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2be16a6bbeb4368" /></Relationships>
</file>

<file path=xl/workbook.xml><?xml version="1.0" encoding="utf-8"?>
<x:workbook xmlns:x="http://schemas.openxmlformats.org/spreadsheetml/2006/main">
  <x:sheets>
    <x:sheet xmlns:r="http://schemas.openxmlformats.org/officeDocument/2006/relationships" name="Summary" sheetId="1" r:id="Rad93b665d3ed43b3"/>
    <x:sheet xmlns:r="http://schemas.openxmlformats.org/officeDocument/2006/relationships" name="Results" sheetId="2" r:id="R26a97b10f9aa4d6b"/>
    <x:sheet xmlns:r="http://schemas.openxmlformats.org/officeDocument/2006/relationships" name="Trades" sheetId="3" r:id="R5bcf50e47f244b3e"/>
    <x:sheet xmlns:r="http://schemas.openxmlformats.org/officeDocument/2006/relationships" name="Exits" sheetId="4" r:id="R20f409eeaa9a4a53"/>
    <x:sheet xmlns:r="http://schemas.openxmlformats.org/officeDocument/2006/relationships" name="Readme" sheetId="5" r:id="R0cd4ca0850a14e13"/>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x:numFmt numFmtId="201" formatCode="#,##0.00;[Red](#,##0.00);0.00"/>
    <x:numFmt numFmtId="202" formatCode="0.0%"/>
    <x:numFmt numFmtId="203" formatCode="0.00"/>
    <x:numFmt numFmtId="204" formatCode="0"/>
    <x:numFmt numFmtId="205" formatCode="General"/>
    <x:numFmt numFmtId="206" formatCode="yyyy-mm-dd hh:mm"/>
    <x:numFmt numFmtId="207" formatCode="@"/>
    <x:numFmt numFmtId="208" formatCode="[=1]&quot;Vollständig&quot;;[=-1]&quot;Prüfhinweis&quot;;&quot;&quot;"/>
  </x:numFmts>
  <x:fonts count="9">
    <x:font>
      <x:sz val="11"/>
      <x:name val="Carlito"/>
    </x:font>
    <x:font>
      <x:sz val="10"/>
      <x:color rgb="FF172533"/>
      <x:name val="Arial"/>
    </x:font>
    <x:font>
      <x:b/>
      <x:sz val="15"/>
      <x:color rgb="FF172533"/>
      <x:name val="Arial"/>
    </x:font>
    <x:font>
      <x:sz val="9"/>
      <x:color rgb="FF657488"/>
      <x:name val="Arial"/>
    </x:font>
    <x:font>
      <x:sz val="10"/>
      <x:color rgb="FF23476B"/>
      <x:name val="Arial"/>
    </x:font>
    <x:font>
      <x:b/>
      <x:sz val="10"/>
      <x:color rgb="FFFFFFFF"/>
      <x:name val="Arial"/>
    </x:font>
    <x:font>
      <x:sz val="10"/>
      <x:color rgb="FF657488"/>
      <x:name val="Arial"/>
    </x:font>
    <x:font>
      <x:b/>
      <x:sz val="10"/>
      <x:color rgb="FF23476B"/>
      <x:name val="Arial"/>
    </x:font>
    <x:font>
      <x:sz val="10"/>
      <x:color rgb="FF9C2525"/>
      <x:name val="Arial"/>
    </x:font>
  </x:fonts>
  <x:fills count="5">
    <x:fill>
      <x:patternFill patternType="none"/>
    </x:fill>
    <x:fill>
      <x:patternFill patternType="gray125"/>
    </x:fill>
    <x:fill>
      <x:patternFill patternType="solid">
        <x:fgColor rgb="FFFFF3D0"/>
      </x:patternFill>
    </x:fill>
    <x:fill>
      <x:patternFill patternType="solid">
        <x:fgColor rgb="FF23476B"/>
      </x:patternFill>
    </x:fill>
    <x:fill>
      <x:patternFill patternType="solid">
        <x:fgColor rgb="FFEFF3F7"/>
      </x:patternFill>
    </x:fill>
  </x:fills>
  <x:borders count="5">
    <x:border>
      <x:left/>
      <x:right/>
      <x:top/>
      <x:bottom/>
      <x:diagonal/>
    </x:border>
    <x:border>
      <x:left/>
      <x:right/>
      <x:top/>
      <x:bottom style="thin">
        <x:color rgb="FF23476B"/>
      </x:bottom>
      <x:diagonal/>
    </x:border>
    <x:border>
      <x:left/>
      <x:right style="thin">
        <x:color rgb="FFFFFFFF"/>
      </x:right>
      <x:top/>
      <x:bottom/>
      <x:diagonal/>
    </x:border>
    <x:border>
      <x:left style="thin">
        <x:color rgb="FFFFFFFF"/>
      </x:left>
      <x:right/>
      <x:top/>
      <x:bottom/>
      <x:diagonal/>
    </x:border>
    <x:border>
      <x:left style="thin">
        <x:color rgb="FFFFFFFF"/>
      </x:left>
      <x:right style="thin">
        <x:color rgb="FFFFFFFF"/>
      </x:right>
      <x:top/>
      <x:bottom/>
      <x:diagonal/>
    </x:border>
  </x:borders>
  <x:cellStyleXfs count="1">
    <x:xf numFmtId="0" fontId="0" fillId="0" borderId="0"/>
  </x:cellStyleXfs>
  <x:cellXfs count="4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2" xfId="0" applyNumberFormat="1" applyFont="1" applyFill="1" applyBorder="1" applyAlignment="1">
      <x:alignment vertical="center"/>
    </x:xf>
    <x:xf numFmtId="0" fontId="5" fillId="3" borderId="3" xfId="0" applyNumberFormat="1" applyFont="1" applyFill="1" applyBorder="1" applyAlignment="1">
      <x:alignment vertical="center"/>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5" fillId="3" borderId="4" xfId="0" applyNumberFormat="1" applyFont="1" applyFill="1" applyBorder="1" applyAlignment="1">
      <x:alignment vertical="center"/>
    </x:xf>
    <x:xf numFmtId="0" fontId="5" fillId="3" borderId="4" xfId="0" applyNumberFormat="1" applyFont="1" applyFill="1" applyBorder="1" applyAlignment="1">
      <x:alignment vertical="center" wrapText="1"/>
    </x:xf>
    <x:xf numFmtId="0" fontId="5"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206"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7" fontId="4" fillId="2" borderId="0" xfId="0" applyNumberFormat="1" applyFont="1" applyFill="1" applyBorder="1" applyAlignment="1">
      <x:alignment vertical="center"/>
    </x:xf>
    <x:xf numFmtId="206" fontId="4" fillId="2" borderId="0" xfId="0" applyNumberFormat="1" applyFont="1" applyFill="1" applyBorder="1" applyAlignment="1">
      <x:alignment vertical="center"/>
    </x:xf>
    <x:xf numFmtId="205" fontId="4"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8" fontId="1"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8" fillId="0" borderId="0" xfId="0" applyNumberFormat="1" applyFont="1" applyFill="1" applyBorder="1" applyAlignment="1">
      <x:alignment vertical="center"/>
    </x:xf>
  </x:cellXfs>
  <x:cellStyles count="1">
    <x:cellStyle name="Normal" xfId="0"/>
  </x:cellStyles>
  <x:dxfs count="3">
    <x:dxf>
      <x:font>
        <x:color rgb="FF9C2525"/>
      </x:font>
      <x:fill>
        <x:patternFill patternType="solid">
          <x:bgColor rgb="FFFDE9E7"/>
        </x:patternFill>
      </x:fill>
    </x:dxf>
    <x:dxf>
      <x:font>
        <x:color rgb="FF9C2525"/>
      </x:font>
      <x:fill>
        <x:patternFill patternType="solid">
          <x:bgColor rgb="FFFDE9E7"/>
        </x:patternFill>
      </x:fill>
    </x:dxf>
    <x:dxf>
      <x:font>
        <x:color rgb="FF9C2525"/>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d89df44b75848a1" /><Relationship Type="http://schemas.openxmlformats.org/officeDocument/2006/relationships/theme" Target="/xl/theme/theme1.xml" Id="R071274fb5e894c25" /><Relationship Type="http://schemas.openxmlformats.org/officeDocument/2006/relationships/sharedStrings" Target="/xl/sharedStrings.xml" Id="Rac8fbf8c994843de" /><Relationship Type="http://schemas.openxmlformats.org/officeDocument/2006/relationships/worksheet" Target="/xl/worksheets/sheet1.xml" Id="Rad93b665d3ed43b3" /><Relationship Type="http://schemas.openxmlformats.org/officeDocument/2006/relationships/worksheet" Target="/xl/worksheets/sheet2.xml" Id="R26a97b10f9aa4d6b" /><Relationship Type="http://schemas.openxmlformats.org/officeDocument/2006/relationships/worksheet" Target="/xl/worksheets/sheet3.xml" Id="R5bcf50e47f244b3e" /><Relationship Type="http://schemas.openxmlformats.org/officeDocument/2006/relationships/worksheet" Target="/xl/worksheets/sheet4.xml" Id="R20f409eeaa9a4a53" /><Relationship Type="http://schemas.openxmlformats.org/officeDocument/2006/relationships/worksheet" Target="/xl/worksheets/sheet5.xml" Id="R0cd4ca0850a14e13" /></Relationships>
</file>

<file path=xl/tables/table1.xml><?xml version="1.0" encoding="utf-8"?>
<x:table xmlns:x="http://schemas.openxmlformats.org/spreadsheetml/2006/main" id="1" name="JournalTrades" displayName="JournalTrades" ref="A8:T208" headerRowCount="1" totalsRowCount="0" totalsRowShown="0">
  <x:autoFilter ref="A8:T208"/>
  <x:tableColumns count="20">
    <x:tableColumn id="1" name="Trade-ID"/>
    <x:tableColumn id="2" name="Instrument"/>
    <x:tableColumn id="3" name="Richtung"/>
    <x:tableColumn id="4" name="Eröffnet am"/>
    <x:tableColumn id="5" name="Ursprüngliche Menge"/>
    <x:tableColumn id="6" name="Mengeneinheit"/>
    <x:tableColumn id="7" name="Einstiegskurs (optional)"/>
    <x:tableColumn id="8" name="Anfänglicher Stop (optional)"/>
    <x:tableColumn id="9" name="Status"/>
    <x:tableColumn id="10" name="P&amp;L-Modus"/>
    <x:tableColumn id="11" name="Netto abgeglichen?"/>
    <x:tableColumn id="12" name="Netto-P&amp;L laut Abrechnung"/>
    <x:tableColumn id="13" name="Provision"/>
    <x:tableColumn id="14" name="Sonstige Gebühren"/>
    <x:tableColumn id="15" name="Finanzierung (+/−)"/>
    <x:tableColumn id="16" name="Anfangsrisiko"/>
    <x:tableColumn id="17" name="Risikobasis"/>
    <x:tableColumn id="18" name="Setup"/>
    <x:tableColumn id="19" name="Plan"/>
    <x:tableColumn id="20" name="Beobachtung"/>
  </x:tableColumns>
  <x:tableStyleInfo name="TableStyleMedium2" showFirstColumn="0" showLastColumn="0" showRowStripes="1" showColumnStripes="0"/>
</x:table>
</file>

<file path=xl/tables/table2.xml><?xml version="1.0" encoding="utf-8"?>
<x:table xmlns:x="http://schemas.openxmlformats.org/spreadsheetml/2006/main" id="2" name="JournalExits" displayName="JournalExits" ref="A8:K608" headerRowCount="1" totalsRowCount="0" totalsRowShown="0">
  <x:autoFilter ref="A8:K608"/>
  <x:tableColumns count="11">
    <x:tableColumn id="1" name="Ausstiegs-ID"/>
    <x:tableColumn id="2" name="Trade-ID"/>
    <x:tableColumn id="3" name="Geschlossen am"/>
    <x:tableColumn id="4" name="Geschlossene Menge"/>
    <x:tableColumn id="5" name="Ausstiegskurs (optional)"/>
    <x:tableColumn id="6" name="Brutto-P&amp;L"/>
    <x:tableColumn id="7" name="Datensatzstatus"/>
    <x:tableColumn id="8" name="Prüfhinweis"/>
    <x:tableColumn id="9" name="Verwendete Menge"/>
    <x:tableColumn id="10" name="Brutto vorhanden"/>
    <x:tableColumn id="11" name="Aktive Zeil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c093e72cdd5446db" /></Relationships>
</file>

<file path=xl/worksheets/_rels/sheet4.xml.rels>&#65279;<?xml version="1.0" encoding="utf-8"?><Relationships xmlns="http://schemas.openxmlformats.org/package/2006/relationships"><Relationship Type="http://schemas.openxmlformats.org/officeDocument/2006/relationships/table" Target="/xl/tables/table2.xml" Id="R74d157bb47da4ad2" /></Relationships>
</file>

<file path=xl/worksheets/sheet1.xml><?xml version="1.0" encoding="utf-8"?>
<x:worksheet xmlns:x="http://schemas.openxmlformats.org/spreadsheetml/2006/main">
  <x:sheetPr>
    <x:tabColor rgb="FF23476B"/>
  </x:sheetPr>
  <x:sheetViews>
    <x:sheetView showGridLines="0" workbookViewId="0"/>
  </x:sheetViews>
  <x:sheetFormatPr defaultRowHeight="15"/>
  <x:cols>
    <x:col min="1" max="1" width="30" hidden="0" customWidth="1"/>
    <x:col min="2" max="2" width="24" hidden="0" customWidth="1"/>
    <x:col min="3" max="3" width="3" hidden="0" customWidth="1"/>
    <x:col min="4" max="4" width="33" hidden="0" customWidth="1"/>
    <x:col min="5" max="5" width="24" hidden="0" customWidth="1"/>
    <x:col min="6" max="6" width="3" hidden="0" customWidth="1"/>
    <x:col min="7" max="7" width="17" hidden="0" customWidth="1"/>
    <x:col min="8" max="8" width="14" hidden="0" customWidth="1"/>
    <x:col min="9" max="9" width="3" hidden="0" customWidth="1"/>
    <x:col min="10" max="10" width="13" hidden="0" customWidth="1"/>
    <x:col min="11" max="11" width="13" hidden="0" customWidth="1"/>
    <x:col min="12" max="12" width="3" hidden="0" customWidth="1"/>
  </x:cols>
  <x:sheetData>
    <x:row r="1" ht="21" customHeight="1">
      <x:c r="A1" s="7" t="str">
        <x:v>IamForexTrader · 1.0.0</x:v>
      </x:c>
      <x:c r="B1" s="2"/>
      <x:c r="C1" s="2"/>
      <x:c r="D1" s="2"/>
      <x:c r="E1" s="2"/>
      <x:c r="F1" s="2"/>
      <x:c r="G1" s="2"/>
      <x:c r="H1" s="2"/>
      <x:c r="I1" s="2"/>
      <x:c r="J1" s="2"/>
      <x:c r="K1" s="2"/>
      <x:c r="L1" s="2"/>
    </x:row>
    <x:row r="2" ht="30" customHeight="1">
      <x:c r="A2" s="4" t="str">
        <x:v>Trading-Journal</x:v>
      </x:c>
      <x:c r="B2" s="5"/>
      <x:c r="C2" s="5"/>
      <x:c r="D2" s="5"/>
      <x:c r="E2" s="5"/>
      <x:c r="F2" s="5"/>
      <x:c r="G2" s="5"/>
      <x:c r="H2" s="5"/>
      <x:c r="I2" s="5"/>
      <x:c r="J2" s="5"/>
      <x:c r="K2" s="5"/>
      <x:c r="L2" s="5"/>
    </x:row>
    <x:row r="3" ht="21" customHeight="1">
      <x:c r="A3" s="2"/>
      <x:c r="B3" s="2"/>
      <x:c r="C3" s="2"/>
      <x:c r="D3" s="2"/>
      <x:c r="E3" s="2"/>
      <x:c r="F3" s="2"/>
      <x:c r="G3" s="2"/>
      <x:c r="H3" s="2"/>
      <x:c r="I3" s="2"/>
      <x:c r="J3" s="2"/>
      <x:c r="K3" s="2"/>
      <x:c r="L3" s="2"/>
    </x:row>
    <x:row r="4" ht="42" customHeight="1">
      <x:c r="A4" s="40" t="str">
        <x:v>Währung</x:v>
      </x:c>
      <x:c r="B4" s="43" t="str">
        <x:v>USD</x:v>
      </x:c>
      <x:c r="C4" s="40"/>
      <x:c r="D4" s="40" t="str">
        <x:v>Zeitzone</x:v>
      </x:c>
      <x:c r="E4" s="43" t="str">
        <x:v>UTC</x:v>
      </x:c>
      <x:c r="F4" s="40"/>
      <x:c r="G4" s="40" t="str">
        <x:v>Download-Standard</x:v>
      </x:c>
      <x:c r="H4" s="43" t="str">
        <x:v>NET</x:v>
      </x:c>
      <x:c r="I4" s="40"/>
      <x:c r="J4" s="40" t="str">
        <x:v>R-Basis</x:v>
      </x:c>
      <x:c r="K4" s="43" t="str">
        <x:v>PRICE</x:v>
      </x:c>
      <x:c r="L4" s="2"/>
    </x:row>
    <x:row r="5" ht="21" customHeight="1">
      <x:c r="A5" s="2"/>
      <x:c r="B5" s="2"/>
      <x:c r="C5" s="2"/>
      <x:c r="D5" s="2"/>
      <x:c r="E5" s="2"/>
      <x:c r="F5" s="2"/>
      <x:c r="G5" s="2"/>
      <x:c r="H5" s="2"/>
      <x:c r="I5" s="2"/>
      <x:c r="J5" s="2"/>
      <x:c r="K5" s="2"/>
      <x:c r="L5" s="2"/>
    </x:row>
    <x:row r="6" ht="36" customHeight="1">
      <x:c r="A6" s="2" t="str">
        <x:v>Von Datum</x:v>
      </x:c>
      <x:c r="B6" s="10"/>
      <x:c r="C6" s="2"/>
      <x:c r="D6" s="2" t="str">
        <x:v>Bis Datum</x:v>
      </x:c>
      <x:c r="E6" s="10"/>
      <x:c r="F6" s="2"/>
      <x:c r="G6" s="2"/>
      <x:c r="H6" s="11" t="str">
        <x:f>IF(OR(IF(B6="",FALSE,IF(NOT(ISNUMBER(B6)),TRUE,OR(B6&lt;1,B6&gt;2958465,B6&lt;&gt;INT(B6)))),IF(E6="",FALSE,IF(NOT(ISNUMBER(E6)),TRUE,OR(E6&lt;1,E6&gt;2958465,E6&lt;&gt;INT(E6)))),IF(AND(ISNUMBER(B6),ISNUMBER(E6)),B6&gt;E6,FALSE)),"Datumsfilter prüfen",IF(AND(B6="",E6=""),"Alle Daten","Abgeschlossene Positionen nach letztem Ausstieg"))</x:f>
        <x:v>Alle Daten</x:v>
      </x:c>
      <x:c r="I6" s="2"/>
      <x:c r="J6" s="2"/>
      <x:c r="K6" s="2"/>
      <x:c r="L6" s="2"/>
    </x:row>
    <x:row r="7" ht="21" customHeight="1">
      <x:c r="A7" s="2"/>
      <x:c r="B7" s="2"/>
      <x:c r="C7" s="2"/>
      <x:c r="D7" s="2"/>
      <x:c r="E7" s="2"/>
      <x:c r="F7" s="2"/>
      <x:c r="G7" s="2"/>
      <x:c r="H7" s="2"/>
      <x:c r="I7" s="2"/>
      <x:c r="J7" s="2"/>
      <x:c r="K7" s="2"/>
      <x:c r="L7" s="2"/>
    </x:row>
    <x:row r="8" ht="46" customHeight="1">
      <x:c r="A8" s="18" t="str">
        <x:v>Ergebnisse</x:v>
      </x:c>
      <x:c r="B8" s="19" t="str">
        <x:v>Wert</x:v>
      </x:c>
      <x:c r="C8" s="2"/>
      <x:c r="D8" s="18" t="str">
        <x:v>Vollständigkeit</x:v>
      </x:c>
      <x:c r="E8" s="19" t="str">
        <x:v>Anzahl</x:v>
      </x:c>
      <x:c r="F8" s="2"/>
      <x:c r="G8" s="2"/>
      <x:c r="H8" s="2"/>
      <x:c r="I8" s="2"/>
      <x:c r="J8" s="2"/>
      <x:c r="K8" s="2"/>
      <x:c r="L8" s="2"/>
    </x:row>
    <x:row r="9" ht="30" customHeight="1">
      <x:c r="A9" s="40" t="str">
        <x:v>Abgeschlossene Trades</x:v>
      </x:c>
      <x:c r="B9" s="2" t="n">
        <x:f>IF($H$6="Datumsfilter prüfen","k. A.",COUNTIFS('Results'!$L$9:$L$208,1))</x:f>
        <x:v>3</x:v>
      </x:c>
      <x:c r="C9" s="2"/>
      <x:c r="D9" s="40" t="str">
        <x:v>Risiko fehlt / ungültig</x:v>
      </x:c>
      <x:c r="E9" s="2" t="n">
        <x:f>IF($H$6="Datumsfilter prüfen","k. A.",COUNTIFS('Results'!$L$9:$L$208,1,'Results'!$N$9:$N$208,0))</x:f>
        <x:v>1</x:v>
      </x:c>
      <x:c r="F9" s="2"/>
      <x:c r="G9" s="2"/>
      <x:c r="H9" s="2"/>
      <x:c r="I9" s="2"/>
      <x:c r="J9" s="2"/>
      <x:c r="K9" s="2"/>
      <x:c r="L9" s="2"/>
    </x:row>
    <x:row r="10" ht="30" customHeight="1">
      <x:c r="A10" s="40" t="str">
        <x:v>Netto-P&amp;L</x:v>
      </x:c>
      <x:c r="B10" s="20" t="n">
        <x:f>IF($H$6="Datumsfilter prüfen","k. A.",IF(B9=0,"k. A.",SUMIFS('Results'!$G$9:$G$208,'Results'!$L$9:$L$208,1)))</x:f>
        <x:v>32</x:v>
      </x:c>
      <x:c r="C10" s="2"/>
      <x:c r="D10" s="40" t="str">
        <x:v>Andere R-Basis</x:v>
      </x:c>
      <x:c r="E10" s="2" t="n">
        <x:f>IF($H$6="Datumsfilter prüfen","k. A.",COUNTIFS('Results'!$L$9:$L$208,1,'Results'!$N$9:$N$208,1)-SUM('Results'!$M$9:$M$208))</x:f>
        <x:v>0</x:v>
      </x:c>
      <x:c r="F10" s="2"/>
      <x:c r="G10" s="2"/>
      <x:c r="H10" s="2"/>
      <x:c r="I10" s="2"/>
      <x:c r="J10" s="2"/>
      <x:c r="K10" s="2"/>
      <x:c r="L10" s="2"/>
    </x:row>
    <x:row r="11" ht="30" customHeight="1">
      <x:c r="A11" s="40" t="str">
        <x:v>Gewinntrades</x:v>
      </x:c>
      <x:c r="B11" s="2" t="n">
        <x:f>IF($H$6="Datumsfilter prüfen","k. A.",COUNTIFS('Results'!$L$9:$L$208,1,'Results'!$G$9:$G$208,"&gt;0"))</x:f>
        <x:v>2</x:v>
      </x:c>
      <x:c r="C11" s="2"/>
      <x:c r="D11" s="40" t="str">
        <x:v>Offene Positionen</x:v>
      </x:c>
      <x:c r="E11" s="2" t="n">
        <x:f>COUNTIFS('Results'!$K$9:$K$208,2)</x:f>
        <x:v>0</x:v>
      </x:c>
      <x:c r="F11" s="2"/>
      <x:c r="G11" s="2"/>
      <x:c r="H11" s="2"/>
      <x:c r="I11" s="2"/>
      <x:c r="J11" s="2"/>
      <x:c r="K11" s="2"/>
      <x:c r="L11" s="2"/>
    </x:row>
    <x:row r="12" ht="30" customHeight="1">
      <x:c r="A12" s="40" t="str">
        <x:v>Verlusttrades</x:v>
      </x:c>
      <x:c r="B12" s="2" t="n">
        <x:f>IF($H$6="Datumsfilter prüfen","k. A.",COUNTIFS('Results'!$L$9:$L$208,1,'Results'!$G$9:$G$208,"&lt;0"))</x:f>
        <x:v>1</x:v>
      </x:c>
      <x:c r="C12" s="2"/>
      <x:c r="D12" s="40" t="str">
        <x:v>Unvollständige / ungültige Positionen</x:v>
      </x:c>
      <x:c r="E12" s="2" t="n">
        <x:f>COUNTIFS('Results'!$K$9:$K$208,3)</x:f>
        <x:v>0</x:v>
      </x:c>
      <x:c r="F12" s="2"/>
      <x:c r="G12" s="2"/>
      <x:c r="H12" s="2"/>
      <x:c r="I12" s="2"/>
      <x:c r="J12" s="2"/>
      <x:c r="K12" s="2"/>
      <x:c r="L12" s="2"/>
    </x:row>
    <x:row r="13" ht="30" customHeight="1">
      <x:c r="A13" s="40" t="str">
        <x:v>Trades ohne Gewinn/Verlust</x:v>
      </x:c>
      <x:c r="B13" s="2" t="n">
        <x:f>IF($H$6="Datumsfilter prüfen","k. A.",COUNTIFS('Results'!$L$9:$L$208,1,'Results'!$G$9:$G$208,"=0"))</x:f>
        <x:v>0</x:v>
      </x:c>
      <x:c r="C13" s="2"/>
      <x:c r="D13" s="40" t="str">
        <x:v>Nicht unterstützte Positionen</x:v>
      </x:c>
      <x:c r="E13" s="2" t="n">
        <x:f>COUNTIFS('Results'!$K$9:$K$208,4)</x:f>
        <x:v>0</x:v>
      </x:c>
      <x:c r="F13" s="2"/>
      <x:c r="G13" s="2"/>
      <x:c r="H13" s="2"/>
      <x:c r="I13" s="2"/>
      <x:c r="J13" s="2"/>
      <x:c r="K13" s="2"/>
      <x:c r="L13" s="2"/>
    </x:row>
    <x:row r="14" ht="30" customHeight="1">
      <x:c r="A14" s="40" t="str">
        <x:v>Trefferquote</x:v>
      </x:c>
      <x:c r="B14" s="21" t="n">
        <x:f>IF($H$6="Datumsfilter prüfen","k. A.",IF(B9=0,"k. A.",B11/B9))</x:f>
        <x:v>0.6666666666666666</x:v>
      </x:c>
      <x:c r="C14" s="2"/>
      <x:c r="D14" s="40" t="str">
        <x:v>Zu prüfende Ausstiege</x:v>
      </x:c>
      <x:c r="E14" s="2" t="n">
        <x:f>COUNTIFS('Exits'!$G$9:$G$608,-1)</x:f>
        <x:v>0</x:v>
      </x:c>
      <x:c r="F14" s="2"/>
      <x:c r="G14" s="2"/>
      <x:c r="H14" s="2"/>
      <x:c r="I14" s="2"/>
      <x:c r="J14" s="2"/>
      <x:c r="K14" s="2"/>
      <x:c r="L14" s="2"/>
    </x:row>
    <x:row r="15" ht="30" customHeight="1">
      <x:c r="A15" s="40" t="str">
        <x:v>Profitfaktor</x:v>
      </x:c>
      <x:c r="B15" s="22" t="n">
        <x:f>IF($H$6="Datumsfilter prüfen","k. A.",IF(B9=0,"k. A.",IF(B12=0,"Keine Verlusttrades",SUMIFS('Results'!$G$9:$G$208,'Results'!$L$9:$L$208,1,'Results'!$G$9:$G$208,"&gt;0")/-SUMIFS('Results'!$G$9:$G$208,'Results'!$L$9:$L$208,1,'Results'!$G$9:$G$208,"&lt;0"))))</x:f>
        <x:v>2.28</x:v>
      </x:c>
      <x:c r="C15" s="2"/>
      <x:c r="D15" s="40" t="str">
        <x:v>Belegte Trade-Zeilen</x:v>
      </x:c>
      <x:c r="E15" s="2" t="n">
        <x:f>SUM('Results'!$P$9:$P$208)</x:f>
        <x:v>3</x:v>
      </x:c>
      <x:c r="F15" s="2"/>
      <x:c r="G15" s="2"/>
      <x:c r="H15" s="2"/>
      <x:c r="I15" s="2"/>
      <x:c r="J15" s="2"/>
      <x:c r="K15" s="2"/>
      <x:c r="L15" s="2"/>
    </x:row>
    <x:row r="16" ht="30" customHeight="1">
      <x:c r="A16" s="40" t="str">
        <x:v>Mittleres Netto-P&amp;L</x:v>
      </x:c>
      <x:c r="B16" s="20" t="n">
        <x:f>IF($H$6="Datumsfilter prüfen","k. A.",IF(B9=0,"k. A.",B10/B9))</x:f>
        <x:v>10.666666666666666</x:v>
      </x:c>
      <x:c r="C16" s="2"/>
      <x:c r="D16" s="40" t="str">
        <x:v>Belegte Ausstiegszeilen</x:v>
      </x:c>
      <x:c r="E16" s="2" t="n">
        <x:f>SUM('Exits'!$K$9:$K$608)</x:f>
        <x:v>4</x:v>
      </x:c>
      <x:c r="F16" s="2"/>
      <x:c r="G16" s="2"/>
      <x:c r="H16" s="2"/>
      <x:c r="I16" s="2"/>
      <x:c r="J16" s="2"/>
      <x:c r="K16" s="2"/>
      <x:c r="L16" s="2"/>
    </x:row>
    <x:row r="17" ht="30" customHeight="1">
      <x:c r="A17" s="40" t="str">
        <x:v>Mit gewählter R-Basis</x:v>
      </x:c>
      <x:c r="B17" s="23" t="n">
        <x:f>IF($H$6="Datumsfilter prüfen","k. A.",SUM('Results'!$M$9:$M$208))</x:f>
        <x:v>2</x:v>
      </x:c>
      <x:c r="C17" s="2"/>
      <x:c r="D17" s="2"/>
      <x:c r="E17" s="2"/>
      <x:c r="F17" s="2"/>
      <x:c r="G17" s="2"/>
      <x:c r="H17" s="2"/>
      <x:c r="I17" s="2"/>
      <x:c r="J17" s="2"/>
      <x:c r="K17" s="2"/>
      <x:c r="L17" s="2"/>
    </x:row>
    <x:row r="18" ht="30" customHeight="1">
      <x:c r="A18" s="40" t="str">
        <x:v>Mittleres R</x:v>
      </x:c>
      <x:c r="B18" s="24" t="n">
        <x:f>IF($H$6="Datumsfilter prüfen","k. A.",IF(B17=0,"k. A.",SUMIFS('Results'!$H$9:$H$208,'Results'!$M$9:$M$208,1)/B17))</x:f>
        <x:v>0.51</x:v>
      </x:c>
      <x:c r="C18" s="2"/>
      <x:c r="D18" s="2"/>
      <x:c r="E18" s="2"/>
      <x:c r="F18" s="2"/>
      <x:c r="G18" s="44" t="str">
        <x:f>IF(AND(K4&lt;&gt;"PRICE",K4&lt;&gt;"ALL_IN"),"PRICE oder ALL_IN wählen","")</x:f>
      </x:c>
      <x:c r="H18" s="2"/>
      <x:c r="I18" s="2"/>
      <x:c r="J18" s="2"/>
      <x:c r="K18" s="2"/>
      <x:c r="L18" s="2"/>
    </x:row>
    <x:row r="19" ht="21" customHeight="1">
      <x:c r="A19" s="2"/>
      <x:c r="B19" s="2"/>
      <x:c r="C19" s="2"/>
      <x:c r="D19" s="2"/>
      <x:c r="E19" s="2"/>
      <x:c r="F19" s="2"/>
      <x:c r="G19" s="2"/>
      <x:c r="H19" s="2"/>
      <x:c r="I19" s="2"/>
      <x:c r="J19" s="2"/>
      <x:c r="K19" s="2"/>
      <x:c r="L19" s="2"/>
    </x:row>
    <x:row r="20" ht="21" customHeight="1">
      <x:c r="A20" s="25" t="str">
        <x:v>Fiktives Beispiel in USD und UTC. EDU-LINEAR ist keine reale Forex-Kontraktspezifikation.</x:v>
      </x:c>
      <x:c r="B20" s="2"/>
      <x:c r="C20" s="2"/>
      <x:c r="D20" s="2"/>
      <x:c r="E20" s="2"/>
      <x:c r="F20" s="2"/>
      <x:c r="G20" s="2"/>
      <x:c r="H20" s="2"/>
      <x:c r="I20" s="2"/>
      <x:c r="J20" s="2"/>
      <x:c r="K20" s="2"/>
      <x:c r="L20" s="2"/>
    </x:row>
    <x:row r="21" ht="21" customHeight="1">
      <x:c r="A21" s="2" t="str">
        <x:f>IF($H$6="Datumsfilter prüfen","Datumsfilter prüfen",IF(B9=0,"Keine abgeschlossenen Positionen im Zeitraum",""))</x:f>
      </x:c>
      <x:c r="B21" s="2"/>
      <x:c r="C21" s="2"/>
      <x:c r="D21" s="2"/>
      <x:c r="E21" s="2"/>
      <x:c r="F21" s="2"/>
      <x:c r="G21" s="2"/>
      <x:c r="H21" s="2"/>
      <x:c r="I21" s="2"/>
      <x:c r="J21" s="2"/>
      <x:c r="K21" s="2"/>
      <x:c r="L21" s="2"/>
    </x:row>
    <x:row r="22" ht="21" customHeight="1">
      <x:c r="A22" s="25" t="str">
        <x:v>Gelbe Zellen sind Eingaben. Graue Zellen enthalten Formeln. Die Codes stehen in Readme.</x:v>
      </x:c>
      <x:c r="B22" s="2"/>
      <x:c r="C22" s="2"/>
      <x:c r="D22" s="2"/>
      <x:c r="E22" s="2"/>
      <x:c r="F22" s="2"/>
      <x:c r="G22" s="2"/>
      <x:c r="H22" s="2"/>
      <x:c r="I22" s="2"/>
      <x:c r="J22" s="2"/>
      <x:c r="K22" s="2"/>
      <x:c r="L22" s="2"/>
    </x:row>
    <x:row r="23" ht="21" customHeight="1">
      <x:c r="A23" s="25" t="str">
        <x:v>Kapazität: 200 Positionen und 600 Ausstiege. Keine Zeilen außerhalb des vorbereiteten Bereichs hinzufügen.</x:v>
      </x:c>
      <x:c r="B23" s="2"/>
      <x:c r="C23" s="2"/>
      <x:c r="D23" s="2"/>
      <x:c r="E23" s="2"/>
      <x:c r="F23" s="2"/>
      <x:c r="G23" s="2"/>
      <x:c r="H23" s="2"/>
      <x:c r="I23" s="2"/>
      <x:c r="J23" s="2"/>
      <x:c r="K23" s="2"/>
      <x:c r="L23" s="2"/>
    </x:row>
    <x:row r="24" ht="21" customHeight="1">
      <x:c r="A24" s="25" t="str">
        <x:v>Alle Beträge verwenden die gewählte Währung. Eine neue Beschriftung rechnet Beträge nicht um.</x:v>
      </x:c>
      <x:c r="B24" s="2"/>
      <x:c r="C24" s="2"/>
      <x:c r="D24" s="2"/>
      <x:c r="E24" s="2"/>
      <x:c r="F24" s="2"/>
      <x:c r="G24" s="2"/>
      <x:c r="H24" s="2"/>
      <x:c r="I24" s="2"/>
      <x:c r="J24" s="2"/>
      <x:c r="K24" s="2"/>
      <x:c r="L24" s="2"/>
    </x:row>
    <x:row r="25" ht="21" customHeight="1">
      <x:c r="A25" s="25" t="str">
        <x:v>Datumswerte gelten in einer angegebenen Zeitzone. UTC vermeidet Mehrdeutigkeiten bei Zeitumstellungen.</x:v>
      </x:c>
      <x:c r="B25" s="2"/>
      <x:c r="C25" s="2"/>
      <x:c r="D25" s="2"/>
      <x:c r="E25" s="2"/>
      <x:c r="F25" s="2"/>
      <x:c r="G25" s="2"/>
      <x:c r="H25" s="2"/>
      <x:c r="I25" s="2"/>
      <x:c r="J25" s="2"/>
      <x:c r="K25" s="2"/>
      <x:c r="L25" s="2"/>
    </x:row>
    <x:row r="26" ht="21" customHeight="1">
      <x:c r="A26" s="25" t="str">
        <x:v>R verwendet die gewählte Basis. Fehlendes Risiko entfernt kein gültiges Geldresultat.</x:v>
      </x:c>
      <x:c r="B26" s="2"/>
      <x:c r="C26" s="2"/>
      <x:c r="D26" s="2"/>
      <x:c r="E26" s="2"/>
      <x:c r="F26" s="2"/>
      <x:c r="G26" s="2"/>
      <x:c r="H26" s="2"/>
      <x:c r="I26" s="2"/>
      <x:c r="J26" s="2"/>
      <x:c r="K26" s="2"/>
      <x:c r="L26" s="2"/>
    </x:row>
    <x:row r="27" ht="21" customHeight="1">
      <x:c r="A27" s="25" t="str">
        <x:v>Der letzte Ausstieg bestimmt den Zeitraum; sämtliche Ausstiege und Kosten der Position zählen mit.</x:v>
      </x:c>
      <x:c r="B27" s="2"/>
      <x:c r="C27" s="2"/>
      <x:c r="D27" s="2"/>
      <x:c r="E27" s="2"/>
      <x:c r="F27" s="2"/>
      <x:c r="G27" s="2"/>
      <x:c r="H27" s="2"/>
      <x:c r="I27" s="2"/>
      <x:c r="J27" s="2"/>
      <x:c r="K27" s="2"/>
      <x:c r="L27" s="2"/>
    </x:row>
    <x:row r="28" ht="21" customHeight="1">
      <x:c r="A28" s="25" t="str">
        <x:v>Netto-P&amp;L ist das Trade-Ergebnis, keine Kontorendite. Ein- und Auszahlungen gehören nicht hinein.</x:v>
      </x:c>
      <x:c r="B28" s="2"/>
      <x:c r="C28" s="2"/>
      <x:c r="D28" s="2"/>
      <x:c r="E28" s="2"/>
      <x:c r="F28" s="2"/>
      <x:c r="G28" s="2"/>
      <x:c r="H28" s="2"/>
      <x:c r="I28" s="2"/>
      <x:c r="J28" s="2"/>
      <x:c r="K28" s="2"/>
      <x:c r="L28" s="2"/>
    </x:row>
    <x:row r="29" ht="21" customHeight="1">
      <x:c r="A29" s="25" t="str">
        <x:v>R-Zählungen betreffen den gewählten Zeitraum; übrige Zählungen alle Datensätze.</x:v>
      </x:c>
      <x:c r="B29" s="2"/>
      <x:c r="C29" s="2"/>
      <x:c r="D29" s="2"/>
      <x:c r="E29" s="2"/>
      <x:c r="F29" s="2"/>
      <x:c r="G29" s="2"/>
      <x:c r="H29" s="2"/>
      <x:c r="I29" s="2"/>
      <x:c r="J29" s="2"/>
      <x:c r="K29" s="2"/>
      <x:c r="L29" s="2"/>
    </x:row>
    <x:row r="30" ht="21" customHeight="1">
      <x:c r="A30" s="2"/>
      <x:c r="B30" s="2"/>
      <x:c r="C30" s="2"/>
      <x:c r="D30" s="2"/>
      <x:c r="E30" s="2"/>
      <x:c r="F30" s="2"/>
      <x:c r="G30" s="2"/>
      <x:c r="H30" s="2"/>
      <x:c r="I30" s="2"/>
      <x:c r="J30" s="2"/>
      <x:c r="K30" s="2"/>
      <x:c r="L30" s="2"/>
    </x:row>
  </x:sheetData>
  <x:conditionalFormatting sqref="E11:E14">
    <x:cfRule type="cellIs" dxfId="2" priority="1" operator="greaterThan">
      <x:formula>0</x:formula>
    </x:cfRule>
  </x:conditionalFormatting>
  <x:dataValidations count="2">
    <x:dataValidation type="list" sqref="H4">
      <x:formula1>"NET,GROSS"</x:formula1>
    </x:dataValidation>
    <x:dataValidation type="list" sqref="K4">
      <x:formula1>"PRICE,ALL_IN"</x:formula1>
    </x:dataValidation>
  </x:dataValidations>
  <x:pageMargins left="0.7" right="0.7" top="0.75" bottom="0.75" header="0.3" footer="0.3"/>
</x:worksheet>
</file>

<file path=xl/worksheets/sheet2.xml><?xml version="1.0" encoding="utf-8"?>
<x:worksheet xmlns:x="http://schemas.openxmlformats.org/spreadsheetml/2006/main">
  <x:sheetPr>
    <x:tabColor rgb="FF6686A5"/>
  </x:sheetPr>
  <x:sheetViews>
    <x:sheetView showGridLines="0" workbookViewId="0">
      <x:pane xSplit="1" ySplit="8" topLeftCell="B9" activePane="bottomRight" state="frozen"/>
    </x:sheetView>
  </x:sheetViews>
  <x:sheetFormatPr defaultRowHeight="15"/>
  <x:cols>
    <x:col min="1" max="1" width="20" hidden="0" customWidth="1"/>
    <x:col min="2" max="2" width="25" hidden="0" customWidth="1"/>
    <x:col min="3" max="3" width="50" hidden="0" customWidth="1"/>
    <x:col min="4" max="4" width="20" hidden="0" customWidth="1"/>
    <x:col min="5" max="5" width="24" hidden="0" customWidth="1"/>
    <x:col min="6" max="6" width="18" hidden="0" customWidth="1"/>
    <x:col min="7" max="7" width="18" hidden="0" customWidth="1"/>
    <x:col min="8" max="8" width="18" hidden="0" customWidth="1"/>
    <x:col min="9" max="9" width="35" hidden="0" customWidth="1"/>
    <x:col min="10" max="10" width="20"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1" customHeight="1">
      <x:c r="A1" s="2"/>
      <x:c r="B1" s="2"/>
      <x:c r="C1" s="2"/>
      <x:c r="D1" s="2"/>
      <x:c r="E1" s="2"/>
      <x:c r="F1" s="2"/>
      <x:c r="G1" s="2"/>
      <x:c r="H1" s="2"/>
      <x:c r="I1" s="2"/>
      <x:c r="J1" s="2"/>
      <x:c r="K1" s="2"/>
      <x:c r="L1" s="2"/>
      <x:c r="M1" s="2"/>
      <x:c r="N1" s="2"/>
      <x:c r="O1" s="2"/>
      <x:c r="P1" s="2"/>
    </x:row>
    <x:row r="2" ht="30" customHeight="1">
      <x:c r="A2" s="4" t="str">
        <x:v>Ergebnisse</x:v>
      </x:c>
      <x:c r="B2" s="5"/>
      <x:c r="C2" s="5"/>
      <x:c r="D2" s="5"/>
      <x:c r="E2" s="5"/>
      <x:c r="F2" s="5"/>
      <x:c r="G2" s="5"/>
      <x:c r="H2" s="5"/>
      <x:c r="I2" s="5"/>
      <x:c r="J2" s="5"/>
      <x:c r="K2" s="5"/>
      <x:c r="L2" s="5"/>
      <x:c r="M2" s="2"/>
      <x:c r="N2" s="2"/>
      <x:c r="O2" s="2"/>
      <x:c r="P2" s="2"/>
    </x:row>
    <x:row r="3" ht="21" customHeight="1">
      <x:c r="A3" s="2"/>
      <x:c r="B3" s="2"/>
      <x:c r="C3" s="2"/>
      <x:c r="D3" s="2"/>
      <x:c r="E3" s="2"/>
      <x:c r="F3" s="2"/>
      <x:c r="G3" s="2"/>
      <x:c r="H3" s="2"/>
      <x:c r="I3" s="2"/>
      <x:c r="J3" s="2"/>
      <x:c r="K3" s="2"/>
      <x:c r="L3" s="2"/>
      <x:c r="M3" s="2"/>
      <x:c r="N3" s="2"/>
      <x:c r="O3" s="2"/>
      <x:c r="P3" s="2"/>
    </x:row>
    <x:row r="4" ht="21" customHeight="1">
      <x:c r="A4" s="25" t="str">
        <x:v>R verwendet die gewählte Basis. Fehlendes Risiko entfernt kein gültiges Geldresultat.</x:v>
      </x:c>
      <x:c r="B4" s="2"/>
      <x:c r="C4" s="2"/>
      <x:c r="D4" s="2"/>
      <x:c r="E4" s="2"/>
      <x:c r="F4" s="2"/>
      <x:c r="G4" s="2"/>
      <x:c r="H4" s="2"/>
      <x:c r="I4" s="2"/>
      <x:c r="J4" s="2"/>
      <x:c r="K4" s="2"/>
      <x:c r="L4" s="2"/>
      <x:c r="M4" s="2"/>
      <x:c r="N4" s="2"/>
      <x:c r="O4" s="2"/>
      <x:c r="P4" s="2"/>
    </x:row>
    <x:row r="5" ht="21" customHeight="1">
      <x:c r="A5" s="25" t="str">
        <x:v>Der letzte Ausstieg bestimmt den Zeitraum; sämtliche Ausstiege und Kosten der Position zählen mit.</x:v>
      </x:c>
      <x:c r="B5" s="2"/>
      <x:c r="C5" s="2"/>
      <x:c r="D5" s="2"/>
      <x:c r="E5" s="2"/>
      <x:c r="F5" s="2"/>
      <x:c r="G5" s="2"/>
      <x:c r="H5" s="2"/>
      <x:c r="I5" s="2"/>
      <x:c r="J5" s="2"/>
      <x:c r="K5" s="2"/>
      <x:c r="L5" s="2"/>
      <x:c r="M5" s="2"/>
      <x:c r="N5" s="2"/>
      <x:c r="O5" s="2"/>
      <x:c r="P5" s="2"/>
    </x:row>
    <x:row r="6" ht="21" customHeight="1">
      <x:c r="A6" s="25" t="str">
        <x:v>Gelbe Zellen sind Eingaben. Graue Zellen enthalten Formeln. Die Codes stehen in Readme.</x:v>
      </x:c>
      <x:c r="B6" s="2"/>
      <x:c r="C6" s="2"/>
      <x:c r="D6" s="2"/>
      <x:c r="E6" s="2"/>
      <x:c r="F6" s="2"/>
      <x:c r="G6" s="2"/>
      <x:c r="H6" s="2"/>
      <x:c r="I6" s="2"/>
      <x:c r="J6" s="2"/>
      <x:c r="K6" s="2"/>
      <x:c r="L6" s="2"/>
      <x:c r="M6" s="2"/>
      <x:c r="N6" s="2"/>
      <x:c r="O6" s="2"/>
      <x:c r="P6" s="2"/>
    </x:row>
    <x:row r="7" ht="21" customHeight="1">
      <x:c r="A7" s="2"/>
      <x:c r="B7" s="2"/>
      <x:c r="C7" s="2"/>
      <x:c r="D7" s="2"/>
      <x:c r="E7" s="2"/>
      <x:c r="F7" s="2"/>
      <x:c r="G7" s="2"/>
      <x:c r="H7" s="2"/>
      <x:c r="I7" s="2"/>
      <x:c r="J7" s="2"/>
      <x:c r="K7" s="2"/>
      <x:c r="L7" s="2"/>
      <x:c r="M7" s="2"/>
      <x:c r="N7" s="2"/>
      <x:c r="O7" s="2"/>
      <x:c r="P7" s="2"/>
    </x:row>
    <x:row r="8" ht="46" customHeight="1">
      <x:c r="A8" s="18" t="str">
        <x:v>Trade-ID</x:v>
      </x:c>
      <x:c r="B8" s="28" t="str">
        <x:v>Positionsstatus</x:v>
      </x:c>
      <x:c r="C8" s="28" t="str">
        <x:v>Prüfhinweis</x:v>
      </x:c>
      <x:c r="D8" s="28" t="str">
        <x:v>Geschlossene Menge</x:v>
      </x:c>
      <x:c r="E8" s="28" t="str">
        <x:v>Letzter Ausstieg</x:v>
      </x:c>
      <x:c r="F8" s="28" t="str">
        <x:v>Brutto-P&amp;L</x:v>
      </x:c>
      <x:c r="G8" s="28" t="str">
        <x:v>Netto-P&amp;L</x:v>
      </x:c>
      <x:c r="H8" s="28" t="str">
        <x:v>R-Multiple</x:v>
      </x:c>
      <x:c r="I8" s="28" t="str">
        <x:v>Risikodatensatz</x:v>
      </x:c>
      <x:c r="J8" s="19" t="str">
        <x:v>Zeitraum</x:v>
      </x:c>
      <x:c r="K8" s="18" t="str">
        <x:v>Statuscode</x:v>
      </x:c>
      <x:c r="L8" s="28" t="str">
        <x:v>Im Zeitraum</x:v>
      </x:c>
      <x:c r="M8" s="28" t="str">
        <x:v>R ausgewählt</x:v>
      </x:c>
      <x:c r="N8" s="28" t="str">
        <x:v>R gültig</x:v>
      </x:c>
      <x:c r="O8" s="28" t="str">
        <x:v>Ausstiegszahl</x:v>
      </x:c>
      <x:c r="P8" s="19" t="str">
        <x:v>Aktive Zeile</x:v>
      </x:c>
    </x:row>
    <x:row r="9" ht="52" customHeight="1">
      <x:c r="A9" s="29" t="str">
        <x:f>IF(P9=0,"",IF('Trades'!A9="","[Trades "&amp;ROW()&amp;"]",'Trades'!A9))</x:f>
        <x:v>A</x:v>
      </x:c>
      <x:c r="B9" s="33" t="str">
        <x:f>IF(K9=0,"",CHOOSE(K9,"Abgeschlossen","Offen","Unvollständig / ungültig","Nicht unterstützt"))</x:f>
        <x:v>Abgeschlossen</x:v>
      </x:c>
      <x:c r="C9" s="33" t="str">
        <x:f>IF(P9=0,"",IF('Trades'!I9="UNSUPPORTED","Aufstockungen / Umkehrungen nicht unterstützt",IF('Trades'!A9="","Trade-ID eingeben",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IDs: Text mit A–Z am Anfang, bis zu 64 Zeichen; ohne *, ?, ~, =, &lt; oder &gt;. Beispiel: T-001.",IF(COUNTIFS('Trades'!$A$9:$A$208,'Trades'!A9)&lt;&gt;1,"Trade-ID ist doppelt",IF('Trades'!B9="","Instrument eingeben",IF(AND('Trades'!C9&lt;&gt;"LONG",'Trades'!C9&lt;&gt;"SHORT"),"LONG oder SHORT wählen",IF(NOT(ISNUMBER('Trades'!D9)),"Gültigen Eröffnungszeitpunkt eingeben",IF(OR('Trades'!D9&lt;1,'Trades'!D9&gt;2958465),"Gültigen Eröffnungszeitpunkt eingeben",IF(NOT(ISNUMBER('Trades'!E9)),"Positive ursprüngliche Menge eingeben",IF(OR('Trades'!E9&lt;=0,'Trades'!E9&gt;1000000,ROUND('Trades'!E9,8)&lt;&gt;'Trades'!E9),"Positive ursprüngliche Menge eingeben",IF('Trades'!F9="","Mengeneinheit angeben",IF(AND('Trades'!I9&lt;&gt;"OPEN",'Trades'!I9&lt;&gt;"CLOSED"),"OPEN oder CLOSED wählen",IF(AND('Trades'!J9&lt;&gt;"NET",'Trades'!J9&lt;&gt;"GROSS"),"NET oder GROSS wählen",IF(COUNTIFS('Exits'!$B$9:$B$608,'Trades'!A9,'Exits'!$G$9:$G$608,-1)&gt;0,"Zugehörige Ausstiege prüfen",IF(D9&gt;'Trades'!E9,"Geschlossene Menge übersteigt Anfangsmenge",IF(AND('Trades'!I9="OPEN",D9='Trades'!E9),"OPEN widerspricht Restmenge null",IF('Trades'!I9="OPEN","",IF(O9=0,"Schließung in Exits ergänzen",IF(D9&lt;&gt;'Trades'!E9,"CLOSED verlangt vollständige Schließung",IF(AND('Trades'!J9="NET",NOT(ISNUMBER('Trades'!L9))),"Abgeglichenes Netto der ganzen Position eingeben",IF(AND('Trades'!J9="NET",'Trades'!K9&lt;&gt;"YES"),"Netto der ganzen Position bestätigen",IF(IF('Trades'!J9="NET",IF('Trades'!M9="",FALSE,IF(NOT(ISNUMBER('Trades'!M9)),TRUE,OR('Trades'!M9&lt;0,'Trades'!M9&gt;1000000000,ROUND('Trades'!M9,2)&lt;&gt;'Trades'!M9))),FALSE),"Geldbeträge: höchstens 2 Nachkommastellen; Eingabebetrag absolut ≤ 1.000.000.000.",IF(IF('Trades'!J9="NET",IF('Trades'!N9="",FALSE,IF(NOT(ISNUMBER('Trades'!N9)),TRUE,OR('Trades'!N9&lt;0,'Trades'!N9&gt;1000000000,ROUND('Trades'!N9,2)&lt;&gt;'Trades'!N9))),FALSE),"Geldbeträge: höchstens 2 Nachkommastellen; Eingabebetrag absolut ≤ 1.000.000.000.",IF(IF('Trades'!J9="NET",IF('Trades'!O9="",FALSE,IF(NOT(ISNUMBER('Trades'!O9)),TRUE,OR(ABS('Trades'!O9)&gt;1000000000,ROUND('Trades'!O9,2)&lt;&gt;'Trades'!O9))),FALSE),"Geldbeträge: höchstens 2 Nachkommastellen; Eingabebetrag absolut ≤ 1.000.000.000.",IF(AND('Trades'!J9="GROSS",NOT(ISNUMBER('Trades'!M9))),"Provision angeben, auch null",IF(AND('Trades'!J9="GROSS",'Trades'!M9&lt;0),"Provision muss nichtnegativ sein",IF(AND('Trades'!J9="GROSS",NOT(ISNUMBER('Trades'!N9))),"Sonstige Gebühren angeben, auch null",IF(AND('Trades'!J9="GROSS",'Trades'!N9&lt;0),"Gebühren müssen nichtnegativ sein",IF(AND('Trades'!J9="GROSS",NOT(ISNUMBER('Trades'!O9))),"Finanzierung mit Vorzeichen angeben, auch null",IF(AND('Trades'!J9="GROSS",NOT(ISNUMBER(F9))),"Brutto-P&amp;L für jeden Ausstieg eingeben",IF(IF('Trades'!J9="NET",OR(ABS('Trades'!L9)&gt;1000000000,ROUND('Trades'!L9,2)&lt;&gt;'Trades'!L9),FALSE),"Geldbeträge: höchstens 2 Nachkommastellen; Eingabebetrag absolut ≤ 1.000.000.000.",IF(IF('Trades'!J9="GROSS",OR(ABS('Trades'!M9)&gt;1000000000,ABS('Trades'!N9)&gt;1000000000,ABS('Trades'!O9)&gt;1000000000,ROUND('Trades'!M9,2)&lt;&gt;'Trades'!M9,ROUND('Trades'!N9,2)&lt;&gt;'Trades'!N9,ROUND('Trades'!O9,2)&lt;&gt;'Trades'!O9),FALSE),"Geldbeträge: höchstens 2 Nachkommastellen; Eingabebetrag absolut ≤ 1.000.000.000.",IF(AND('Trades'!G9&lt;&gt;"",OR(NOT(ISNUMBER('Trades'!G9)),'Trades'!G9&lt;=0)),"Positiven Kurs eingeben oder leer lassen",IF(AND('Trades'!H9&lt;&gt;"",OR(NOT(ISNUMBER('Trades'!H9)),'Trades'!H9&lt;=0)),"Positiven Kurs eingeben oder leer lassen","")))))))))))))))))))))))))))))))))))</x:f>
      </x:c>
      <x:c r="D9" s="31"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k. A.",ROUND(SUMIFS('Exits'!$I$9:$I$608,'Exits'!$B$9:$B$608,'Trades'!A9),8)))</x:f>
        <x:v>100</x:v>
      </x:c>
      <x:c r="E9" s="32"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k. A.",IF(OR(O9=0,COUNTIFS('Exits'!$B$9:$B$608,'Trades'!A9,'Exits'!$G$9:$G$608,-1)&gt;0),"k. A.",_xlfn.MAXIFS('Exits'!$C$9:$C$608,'Exits'!$B$9:$B$608,'Trades'!A9))))</x:f>
        <x:v>46297.416666666664</x:v>
      </x:c>
      <x:c r="F9" s="30" t="n">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k. A.",IF(AND(O9&gt;0,SUMIFS('Exits'!$J$9:$J$608,'Exits'!$B$9:$B$608,'Trades'!A9)=O9),ROUND(SUMIFS('Exits'!$F$9:$F$608,'Exits'!$B$9:$B$608,'Trades'!A9),2),"k. A.")))</x:f>
        <x:v>20</x:v>
      </x:c>
      <x:c r="G9" s="30" t="n">
        <x:f>IF(P9=0,"",IF(K9&lt;&gt;1,"k. A.",IF('Trades'!J9="NET",'Trades'!L9,ROUND(F9-'Trades'!M9-'Trades'!N9+'Trades'!O9,2))))</x:f>
        <x:v>12</x:v>
      </x:c>
      <x:c r="H9" s="31" t="n">
        <x:f>IF(P9=0,"",IF(N9=1,G9/'Trades'!P9,"k. A."))</x:f>
        <x:v>0.12</x:v>
      </x:c>
      <x:c r="I9" s="33" t="str">
        <x:f>IF(P9=0,"",IF(K9&lt;&gt;1,"Position nicht abgeschlossen",IF(NOT(ISNUMBER('Trades'!P9)),"Risiko fehlt oder ungültig: positiv, ≤ 1.000.000.000, höchstens 2 Nachkommastellen.",IF(OR('Trades'!P9&lt;=0,'Trades'!P9&gt;1000000000,ROUND('Trades'!P9,2)&lt;&gt;'Trades'!P9),"Risiko fehlt oder ungültig: positiv, ≤ 1.000.000.000, höchstens 2 Nachkommastellen.",IF(AND('Trades'!Q9&lt;&gt;"PRICE",'Trades'!Q9&lt;&gt;"ALL_IN"),"PRICE oder ALL_IN wählen",IF('Trades'!Q9&lt;&gt;'Summary'!$K$4,"Andere Basis ausgewählt","Erfasst"))))))</x:f>
        <x:v>Erfasst</x:v>
      </x:c>
      <x:c r="J9" s="33" t="str">
        <x:f>IF(P9=0,"",IF('Summary'!$H$6="Datumsfilter prüfen","Datumsfilter prüfen",IF(L9=1,"Enthalten",IF(K9=1,"Außerhalb des Zeitraums","Nicht enthalten"))))</x:f>
        <x:v>Enthalten</x:v>
      </x:c>
      <x:c r="K9" s="29" t="n">
        <x:f>IF(P9=0,0,IF('Trades'!I9="UNSUPPORTED",4,IF(C9&lt;&gt;"",3,IF('Trades'!I9="OPEN",2,1))))</x:f>
        <x:v>1</x:v>
      </x:c>
      <x:c r="L9" s="29" t="n">
        <x:f>IF(OR(K9&lt;&gt;1,'Summary'!$H$6="Datumsfilter prüfen"),0,IF(AND(OR('Summary'!$B$6="",E9&gt;='Summary'!$B$6),OR('Summary'!$E$6="",E9&lt;'Summary'!$E$6+1)),1,0))</x:f>
        <x:v>1</x:v>
      </x:c>
      <x:c r="M9" s="29" t="n">
        <x:f>IF(AND(L9=1,N9=1,'Trades'!Q9='Summary'!$K$4),1,0)</x:f>
        <x:v>1</x:v>
      </x:c>
      <x:c r="N9" s="29" t="n">
        <x:f>IF(K9&lt;&gt;1,0,IF(NOT(ISNUMBER('Trades'!P9)),0,IF(AND('Trades'!P9&gt;0,'Trades'!P9&lt;=1000000000,ROUND('Trades'!P9,2)='Trades'!P9,OR('Trades'!Q9="PRICE",'Trades'!Q9="ALL_IN")),1,0)))</x:f>
        <x:v>1</x:v>
      </x:c>
      <x:c r="O9" s="29" t="n">
        <x:f>IF(P9=0,0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0,COUNTIFS('Exits'!$B$9:$B$608,'Trades'!A9,'Exits'!$K$9:$K$608,1)))</x:f>
        <x:v>2</x:v>
      </x:c>
      <x:c r="P9" s="29" t="n">
        <x:f>IF(COUNTA('Trades'!A9:I9,'Trades'!K9:T9)=0,0,1)</x:f>
        <x:v>1</x:v>
      </x:c>
    </x:row>
    <x:row r="10" ht="52" customHeight="1">
      <x:c r="A10" s="29" t="str">
        <x:f>IF(P10=0,"",IF('Trades'!A10="","[Trades "&amp;ROW()&amp;"]",'Trades'!A10))</x:f>
        <x:v>B</x:v>
      </x:c>
      <x:c r="B10" s="33" t="str">
        <x:f>IF(K10=0,"",CHOOSE(K10,"Abgeschlossen","Offen","Unvollständig / ungültig","Nicht unterstützt"))</x:f>
        <x:v>Abgeschlossen</x:v>
      </x:c>
      <x:c r="C10" s="33" t="str">
        <x:f>IF(P10=0,"",IF('Trades'!I10="UNSUPPORTED","Aufstockungen / Umkehrungen nicht unterstützt",IF('Trades'!A10="","Trade-ID eingeben",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IDs: Text mit A–Z am Anfang, bis zu 64 Zeichen; ohne *, ?, ~, =, &lt; oder &gt;. Beispiel: T-001.",IF(COUNTIFS('Trades'!$A$9:$A$208,'Trades'!A10)&lt;&gt;1,"Trade-ID ist doppelt",IF('Trades'!B10="","Instrument eingeben",IF(AND('Trades'!C10&lt;&gt;"LONG",'Trades'!C10&lt;&gt;"SHORT"),"LONG oder SHORT wählen",IF(NOT(ISNUMBER('Trades'!D10)),"Gültigen Eröffnungszeitpunkt eingeben",IF(OR('Trades'!D10&lt;1,'Trades'!D10&gt;2958465),"Gültigen Eröffnungszeitpunkt eingeben",IF(NOT(ISNUMBER('Trades'!E10)),"Positive ursprüngliche Menge eingeben",IF(OR('Trades'!E10&lt;=0,'Trades'!E10&gt;1000000,ROUND('Trades'!E10,8)&lt;&gt;'Trades'!E10),"Positive ursprüngliche Menge eingeben",IF('Trades'!F10="","Mengeneinheit angeben",IF(AND('Trades'!I10&lt;&gt;"OPEN",'Trades'!I10&lt;&gt;"CLOSED"),"OPEN oder CLOSED wählen",IF(AND('Trades'!J10&lt;&gt;"NET",'Trades'!J10&lt;&gt;"GROSS"),"NET oder GROSS wählen",IF(COUNTIFS('Exits'!$B$9:$B$608,'Trades'!A10,'Exits'!$G$9:$G$608,-1)&gt;0,"Zugehörige Ausstiege prüfen",IF(D10&gt;'Trades'!E10,"Geschlossene Menge übersteigt Anfangsmenge",IF(AND('Trades'!I10="OPEN",D10='Trades'!E10),"OPEN widerspricht Restmenge null",IF('Trades'!I10="OPEN","",IF(O10=0,"Schließung in Exits ergänzen",IF(D10&lt;&gt;'Trades'!E10,"CLOSED verlangt vollständige Schließung",IF(AND('Trades'!J10="NET",NOT(ISNUMBER('Trades'!L10))),"Abgeglichenes Netto der ganzen Position eingeben",IF(AND('Trades'!J10="NET",'Trades'!K10&lt;&gt;"YES"),"Netto der ganzen Position bestätigen",IF(IF('Trades'!J10="NET",IF('Trades'!M10="",FALSE,IF(NOT(ISNUMBER('Trades'!M10)),TRUE,OR('Trades'!M10&lt;0,'Trades'!M10&gt;1000000000,ROUND('Trades'!M10,2)&lt;&gt;'Trades'!M10))),FALSE),"Geldbeträge: höchstens 2 Nachkommastellen; Eingabebetrag absolut ≤ 1.000.000.000.",IF(IF('Trades'!J10="NET",IF('Trades'!N10="",FALSE,IF(NOT(ISNUMBER('Trades'!N10)),TRUE,OR('Trades'!N10&lt;0,'Trades'!N10&gt;1000000000,ROUND('Trades'!N10,2)&lt;&gt;'Trades'!N10))),FALSE),"Geldbeträge: höchstens 2 Nachkommastellen; Eingabebetrag absolut ≤ 1.000.000.000.",IF(IF('Trades'!J10="NET",IF('Trades'!O10="",FALSE,IF(NOT(ISNUMBER('Trades'!O10)),TRUE,OR(ABS('Trades'!O10)&gt;1000000000,ROUND('Trades'!O10,2)&lt;&gt;'Trades'!O10))),FALSE),"Geldbeträge: höchstens 2 Nachkommastellen; Eingabebetrag absolut ≤ 1.000.000.000.",IF(AND('Trades'!J10="GROSS",NOT(ISNUMBER('Trades'!M10))),"Provision angeben, auch null",IF(AND('Trades'!J10="GROSS",'Trades'!M10&lt;0),"Provision muss nichtnegativ sein",IF(AND('Trades'!J10="GROSS",NOT(ISNUMBER('Trades'!N10))),"Sonstige Gebühren angeben, auch null",IF(AND('Trades'!J10="GROSS",'Trades'!N10&lt;0),"Gebühren müssen nichtnegativ sein",IF(AND('Trades'!J10="GROSS",NOT(ISNUMBER('Trades'!O10))),"Finanzierung mit Vorzeichen angeben, auch null",IF(AND('Trades'!J10="GROSS",NOT(ISNUMBER(F10))),"Brutto-P&amp;L für jeden Ausstieg eingeben",IF(IF('Trades'!J10="NET",OR(ABS('Trades'!L10)&gt;1000000000,ROUND('Trades'!L10,2)&lt;&gt;'Trades'!L10),FALSE),"Geldbeträge: höchstens 2 Nachkommastellen; Eingabebetrag absolut ≤ 1.000.000.000.",IF(IF('Trades'!J10="GROSS",OR(ABS('Trades'!M10)&gt;1000000000,ABS('Trades'!N10)&gt;1000000000,ABS('Trades'!O10)&gt;1000000000,ROUND('Trades'!M10,2)&lt;&gt;'Trades'!M10,ROUND('Trades'!N10,2)&lt;&gt;'Trades'!N10,ROUND('Trades'!O10,2)&lt;&gt;'Trades'!O10),FALSE),"Geldbeträge: höchstens 2 Nachkommastellen; Eingabebetrag absolut ≤ 1.000.000.000.",IF(AND('Trades'!G10&lt;&gt;"",OR(NOT(ISNUMBER('Trades'!G10)),'Trades'!G10&lt;=0)),"Positiven Kurs eingeben oder leer lassen",IF(AND('Trades'!H10&lt;&gt;"",OR(NOT(ISNUMBER('Trades'!H10)),'Trades'!H10&lt;=0)),"Positiven Kurs eingeben oder leer lassen","")))))))))))))))))))))))))))))))))))</x:f>
      </x:c>
      <x:c r="D10" s="31"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k. A.",ROUND(SUMIFS('Exits'!$I$9:$I$608,'Exits'!$B$9:$B$608,'Trades'!A10),8)))</x:f>
        <x:v>50</x:v>
      </x:c>
      <x:c r="E10" s="32"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k. A.",IF(OR(O10=0,COUNTIFS('Exits'!$B$9:$B$608,'Trades'!A10,'Exits'!$G$9:$G$608,-1)&gt;0),"k. A.",_xlfn.MAXIFS('Exits'!$C$9:$C$608,'Exits'!$B$9:$B$608,'Trades'!A10))))</x:f>
        <x:v>46298.5</x:v>
      </x:c>
      <x:c r="F10" s="30" t="n">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k. A.",IF(AND(O10&gt;0,SUMIFS('Exits'!$J$9:$J$608,'Exits'!$B$9:$B$608,'Trades'!A10)=O10),ROUND(SUMIFS('Exits'!$F$9:$F$608,'Exits'!$B$9:$B$608,'Trades'!A10),2),"k. A.")))</x:f>
        <x:v>50</x:v>
      </x:c>
      <x:c r="G10" s="30" t="n">
        <x:f>IF(P10=0,"",IF(K10&lt;&gt;1,"k. A.",IF('Trades'!J10="NET",'Trades'!L10,ROUND(F10-'Trades'!M10-'Trades'!N10+'Trades'!O10,2))))</x:f>
        <x:v>45</x:v>
      </x:c>
      <x:c r="H10" s="31" t="n">
        <x:f>IF(P10=0,"",IF(N10=1,G10/'Trades'!P10,"k. A."))</x:f>
        <x:v>0.9</x:v>
      </x:c>
      <x:c r="I10" s="33" t="str">
        <x:f>IF(P10=0,"",IF(K10&lt;&gt;1,"Position nicht abgeschlossen",IF(NOT(ISNUMBER('Trades'!P10)),"Risiko fehlt oder ungültig: positiv, ≤ 1.000.000.000, höchstens 2 Nachkommastellen.",IF(OR('Trades'!P10&lt;=0,'Trades'!P10&gt;1000000000,ROUND('Trades'!P10,2)&lt;&gt;'Trades'!P10),"Risiko fehlt oder ungültig: positiv, ≤ 1.000.000.000, höchstens 2 Nachkommastellen.",IF(AND('Trades'!Q10&lt;&gt;"PRICE",'Trades'!Q10&lt;&gt;"ALL_IN"),"PRICE oder ALL_IN wählen",IF('Trades'!Q10&lt;&gt;'Summary'!$K$4,"Andere Basis ausgewählt","Erfasst"))))))</x:f>
        <x:v>Erfasst</x:v>
      </x:c>
      <x:c r="J10" s="33" t="str">
        <x:f>IF(P10=0,"",IF('Summary'!$H$6="Datumsfilter prüfen","Datumsfilter prüfen",IF(L10=1,"Enthalten",IF(K10=1,"Außerhalb des Zeitraums","Nicht enthalten"))))</x:f>
        <x:v>Enthalten</x:v>
      </x:c>
      <x:c r="K10" s="29" t="n">
        <x:f>IF(P10=0,0,IF('Trades'!I10="UNSUPPORTED",4,IF(C10&lt;&gt;"",3,IF('Trades'!I10="OPEN",2,1))))</x:f>
        <x:v>1</x:v>
      </x:c>
      <x:c r="L10" s="29" t="n">
        <x:f>IF(OR(K10&lt;&gt;1,'Summary'!$H$6="Datumsfilter prüfen"),0,IF(AND(OR('Summary'!$B$6="",E10&gt;='Summary'!$B$6),OR('Summary'!$E$6="",E10&lt;'Summary'!$E$6+1)),1,0))</x:f>
        <x:v>1</x:v>
      </x:c>
      <x:c r="M10" s="29" t="n">
        <x:f>IF(AND(L10=1,N10=1,'Trades'!Q10='Summary'!$K$4),1,0)</x:f>
        <x:v>1</x:v>
      </x:c>
      <x:c r="N10" s="29" t="n">
        <x:f>IF(K10&lt;&gt;1,0,IF(NOT(ISNUMBER('Trades'!P10)),0,IF(AND('Trades'!P10&gt;0,'Trades'!P10&lt;=1000000000,ROUND('Trades'!P10,2)='Trades'!P10,OR('Trades'!Q10="PRICE",'Trades'!Q10="ALL_IN")),1,0)))</x:f>
        <x:v>1</x:v>
      </x:c>
      <x:c r="O10" s="29" t="n">
        <x:f>IF(P10=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0,COUNTIFS('Exits'!$B$9:$B$608,'Trades'!A10,'Exits'!$K$9:$K$608,1)))</x:f>
        <x:v>1</x:v>
      </x:c>
      <x:c r="P10" s="29" t="n">
        <x:f>IF(COUNTA('Trades'!A10:I10,'Trades'!K10:T10)=0,0,1)</x:f>
        <x:v>1</x:v>
      </x:c>
    </x:row>
    <x:row r="11" ht="52" customHeight="1">
      <x:c r="A11" s="29" t="str">
        <x:f>IF(P11=0,"",IF('Trades'!A11="","[Trades "&amp;ROW()&amp;"]",'Trades'!A11))</x:f>
        <x:v>C</x:v>
      </x:c>
      <x:c r="B11" s="33" t="str">
        <x:f>IF(K11=0,"",CHOOSE(K11,"Abgeschlossen","Offen","Unvollständig / ungültig","Nicht unterstützt"))</x:f>
        <x:v>Abgeschlossen</x:v>
      </x:c>
      <x:c r="C11" s="33" t="str">
        <x:f>IF(P11=0,"",IF('Trades'!I11="UNSUPPORTED","Aufstockungen / Umkehrungen nicht unterstützt",IF('Trades'!A11="","Trade-ID eingeben",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IDs: Text mit A–Z am Anfang, bis zu 64 Zeichen; ohne *, ?, ~, =, &lt; oder &gt;. Beispiel: T-001.",IF(COUNTIFS('Trades'!$A$9:$A$208,'Trades'!A11)&lt;&gt;1,"Trade-ID ist doppelt",IF('Trades'!B11="","Instrument eingeben",IF(AND('Trades'!C11&lt;&gt;"LONG",'Trades'!C11&lt;&gt;"SHORT"),"LONG oder SHORT wählen",IF(NOT(ISNUMBER('Trades'!D11)),"Gültigen Eröffnungszeitpunkt eingeben",IF(OR('Trades'!D11&lt;1,'Trades'!D11&gt;2958465),"Gültigen Eröffnungszeitpunkt eingeben",IF(NOT(ISNUMBER('Trades'!E11)),"Positive ursprüngliche Menge eingeben",IF(OR('Trades'!E11&lt;=0,'Trades'!E11&gt;1000000,ROUND('Trades'!E11,8)&lt;&gt;'Trades'!E11),"Positive ursprüngliche Menge eingeben",IF('Trades'!F11="","Mengeneinheit angeben",IF(AND('Trades'!I11&lt;&gt;"OPEN",'Trades'!I11&lt;&gt;"CLOSED"),"OPEN oder CLOSED wählen",IF(AND('Trades'!J11&lt;&gt;"NET",'Trades'!J11&lt;&gt;"GROSS"),"NET oder GROSS wählen",IF(COUNTIFS('Exits'!$B$9:$B$608,'Trades'!A11,'Exits'!$G$9:$G$608,-1)&gt;0,"Zugehörige Ausstiege prüfen",IF(D11&gt;'Trades'!E11,"Geschlossene Menge übersteigt Anfangsmenge",IF(AND('Trades'!I11="OPEN",D11='Trades'!E11),"OPEN widerspricht Restmenge null",IF('Trades'!I11="OPEN","",IF(O11=0,"Schließung in Exits ergänzen",IF(D11&lt;&gt;'Trades'!E11,"CLOSED verlangt vollständige Schließung",IF(AND('Trades'!J11="NET",NOT(ISNUMBER('Trades'!L11))),"Abgeglichenes Netto der ganzen Position eingeben",IF(AND('Trades'!J11="NET",'Trades'!K11&lt;&gt;"YES"),"Netto der ganzen Position bestätigen",IF(IF('Trades'!J11="NET",IF('Trades'!M11="",FALSE,IF(NOT(ISNUMBER('Trades'!M11)),TRUE,OR('Trades'!M11&lt;0,'Trades'!M11&gt;1000000000,ROUND('Trades'!M11,2)&lt;&gt;'Trades'!M11))),FALSE),"Geldbeträge: höchstens 2 Nachkommastellen; Eingabebetrag absolut ≤ 1.000.000.000.",IF(IF('Trades'!J11="NET",IF('Trades'!N11="",FALSE,IF(NOT(ISNUMBER('Trades'!N11)),TRUE,OR('Trades'!N11&lt;0,'Trades'!N11&gt;1000000000,ROUND('Trades'!N11,2)&lt;&gt;'Trades'!N11))),FALSE),"Geldbeträge: höchstens 2 Nachkommastellen; Eingabebetrag absolut ≤ 1.000.000.000.",IF(IF('Trades'!J11="NET",IF('Trades'!O11="",FALSE,IF(NOT(ISNUMBER('Trades'!O11)),TRUE,OR(ABS('Trades'!O11)&gt;1000000000,ROUND('Trades'!O11,2)&lt;&gt;'Trades'!O11))),FALSE),"Geldbeträge: höchstens 2 Nachkommastellen; Eingabebetrag absolut ≤ 1.000.000.000.",IF(AND('Trades'!J11="GROSS",NOT(ISNUMBER('Trades'!M11))),"Provision angeben, auch null",IF(AND('Trades'!J11="GROSS",'Trades'!M11&lt;0),"Provision muss nichtnegativ sein",IF(AND('Trades'!J11="GROSS",NOT(ISNUMBER('Trades'!N11))),"Sonstige Gebühren angeben, auch null",IF(AND('Trades'!J11="GROSS",'Trades'!N11&lt;0),"Gebühren müssen nichtnegativ sein",IF(AND('Trades'!J11="GROSS",NOT(ISNUMBER('Trades'!O11))),"Finanzierung mit Vorzeichen angeben, auch null",IF(AND('Trades'!J11="GROSS",NOT(ISNUMBER(F11))),"Brutto-P&amp;L für jeden Ausstieg eingeben",IF(IF('Trades'!J11="NET",OR(ABS('Trades'!L11)&gt;1000000000,ROUND('Trades'!L11,2)&lt;&gt;'Trades'!L11),FALSE),"Geldbeträge: höchstens 2 Nachkommastellen; Eingabebetrag absolut ≤ 1.000.000.000.",IF(IF('Trades'!J11="GROSS",OR(ABS('Trades'!M11)&gt;1000000000,ABS('Trades'!N11)&gt;1000000000,ABS('Trades'!O11)&gt;1000000000,ROUND('Trades'!M11,2)&lt;&gt;'Trades'!M11,ROUND('Trades'!N11,2)&lt;&gt;'Trades'!N11,ROUND('Trades'!O11,2)&lt;&gt;'Trades'!O11),FALSE),"Geldbeträge: höchstens 2 Nachkommastellen; Eingabebetrag absolut ≤ 1.000.000.000.",IF(AND('Trades'!G11&lt;&gt;"",OR(NOT(ISNUMBER('Trades'!G11)),'Trades'!G11&lt;=0)),"Positiven Kurs eingeben oder leer lassen",IF(AND('Trades'!H11&lt;&gt;"",OR(NOT(ISNUMBER('Trades'!H11)),'Trades'!H11&lt;=0)),"Positiven Kurs eingeben oder leer lassen","")))))))))))))))))))))))))))))))))))</x:f>
      </x:c>
      <x:c r="D11" s="31"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k. A.",ROUND(SUMIFS('Exits'!$I$9:$I$608,'Exits'!$B$9:$B$608,'Trades'!A11),8)))</x:f>
        <x:v>20</x:v>
      </x:c>
      <x:c r="E11" s="32"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k. A.",IF(OR(O11=0,COUNTIFS('Exits'!$B$9:$B$608,'Trades'!A11,'Exits'!$G$9:$G$608,-1)&gt;0),"k. A.",_xlfn.MAXIFS('Exits'!$C$9:$C$608,'Exits'!$B$9:$B$608,'Trades'!A11))))</x:f>
        <x:v>46299.541666666664</x:v>
      </x:c>
      <x:c r="F11" s="30" t="n">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k. A.",IF(AND(O11&gt;0,SUMIFS('Exits'!$J$9:$J$608,'Exits'!$B$9:$B$608,'Trades'!A11)=O11),ROUND(SUMIFS('Exits'!$F$9:$F$608,'Exits'!$B$9:$B$608,'Trades'!A11),2),"k. A.")))</x:f>
        <x:v>-20</x:v>
      </x:c>
      <x:c r="G11" s="30" t="n">
        <x:f>IF(P11=0,"",IF(K11&lt;&gt;1,"k. A.",IF('Trades'!J11="NET",'Trades'!L11,ROUND(F11-'Trades'!M11-'Trades'!N11+'Trades'!O11,2))))</x:f>
        <x:v>-25</x:v>
      </x:c>
      <x:c r="H11" s="31" t="str">
        <x:f>IF(P11=0,"",IF(N11=1,G11/'Trades'!P11,"k. A."))</x:f>
        <x:v>k. A.</x:v>
      </x:c>
      <x:c r="I11" s="33" t="str">
        <x:f>IF(P11=0,"",IF(K11&lt;&gt;1,"Position nicht abgeschlossen",IF(NOT(ISNUMBER('Trades'!P11)),"Risiko fehlt oder ungültig: positiv, ≤ 1.000.000.000, höchstens 2 Nachkommastellen.",IF(OR('Trades'!P11&lt;=0,'Trades'!P11&gt;1000000000,ROUND('Trades'!P11,2)&lt;&gt;'Trades'!P11),"Risiko fehlt oder ungültig: positiv, ≤ 1.000.000.000, höchstens 2 Nachkommastellen.",IF(AND('Trades'!Q11&lt;&gt;"PRICE",'Trades'!Q11&lt;&gt;"ALL_IN"),"PRICE oder ALL_IN wählen",IF('Trades'!Q11&lt;&gt;'Summary'!$K$4,"Andere Basis ausgewählt","Erfasst"))))))</x:f>
        <x:v>Risiko fehlt oder ungültig: positiv, ≤ 1.000.000.000, höchstens 2 Nachkommastellen.</x:v>
      </x:c>
      <x:c r="J11" s="33" t="str">
        <x:f>IF(P11=0,"",IF('Summary'!$H$6="Datumsfilter prüfen","Datumsfilter prüfen",IF(L11=1,"Enthalten",IF(K11=1,"Außerhalb des Zeitraums","Nicht enthalten"))))</x:f>
        <x:v>Enthalten</x:v>
      </x:c>
      <x:c r="K11" s="29" t="n">
        <x:f>IF(P11=0,0,IF('Trades'!I11="UNSUPPORTED",4,IF(C11&lt;&gt;"",3,IF('Trades'!I11="OPEN",2,1))))</x:f>
        <x:v>1</x:v>
      </x:c>
      <x:c r="L11" s="29" t="n">
        <x:f>IF(OR(K11&lt;&gt;1,'Summary'!$H$6="Datumsfilter prüfen"),0,IF(AND(OR('Summary'!$B$6="",E11&gt;='Summary'!$B$6),OR('Summary'!$E$6="",E11&lt;'Summary'!$E$6+1)),1,0))</x:f>
        <x:v>1</x:v>
      </x:c>
      <x:c r="M11" s="29" t="n">
        <x:f>IF(AND(L11=1,N11=1,'Trades'!Q11='Summary'!$K$4),1,0)</x:f>
        <x:v>0</x:v>
      </x:c>
      <x:c r="N11" s="29" t="n">
        <x:f>IF(K11&lt;&gt;1,0,IF(NOT(ISNUMBER('Trades'!P11)),0,IF(AND('Trades'!P11&gt;0,'Trades'!P11&lt;=1000000000,ROUND('Trades'!P11,2)='Trades'!P11,OR('Trades'!Q11="PRICE",'Trades'!Q11="ALL_IN")),1,0)))</x:f>
        <x:v>0</x:v>
      </x:c>
      <x:c r="O11" s="29" t="n">
        <x:f>IF(P11=0,0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0,COUNTIFS('Exits'!$B$9:$B$608,'Trades'!A11,'Exits'!$K$9:$K$608,1)))</x:f>
        <x:v>1</x:v>
      </x:c>
      <x:c r="P11" s="29" t="n">
        <x:f>IF(COUNTA('Trades'!A11:I11,'Trades'!K11:T11)=0,0,1)</x:f>
        <x:v>1</x:v>
      </x:c>
    </x:row>
    <x:row r="12" ht="52" customHeight="1">
      <x:c r="A12" s="29" t="str">
        <x:f>IF(P12=0,"",IF('Trades'!A12="","[Trades "&amp;ROW()&amp;"]",'Trades'!A12))</x:f>
      </x:c>
      <x:c r="B12" s="33" t="str">
        <x:f>IF(K12=0,"",CHOOSE(K12,"Abgeschlossen","Offen","Unvollständig / ungültig","Nicht unterstützt"))</x:f>
      </x:c>
      <x:c r="C12" s="33" t="str">
        <x:f>IF(P12=0,"",IF('Trades'!I12="UNSUPPORTED","Aufstockungen / Umkehrungen nicht unterstützt",IF('Trades'!A12="","Trade-ID eingeben",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IDs: Text mit A–Z am Anfang, bis zu 64 Zeichen; ohne *, ?, ~, =, &lt; oder &gt;. Beispiel: T-001.",IF(COUNTIFS('Trades'!$A$9:$A$208,'Trades'!A12)&lt;&gt;1,"Trade-ID ist doppelt",IF('Trades'!B12="","Instrument eingeben",IF(AND('Trades'!C12&lt;&gt;"LONG",'Trades'!C12&lt;&gt;"SHORT"),"LONG oder SHORT wählen",IF(NOT(ISNUMBER('Trades'!D12)),"Gültigen Eröffnungszeitpunkt eingeben",IF(OR('Trades'!D12&lt;1,'Trades'!D12&gt;2958465),"Gültigen Eröffnungszeitpunkt eingeben",IF(NOT(ISNUMBER('Trades'!E12)),"Positive ursprüngliche Menge eingeben",IF(OR('Trades'!E12&lt;=0,'Trades'!E12&gt;1000000,ROUND('Trades'!E12,8)&lt;&gt;'Trades'!E12),"Positive ursprüngliche Menge eingeben",IF('Trades'!F12="","Mengeneinheit angeben",IF(AND('Trades'!I12&lt;&gt;"OPEN",'Trades'!I12&lt;&gt;"CLOSED"),"OPEN oder CLOSED wählen",IF(AND('Trades'!J12&lt;&gt;"NET",'Trades'!J12&lt;&gt;"GROSS"),"NET oder GROSS wählen",IF(COUNTIFS('Exits'!$B$9:$B$608,'Trades'!A12,'Exits'!$G$9:$G$608,-1)&gt;0,"Zugehörige Ausstiege prüfen",IF(D12&gt;'Trades'!E12,"Geschlossene Menge übersteigt Anfangsmenge",IF(AND('Trades'!I12="OPEN",D12='Trades'!E12),"OPEN widerspricht Restmenge null",IF('Trades'!I12="OPEN","",IF(O12=0,"Schließung in Exits ergänzen",IF(D12&lt;&gt;'Trades'!E12,"CLOSED verlangt vollständige Schließung",IF(AND('Trades'!J12="NET",NOT(ISNUMBER('Trades'!L12))),"Abgeglichenes Netto der ganzen Position eingeben",IF(AND('Trades'!J12="NET",'Trades'!K12&lt;&gt;"YES"),"Netto der ganzen Position bestätigen",IF(IF('Trades'!J12="NET",IF('Trades'!M12="",FALSE,IF(NOT(ISNUMBER('Trades'!M12)),TRUE,OR('Trades'!M12&lt;0,'Trades'!M12&gt;1000000000,ROUND('Trades'!M12,2)&lt;&gt;'Trades'!M12))),FALSE),"Geldbeträge: höchstens 2 Nachkommastellen; Eingabebetrag absolut ≤ 1.000.000.000.",IF(IF('Trades'!J12="NET",IF('Trades'!N12="",FALSE,IF(NOT(ISNUMBER('Trades'!N12)),TRUE,OR('Trades'!N12&lt;0,'Trades'!N12&gt;1000000000,ROUND('Trades'!N12,2)&lt;&gt;'Trades'!N12))),FALSE),"Geldbeträge: höchstens 2 Nachkommastellen; Eingabebetrag absolut ≤ 1.000.000.000.",IF(IF('Trades'!J12="NET",IF('Trades'!O12="",FALSE,IF(NOT(ISNUMBER('Trades'!O12)),TRUE,OR(ABS('Trades'!O12)&gt;1000000000,ROUND('Trades'!O12,2)&lt;&gt;'Trades'!O12))),FALSE),"Geldbeträge: höchstens 2 Nachkommastellen; Eingabebetrag absolut ≤ 1.000.000.000.",IF(AND('Trades'!J12="GROSS",NOT(ISNUMBER('Trades'!M12))),"Provision angeben, auch null",IF(AND('Trades'!J12="GROSS",'Trades'!M12&lt;0),"Provision muss nichtnegativ sein",IF(AND('Trades'!J12="GROSS",NOT(ISNUMBER('Trades'!N12))),"Sonstige Gebühren angeben, auch null",IF(AND('Trades'!J12="GROSS",'Trades'!N12&lt;0),"Gebühren müssen nichtnegativ sein",IF(AND('Trades'!J12="GROSS",NOT(ISNUMBER('Trades'!O12))),"Finanzierung mit Vorzeichen angeben, auch null",IF(AND('Trades'!J12="GROSS",NOT(ISNUMBER(F12))),"Brutto-P&amp;L für jeden Ausstieg eingeben",IF(IF('Trades'!J12="NET",OR(ABS('Trades'!L12)&gt;1000000000,ROUND('Trades'!L12,2)&lt;&gt;'Trades'!L12),FALSE),"Geldbeträge: höchstens 2 Nachkommastellen; Eingabebetrag absolut ≤ 1.000.000.000.",IF(IF('Trades'!J12="GROSS",OR(ABS('Trades'!M12)&gt;1000000000,ABS('Trades'!N12)&gt;1000000000,ABS('Trades'!O12)&gt;1000000000,ROUND('Trades'!M12,2)&lt;&gt;'Trades'!M12,ROUND('Trades'!N12,2)&lt;&gt;'Trades'!N12,ROUND('Trades'!O12,2)&lt;&gt;'Trades'!O12),FALSE),"Geldbeträge: höchstens 2 Nachkommastellen; Eingabebetrag absolut ≤ 1.000.000.000.",IF(AND('Trades'!G12&lt;&gt;"",OR(NOT(ISNUMBER('Trades'!G12)),'Trades'!G12&lt;=0)),"Positiven Kurs eingeben oder leer lassen",IF(AND('Trades'!H12&lt;&gt;"",OR(NOT(ISNUMBER('Trades'!H12)),'Trades'!H12&lt;=0)),"Positiven Kurs eingeben oder leer lassen","")))))))))))))))))))))))))))))))))))</x:f>
      </x:c>
      <x:c r="D12" s="31"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k. A.",ROUND(SUMIFS('Exits'!$I$9:$I$608,'Exits'!$B$9:$B$608,'Trades'!A12),8)))</x:f>
      </x:c>
      <x:c r="E12" s="32"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k. A.",IF(OR(O12=0,COUNTIFS('Exits'!$B$9:$B$608,'Trades'!A12,'Exits'!$G$9:$G$608,-1)&gt;0),"k. A.",_xlfn.MAXIFS('Exits'!$C$9:$C$608,'Exits'!$B$9:$B$608,'Trades'!A12))))</x:f>
      </x:c>
      <x:c r="F12" s="30"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k. A.",IF(AND(O12&gt;0,SUMIFS('Exits'!$J$9:$J$608,'Exits'!$B$9:$B$608,'Trades'!A12)=O12),ROUND(SUMIFS('Exits'!$F$9:$F$608,'Exits'!$B$9:$B$608,'Trades'!A12),2),"k. A.")))</x:f>
      </x:c>
      <x:c r="G12" s="30" t="str">
        <x:f>IF(P12=0,"",IF(K12&lt;&gt;1,"k. A.",IF('Trades'!J12="NET",'Trades'!L12,ROUND(F12-'Trades'!M12-'Trades'!N12+'Trades'!O12,2))))</x:f>
      </x:c>
      <x:c r="H12" s="31" t="str">
        <x:f>IF(P12=0,"",IF(N12=1,G12/'Trades'!P12,"k. A."))</x:f>
      </x:c>
      <x:c r="I12" s="33" t="str">
        <x:f>IF(P12=0,"",IF(K12&lt;&gt;1,"Position nicht abgeschlossen",IF(NOT(ISNUMBER('Trades'!P12)),"Risiko fehlt oder ungültig: positiv, ≤ 1.000.000.000, höchstens 2 Nachkommastellen.",IF(OR('Trades'!P12&lt;=0,'Trades'!P12&gt;1000000000,ROUND('Trades'!P12,2)&lt;&gt;'Trades'!P12),"Risiko fehlt oder ungültig: positiv, ≤ 1.000.000.000, höchstens 2 Nachkommastellen.",IF(AND('Trades'!Q12&lt;&gt;"PRICE",'Trades'!Q12&lt;&gt;"ALL_IN"),"PRICE oder ALL_IN wählen",IF('Trades'!Q12&lt;&gt;'Summary'!$K$4,"Andere Basis ausgewählt","Erfasst"))))))</x:f>
      </x:c>
      <x:c r="J12" s="33" t="str">
        <x:f>IF(P12=0,"",IF('Summary'!$H$6="Datumsfilter prüfen","Datumsfilter prüfen",IF(L12=1,"Enthalten",IF(K12=1,"Außerhalb des Zeitraums","Nicht enthalten"))))</x:f>
      </x:c>
      <x:c r="K12" s="29" t="n">
        <x:f>IF(P12=0,0,IF('Trades'!I12="UNSUPPORTED",4,IF(C12&lt;&gt;"",3,IF('Trades'!I12="OPEN",2,1))))</x:f>
        <x:v>0</x:v>
      </x:c>
      <x:c r="L12" s="29" t="n">
        <x:f>IF(OR(K12&lt;&gt;1,'Summary'!$H$6="Datumsfilter prüfen"),0,IF(AND(OR('Summary'!$B$6="",E12&gt;='Summary'!$B$6),OR('Summary'!$E$6="",E12&lt;'Summary'!$E$6+1)),1,0))</x:f>
        <x:v>0</x:v>
      </x:c>
      <x:c r="M12" s="29" t="n">
        <x:f>IF(AND(L12=1,N12=1,'Trades'!Q12='Summary'!$K$4),1,0)</x:f>
        <x:v>0</x:v>
      </x:c>
      <x:c r="N12" s="29" t="n">
        <x:f>IF(K12&lt;&gt;1,0,IF(NOT(ISNUMBER('Trades'!P12)),0,IF(AND('Trades'!P12&gt;0,'Trades'!P12&lt;=1000000000,ROUND('Trades'!P12,2)='Trades'!P12,OR('Trades'!Q12="PRICE",'Trades'!Q12="ALL_IN")),1,0)))</x:f>
        <x:v>0</x:v>
      </x:c>
      <x:c r="O12" s="29" t="n">
        <x:f>IF(P12=0,0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0,COUNTIFS('Exits'!$B$9:$B$608,'Trades'!A12,'Exits'!$K$9:$K$608,1)))</x:f>
        <x:v>0</x:v>
      </x:c>
      <x:c r="P12" s="29" t="n">
        <x:f>IF(COUNTA('Trades'!A12:I12,'Trades'!K12:T12)=0,0,1)</x:f>
        <x:v>0</x:v>
      </x:c>
    </x:row>
    <x:row r="13" ht="52" customHeight="1">
      <x:c r="A13" s="29" t="str">
        <x:f>IF(P13=0,"",IF('Trades'!A13="","[Trades "&amp;ROW()&amp;"]",'Trades'!A13))</x:f>
      </x:c>
      <x:c r="B13" s="33" t="str">
        <x:f>IF(K13=0,"",CHOOSE(K13,"Abgeschlossen","Offen","Unvollständig / ungültig","Nicht unterstützt"))</x:f>
      </x:c>
      <x:c r="C13" s="33" t="str">
        <x:f>IF(P13=0,"",IF('Trades'!I13="UNSUPPORTED","Aufstockungen / Umkehrungen nicht unterstützt",IF('Trades'!A13="","Trade-ID eingeben",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IDs: Text mit A–Z am Anfang, bis zu 64 Zeichen; ohne *, ?, ~, =, &lt; oder &gt;. Beispiel: T-001.",IF(COUNTIFS('Trades'!$A$9:$A$208,'Trades'!A13)&lt;&gt;1,"Trade-ID ist doppelt",IF('Trades'!B13="","Instrument eingeben",IF(AND('Trades'!C13&lt;&gt;"LONG",'Trades'!C13&lt;&gt;"SHORT"),"LONG oder SHORT wählen",IF(NOT(ISNUMBER('Trades'!D13)),"Gültigen Eröffnungszeitpunkt eingeben",IF(OR('Trades'!D13&lt;1,'Trades'!D13&gt;2958465),"Gültigen Eröffnungszeitpunkt eingeben",IF(NOT(ISNUMBER('Trades'!E13)),"Positive ursprüngliche Menge eingeben",IF(OR('Trades'!E13&lt;=0,'Trades'!E13&gt;1000000,ROUND('Trades'!E13,8)&lt;&gt;'Trades'!E13),"Positive ursprüngliche Menge eingeben",IF('Trades'!F13="","Mengeneinheit angeben",IF(AND('Trades'!I13&lt;&gt;"OPEN",'Trades'!I13&lt;&gt;"CLOSED"),"OPEN oder CLOSED wählen",IF(AND('Trades'!J13&lt;&gt;"NET",'Trades'!J13&lt;&gt;"GROSS"),"NET oder GROSS wählen",IF(COUNTIFS('Exits'!$B$9:$B$608,'Trades'!A13,'Exits'!$G$9:$G$608,-1)&gt;0,"Zugehörige Ausstiege prüfen",IF(D13&gt;'Trades'!E13,"Geschlossene Menge übersteigt Anfangsmenge",IF(AND('Trades'!I13="OPEN",D13='Trades'!E13),"OPEN widerspricht Restmenge null",IF('Trades'!I13="OPEN","",IF(O13=0,"Schließung in Exits ergänzen",IF(D13&lt;&gt;'Trades'!E13,"CLOSED verlangt vollständige Schließung",IF(AND('Trades'!J13="NET",NOT(ISNUMBER('Trades'!L13))),"Abgeglichenes Netto der ganzen Position eingeben",IF(AND('Trades'!J13="NET",'Trades'!K13&lt;&gt;"YES"),"Netto der ganzen Position bestätigen",IF(IF('Trades'!J13="NET",IF('Trades'!M13="",FALSE,IF(NOT(ISNUMBER('Trades'!M13)),TRUE,OR('Trades'!M13&lt;0,'Trades'!M13&gt;1000000000,ROUND('Trades'!M13,2)&lt;&gt;'Trades'!M13))),FALSE),"Geldbeträge: höchstens 2 Nachkommastellen; Eingabebetrag absolut ≤ 1.000.000.000.",IF(IF('Trades'!J13="NET",IF('Trades'!N13="",FALSE,IF(NOT(ISNUMBER('Trades'!N13)),TRUE,OR('Trades'!N13&lt;0,'Trades'!N13&gt;1000000000,ROUND('Trades'!N13,2)&lt;&gt;'Trades'!N13))),FALSE),"Geldbeträge: höchstens 2 Nachkommastellen; Eingabebetrag absolut ≤ 1.000.000.000.",IF(IF('Trades'!J13="NET",IF('Trades'!O13="",FALSE,IF(NOT(ISNUMBER('Trades'!O13)),TRUE,OR(ABS('Trades'!O13)&gt;1000000000,ROUND('Trades'!O13,2)&lt;&gt;'Trades'!O13))),FALSE),"Geldbeträge: höchstens 2 Nachkommastellen; Eingabebetrag absolut ≤ 1.000.000.000.",IF(AND('Trades'!J13="GROSS",NOT(ISNUMBER('Trades'!M13))),"Provision angeben, auch null",IF(AND('Trades'!J13="GROSS",'Trades'!M13&lt;0),"Provision muss nichtnegativ sein",IF(AND('Trades'!J13="GROSS",NOT(ISNUMBER('Trades'!N13))),"Sonstige Gebühren angeben, auch null",IF(AND('Trades'!J13="GROSS",'Trades'!N13&lt;0),"Gebühren müssen nichtnegativ sein",IF(AND('Trades'!J13="GROSS",NOT(ISNUMBER('Trades'!O13))),"Finanzierung mit Vorzeichen angeben, auch null",IF(AND('Trades'!J13="GROSS",NOT(ISNUMBER(F13))),"Brutto-P&amp;L für jeden Ausstieg eingeben",IF(IF('Trades'!J13="NET",OR(ABS('Trades'!L13)&gt;1000000000,ROUND('Trades'!L13,2)&lt;&gt;'Trades'!L13),FALSE),"Geldbeträge: höchstens 2 Nachkommastellen; Eingabebetrag absolut ≤ 1.000.000.000.",IF(IF('Trades'!J13="GROSS",OR(ABS('Trades'!M13)&gt;1000000000,ABS('Trades'!N13)&gt;1000000000,ABS('Trades'!O13)&gt;1000000000,ROUND('Trades'!M13,2)&lt;&gt;'Trades'!M13,ROUND('Trades'!N13,2)&lt;&gt;'Trades'!N13,ROUND('Trades'!O13,2)&lt;&gt;'Trades'!O13),FALSE),"Geldbeträge: höchstens 2 Nachkommastellen; Eingabebetrag absolut ≤ 1.000.000.000.",IF(AND('Trades'!G13&lt;&gt;"",OR(NOT(ISNUMBER('Trades'!G13)),'Trades'!G13&lt;=0)),"Positiven Kurs eingeben oder leer lassen",IF(AND('Trades'!H13&lt;&gt;"",OR(NOT(ISNUMBER('Trades'!H13)),'Trades'!H13&lt;=0)),"Positiven Kurs eingeben oder leer lassen","")))))))))))))))))))))))))))))))))))</x:f>
      </x:c>
      <x:c r="D13" s="31"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k. A.",ROUND(SUMIFS('Exits'!$I$9:$I$608,'Exits'!$B$9:$B$608,'Trades'!A13),8)))</x:f>
      </x:c>
      <x:c r="E13" s="32"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k. A.",IF(OR(O13=0,COUNTIFS('Exits'!$B$9:$B$608,'Trades'!A13,'Exits'!$G$9:$G$608,-1)&gt;0),"k. A.",_xlfn.MAXIFS('Exits'!$C$9:$C$608,'Exits'!$B$9:$B$608,'Trades'!A13))))</x:f>
      </x:c>
      <x:c r="F13" s="30"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k. A.",IF(AND(O13&gt;0,SUMIFS('Exits'!$J$9:$J$608,'Exits'!$B$9:$B$608,'Trades'!A13)=O13),ROUND(SUMIFS('Exits'!$F$9:$F$608,'Exits'!$B$9:$B$608,'Trades'!A13),2),"k. A.")))</x:f>
      </x:c>
      <x:c r="G13" s="30" t="str">
        <x:f>IF(P13=0,"",IF(K13&lt;&gt;1,"k. A.",IF('Trades'!J13="NET",'Trades'!L13,ROUND(F13-'Trades'!M13-'Trades'!N13+'Trades'!O13,2))))</x:f>
      </x:c>
      <x:c r="H13" s="31" t="str">
        <x:f>IF(P13=0,"",IF(N13=1,G13/'Trades'!P13,"k. A."))</x:f>
      </x:c>
      <x:c r="I13" s="33" t="str">
        <x:f>IF(P13=0,"",IF(K13&lt;&gt;1,"Position nicht abgeschlossen",IF(NOT(ISNUMBER('Trades'!P13)),"Risiko fehlt oder ungültig: positiv, ≤ 1.000.000.000, höchstens 2 Nachkommastellen.",IF(OR('Trades'!P13&lt;=0,'Trades'!P13&gt;1000000000,ROUND('Trades'!P13,2)&lt;&gt;'Trades'!P13),"Risiko fehlt oder ungültig: positiv, ≤ 1.000.000.000, höchstens 2 Nachkommastellen.",IF(AND('Trades'!Q13&lt;&gt;"PRICE",'Trades'!Q13&lt;&gt;"ALL_IN"),"PRICE oder ALL_IN wählen",IF('Trades'!Q13&lt;&gt;'Summary'!$K$4,"Andere Basis ausgewählt","Erfasst"))))))</x:f>
      </x:c>
      <x:c r="J13" s="33" t="str">
        <x:f>IF(P13=0,"",IF('Summary'!$H$6="Datumsfilter prüfen","Datumsfilter prüfen",IF(L13=1,"Enthalten",IF(K13=1,"Außerhalb des Zeitraums","Nicht enthalten"))))</x:f>
      </x:c>
      <x:c r="K13" s="29" t="n">
        <x:f>IF(P13=0,0,IF('Trades'!I13="UNSUPPORTED",4,IF(C13&lt;&gt;"",3,IF('Trades'!I13="OPEN",2,1))))</x:f>
        <x:v>0</x:v>
      </x:c>
      <x:c r="L13" s="29" t="n">
        <x:f>IF(OR(K13&lt;&gt;1,'Summary'!$H$6="Datumsfilter prüfen"),0,IF(AND(OR('Summary'!$B$6="",E13&gt;='Summary'!$B$6),OR('Summary'!$E$6="",E13&lt;'Summary'!$E$6+1)),1,0))</x:f>
        <x:v>0</x:v>
      </x:c>
      <x:c r="M13" s="29" t="n">
        <x:f>IF(AND(L13=1,N13=1,'Trades'!Q13='Summary'!$K$4),1,0)</x:f>
        <x:v>0</x:v>
      </x:c>
      <x:c r="N13" s="29" t="n">
        <x:f>IF(K13&lt;&gt;1,0,IF(NOT(ISNUMBER('Trades'!P13)),0,IF(AND('Trades'!P13&gt;0,'Trades'!P13&lt;=1000000000,ROUND('Trades'!P13,2)='Trades'!P13,OR('Trades'!Q13="PRICE",'Trades'!Q13="ALL_IN")),1,0)))</x:f>
        <x:v>0</x:v>
      </x:c>
      <x:c r="O13" s="29" t="n">
        <x:f>IF(P13=0,0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0,COUNTIFS('Exits'!$B$9:$B$608,'Trades'!A13,'Exits'!$K$9:$K$608,1)))</x:f>
        <x:v>0</x:v>
      </x:c>
      <x:c r="P13" s="29" t="n">
        <x:f>IF(COUNTA('Trades'!A13:I13,'Trades'!K13:T13)=0,0,1)</x:f>
        <x:v>0</x:v>
      </x:c>
    </x:row>
    <x:row r="14" ht="52" customHeight="1">
      <x:c r="A14" s="29" t="str">
        <x:f>IF(P14=0,"",IF('Trades'!A14="","[Trades "&amp;ROW()&amp;"]",'Trades'!A14))</x:f>
      </x:c>
      <x:c r="B14" s="33" t="str">
        <x:f>IF(K14=0,"",CHOOSE(K14,"Abgeschlossen","Offen","Unvollständig / ungültig","Nicht unterstützt"))</x:f>
      </x:c>
      <x:c r="C14" s="33" t="str">
        <x:f>IF(P14=0,"",IF('Trades'!I14="UNSUPPORTED","Aufstockungen / Umkehrungen nicht unterstützt",IF('Trades'!A14="","Trade-ID eingeben",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IDs: Text mit A–Z am Anfang, bis zu 64 Zeichen; ohne *, ?, ~, =, &lt; oder &gt;. Beispiel: T-001.",IF(COUNTIFS('Trades'!$A$9:$A$208,'Trades'!A14)&lt;&gt;1,"Trade-ID ist doppelt",IF('Trades'!B14="","Instrument eingeben",IF(AND('Trades'!C14&lt;&gt;"LONG",'Trades'!C14&lt;&gt;"SHORT"),"LONG oder SHORT wählen",IF(NOT(ISNUMBER('Trades'!D14)),"Gültigen Eröffnungszeitpunkt eingeben",IF(OR('Trades'!D14&lt;1,'Trades'!D14&gt;2958465),"Gültigen Eröffnungszeitpunkt eingeben",IF(NOT(ISNUMBER('Trades'!E14)),"Positive ursprüngliche Menge eingeben",IF(OR('Trades'!E14&lt;=0,'Trades'!E14&gt;1000000,ROUND('Trades'!E14,8)&lt;&gt;'Trades'!E14),"Positive ursprüngliche Menge eingeben",IF('Trades'!F14="","Mengeneinheit angeben",IF(AND('Trades'!I14&lt;&gt;"OPEN",'Trades'!I14&lt;&gt;"CLOSED"),"OPEN oder CLOSED wählen",IF(AND('Trades'!J14&lt;&gt;"NET",'Trades'!J14&lt;&gt;"GROSS"),"NET oder GROSS wählen",IF(COUNTIFS('Exits'!$B$9:$B$608,'Trades'!A14,'Exits'!$G$9:$G$608,-1)&gt;0,"Zugehörige Ausstiege prüfen",IF(D14&gt;'Trades'!E14,"Geschlossene Menge übersteigt Anfangsmenge",IF(AND('Trades'!I14="OPEN",D14='Trades'!E14),"OPEN widerspricht Restmenge null",IF('Trades'!I14="OPEN","",IF(O14=0,"Schließung in Exits ergänzen",IF(D14&lt;&gt;'Trades'!E14,"CLOSED verlangt vollständige Schließung",IF(AND('Trades'!J14="NET",NOT(ISNUMBER('Trades'!L14))),"Abgeglichenes Netto der ganzen Position eingeben",IF(AND('Trades'!J14="NET",'Trades'!K14&lt;&gt;"YES"),"Netto der ganzen Position bestätigen",IF(IF('Trades'!J14="NET",IF('Trades'!M14="",FALSE,IF(NOT(ISNUMBER('Trades'!M14)),TRUE,OR('Trades'!M14&lt;0,'Trades'!M14&gt;1000000000,ROUND('Trades'!M14,2)&lt;&gt;'Trades'!M14))),FALSE),"Geldbeträge: höchstens 2 Nachkommastellen; Eingabebetrag absolut ≤ 1.000.000.000.",IF(IF('Trades'!J14="NET",IF('Trades'!N14="",FALSE,IF(NOT(ISNUMBER('Trades'!N14)),TRUE,OR('Trades'!N14&lt;0,'Trades'!N14&gt;1000000000,ROUND('Trades'!N14,2)&lt;&gt;'Trades'!N14))),FALSE),"Geldbeträge: höchstens 2 Nachkommastellen; Eingabebetrag absolut ≤ 1.000.000.000.",IF(IF('Trades'!J14="NET",IF('Trades'!O14="",FALSE,IF(NOT(ISNUMBER('Trades'!O14)),TRUE,OR(ABS('Trades'!O14)&gt;1000000000,ROUND('Trades'!O14,2)&lt;&gt;'Trades'!O14))),FALSE),"Geldbeträge: höchstens 2 Nachkommastellen; Eingabebetrag absolut ≤ 1.000.000.000.",IF(AND('Trades'!J14="GROSS",NOT(ISNUMBER('Trades'!M14))),"Provision angeben, auch null",IF(AND('Trades'!J14="GROSS",'Trades'!M14&lt;0),"Provision muss nichtnegativ sein",IF(AND('Trades'!J14="GROSS",NOT(ISNUMBER('Trades'!N14))),"Sonstige Gebühren angeben, auch null",IF(AND('Trades'!J14="GROSS",'Trades'!N14&lt;0),"Gebühren müssen nichtnegativ sein",IF(AND('Trades'!J14="GROSS",NOT(ISNUMBER('Trades'!O14))),"Finanzierung mit Vorzeichen angeben, auch null",IF(AND('Trades'!J14="GROSS",NOT(ISNUMBER(F14))),"Brutto-P&amp;L für jeden Ausstieg eingeben",IF(IF('Trades'!J14="NET",OR(ABS('Trades'!L14)&gt;1000000000,ROUND('Trades'!L14,2)&lt;&gt;'Trades'!L14),FALSE),"Geldbeträge: höchstens 2 Nachkommastellen; Eingabebetrag absolut ≤ 1.000.000.000.",IF(IF('Trades'!J14="GROSS",OR(ABS('Trades'!M14)&gt;1000000000,ABS('Trades'!N14)&gt;1000000000,ABS('Trades'!O14)&gt;1000000000,ROUND('Trades'!M14,2)&lt;&gt;'Trades'!M14,ROUND('Trades'!N14,2)&lt;&gt;'Trades'!N14,ROUND('Trades'!O14,2)&lt;&gt;'Trades'!O14),FALSE),"Geldbeträge: höchstens 2 Nachkommastellen; Eingabebetrag absolut ≤ 1.000.000.000.",IF(AND('Trades'!G14&lt;&gt;"",OR(NOT(ISNUMBER('Trades'!G14)),'Trades'!G14&lt;=0)),"Positiven Kurs eingeben oder leer lassen",IF(AND('Trades'!H14&lt;&gt;"",OR(NOT(ISNUMBER('Trades'!H14)),'Trades'!H14&lt;=0)),"Positiven Kurs eingeben oder leer lassen","")))))))))))))))))))))))))))))))))))</x:f>
      </x:c>
      <x:c r="D14" s="31"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k. A.",ROUND(SUMIFS('Exits'!$I$9:$I$608,'Exits'!$B$9:$B$608,'Trades'!A14),8)))</x:f>
      </x:c>
      <x:c r="E14" s="32"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k. A.",IF(OR(O14=0,COUNTIFS('Exits'!$B$9:$B$608,'Trades'!A14,'Exits'!$G$9:$G$608,-1)&gt;0),"k. A.",_xlfn.MAXIFS('Exits'!$C$9:$C$608,'Exits'!$B$9:$B$608,'Trades'!A14))))</x:f>
      </x:c>
      <x:c r="F14" s="30"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k. A.",IF(AND(O14&gt;0,SUMIFS('Exits'!$J$9:$J$608,'Exits'!$B$9:$B$608,'Trades'!A14)=O14),ROUND(SUMIFS('Exits'!$F$9:$F$608,'Exits'!$B$9:$B$608,'Trades'!A14),2),"k. A.")))</x:f>
      </x:c>
      <x:c r="G14" s="30" t="str">
        <x:f>IF(P14=0,"",IF(K14&lt;&gt;1,"k. A.",IF('Trades'!J14="NET",'Trades'!L14,ROUND(F14-'Trades'!M14-'Trades'!N14+'Trades'!O14,2))))</x:f>
      </x:c>
      <x:c r="H14" s="31" t="str">
        <x:f>IF(P14=0,"",IF(N14=1,G14/'Trades'!P14,"k. A."))</x:f>
      </x:c>
      <x:c r="I14" s="33" t="str">
        <x:f>IF(P14=0,"",IF(K14&lt;&gt;1,"Position nicht abgeschlossen",IF(NOT(ISNUMBER('Trades'!P14)),"Risiko fehlt oder ungültig: positiv, ≤ 1.000.000.000, höchstens 2 Nachkommastellen.",IF(OR('Trades'!P14&lt;=0,'Trades'!P14&gt;1000000000,ROUND('Trades'!P14,2)&lt;&gt;'Trades'!P14),"Risiko fehlt oder ungültig: positiv, ≤ 1.000.000.000, höchstens 2 Nachkommastellen.",IF(AND('Trades'!Q14&lt;&gt;"PRICE",'Trades'!Q14&lt;&gt;"ALL_IN"),"PRICE oder ALL_IN wählen",IF('Trades'!Q14&lt;&gt;'Summary'!$K$4,"Andere Basis ausgewählt","Erfasst"))))))</x:f>
      </x:c>
      <x:c r="J14" s="33" t="str">
        <x:f>IF(P14=0,"",IF('Summary'!$H$6="Datumsfilter prüfen","Datumsfilter prüfen",IF(L14=1,"Enthalten",IF(K14=1,"Außerhalb des Zeitraums","Nicht enthalten"))))</x:f>
      </x:c>
      <x:c r="K14" s="29" t="n">
        <x:f>IF(P14=0,0,IF('Trades'!I14="UNSUPPORTED",4,IF(C14&lt;&gt;"",3,IF('Trades'!I14="OPEN",2,1))))</x:f>
        <x:v>0</x:v>
      </x:c>
      <x:c r="L14" s="29" t="n">
        <x:f>IF(OR(K14&lt;&gt;1,'Summary'!$H$6="Datumsfilter prüfen"),0,IF(AND(OR('Summary'!$B$6="",E14&gt;='Summary'!$B$6),OR('Summary'!$E$6="",E14&lt;'Summary'!$E$6+1)),1,0))</x:f>
        <x:v>0</x:v>
      </x:c>
      <x:c r="M14" s="29" t="n">
        <x:f>IF(AND(L14=1,N14=1,'Trades'!Q14='Summary'!$K$4),1,0)</x:f>
        <x:v>0</x:v>
      </x:c>
      <x:c r="N14" s="29" t="n">
        <x:f>IF(K14&lt;&gt;1,0,IF(NOT(ISNUMBER('Trades'!P14)),0,IF(AND('Trades'!P14&gt;0,'Trades'!P14&lt;=1000000000,ROUND('Trades'!P14,2)='Trades'!P14,OR('Trades'!Q14="PRICE",'Trades'!Q14="ALL_IN")),1,0)))</x:f>
        <x:v>0</x:v>
      </x:c>
      <x:c r="O14" s="29" t="n">
        <x:f>IF(P14=0,0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0,COUNTIFS('Exits'!$B$9:$B$608,'Trades'!A14,'Exits'!$K$9:$K$608,1)))</x:f>
        <x:v>0</x:v>
      </x:c>
      <x:c r="P14" s="29" t="n">
        <x:f>IF(COUNTA('Trades'!A14:I14,'Trades'!K14:T14)=0,0,1)</x:f>
        <x:v>0</x:v>
      </x:c>
    </x:row>
    <x:row r="15" ht="52" customHeight="1">
      <x:c r="A15" s="29" t="str">
        <x:f>IF(P15=0,"",IF('Trades'!A15="","[Trades "&amp;ROW()&amp;"]",'Trades'!A15))</x:f>
      </x:c>
      <x:c r="B15" s="33" t="str">
        <x:f>IF(K15=0,"",CHOOSE(K15,"Abgeschlossen","Offen","Unvollständig / ungültig","Nicht unterstützt"))</x:f>
      </x:c>
      <x:c r="C15" s="33" t="str">
        <x:f>IF(P15=0,"",IF('Trades'!I15="UNSUPPORTED","Aufstockungen / Umkehrungen nicht unterstützt",IF('Trades'!A15="","Trade-ID eingeben",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IDs: Text mit A–Z am Anfang, bis zu 64 Zeichen; ohne *, ?, ~, =, &lt; oder &gt;. Beispiel: T-001.",IF(COUNTIFS('Trades'!$A$9:$A$208,'Trades'!A15)&lt;&gt;1,"Trade-ID ist doppelt",IF('Trades'!B15="","Instrument eingeben",IF(AND('Trades'!C15&lt;&gt;"LONG",'Trades'!C15&lt;&gt;"SHORT"),"LONG oder SHORT wählen",IF(NOT(ISNUMBER('Trades'!D15)),"Gültigen Eröffnungszeitpunkt eingeben",IF(OR('Trades'!D15&lt;1,'Trades'!D15&gt;2958465),"Gültigen Eröffnungszeitpunkt eingeben",IF(NOT(ISNUMBER('Trades'!E15)),"Positive ursprüngliche Menge eingeben",IF(OR('Trades'!E15&lt;=0,'Trades'!E15&gt;1000000,ROUND('Trades'!E15,8)&lt;&gt;'Trades'!E15),"Positive ursprüngliche Menge eingeben",IF('Trades'!F15="","Mengeneinheit angeben",IF(AND('Trades'!I15&lt;&gt;"OPEN",'Trades'!I15&lt;&gt;"CLOSED"),"OPEN oder CLOSED wählen",IF(AND('Trades'!J15&lt;&gt;"NET",'Trades'!J15&lt;&gt;"GROSS"),"NET oder GROSS wählen",IF(COUNTIFS('Exits'!$B$9:$B$608,'Trades'!A15,'Exits'!$G$9:$G$608,-1)&gt;0,"Zugehörige Ausstiege prüfen",IF(D15&gt;'Trades'!E15,"Geschlossene Menge übersteigt Anfangsmenge",IF(AND('Trades'!I15="OPEN",D15='Trades'!E15),"OPEN widerspricht Restmenge null",IF('Trades'!I15="OPEN","",IF(O15=0,"Schließung in Exits ergänzen",IF(D15&lt;&gt;'Trades'!E15,"CLOSED verlangt vollständige Schließung",IF(AND('Trades'!J15="NET",NOT(ISNUMBER('Trades'!L15))),"Abgeglichenes Netto der ganzen Position eingeben",IF(AND('Trades'!J15="NET",'Trades'!K15&lt;&gt;"YES"),"Netto der ganzen Position bestätigen",IF(IF('Trades'!J15="NET",IF('Trades'!M15="",FALSE,IF(NOT(ISNUMBER('Trades'!M15)),TRUE,OR('Trades'!M15&lt;0,'Trades'!M15&gt;1000000000,ROUND('Trades'!M15,2)&lt;&gt;'Trades'!M15))),FALSE),"Geldbeträge: höchstens 2 Nachkommastellen; Eingabebetrag absolut ≤ 1.000.000.000.",IF(IF('Trades'!J15="NET",IF('Trades'!N15="",FALSE,IF(NOT(ISNUMBER('Trades'!N15)),TRUE,OR('Trades'!N15&lt;0,'Trades'!N15&gt;1000000000,ROUND('Trades'!N15,2)&lt;&gt;'Trades'!N15))),FALSE),"Geldbeträge: höchstens 2 Nachkommastellen; Eingabebetrag absolut ≤ 1.000.000.000.",IF(IF('Trades'!J15="NET",IF('Trades'!O15="",FALSE,IF(NOT(ISNUMBER('Trades'!O15)),TRUE,OR(ABS('Trades'!O15)&gt;1000000000,ROUND('Trades'!O15,2)&lt;&gt;'Trades'!O15))),FALSE),"Geldbeträge: höchstens 2 Nachkommastellen; Eingabebetrag absolut ≤ 1.000.000.000.",IF(AND('Trades'!J15="GROSS",NOT(ISNUMBER('Trades'!M15))),"Provision angeben, auch null",IF(AND('Trades'!J15="GROSS",'Trades'!M15&lt;0),"Provision muss nichtnegativ sein",IF(AND('Trades'!J15="GROSS",NOT(ISNUMBER('Trades'!N15))),"Sonstige Gebühren angeben, auch null",IF(AND('Trades'!J15="GROSS",'Trades'!N15&lt;0),"Gebühren müssen nichtnegativ sein",IF(AND('Trades'!J15="GROSS",NOT(ISNUMBER('Trades'!O15))),"Finanzierung mit Vorzeichen angeben, auch null",IF(AND('Trades'!J15="GROSS",NOT(ISNUMBER(F15))),"Brutto-P&amp;L für jeden Ausstieg eingeben",IF(IF('Trades'!J15="NET",OR(ABS('Trades'!L15)&gt;1000000000,ROUND('Trades'!L15,2)&lt;&gt;'Trades'!L15),FALSE),"Geldbeträge: höchstens 2 Nachkommastellen; Eingabebetrag absolut ≤ 1.000.000.000.",IF(IF('Trades'!J15="GROSS",OR(ABS('Trades'!M15)&gt;1000000000,ABS('Trades'!N15)&gt;1000000000,ABS('Trades'!O15)&gt;1000000000,ROUND('Trades'!M15,2)&lt;&gt;'Trades'!M15,ROUND('Trades'!N15,2)&lt;&gt;'Trades'!N15,ROUND('Trades'!O15,2)&lt;&gt;'Trades'!O15),FALSE),"Geldbeträge: höchstens 2 Nachkommastellen; Eingabebetrag absolut ≤ 1.000.000.000.",IF(AND('Trades'!G15&lt;&gt;"",OR(NOT(ISNUMBER('Trades'!G15)),'Trades'!G15&lt;=0)),"Positiven Kurs eingeben oder leer lassen",IF(AND('Trades'!H15&lt;&gt;"",OR(NOT(ISNUMBER('Trades'!H15)),'Trades'!H15&lt;=0)),"Positiven Kurs eingeben oder leer lassen","")))))))))))))))))))))))))))))))))))</x:f>
      </x:c>
      <x:c r="D15" s="31"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k. A.",ROUND(SUMIFS('Exits'!$I$9:$I$608,'Exits'!$B$9:$B$608,'Trades'!A15),8)))</x:f>
      </x:c>
      <x:c r="E15" s="32"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k. A.",IF(OR(O15=0,COUNTIFS('Exits'!$B$9:$B$608,'Trades'!A15,'Exits'!$G$9:$G$608,-1)&gt;0),"k. A.",_xlfn.MAXIFS('Exits'!$C$9:$C$608,'Exits'!$B$9:$B$608,'Trades'!A15))))</x:f>
      </x:c>
      <x:c r="F15" s="30"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k. A.",IF(AND(O15&gt;0,SUMIFS('Exits'!$J$9:$J$608,'Exits'!$B$9:$B$608,'Trades'!A15)=O15),ROUND(SUMIFS('Exits'!$F$9:$F$608,'Exits'!$B$9:$B$608,'Trades'!A15),2),"k. A.")))</x:f>
      </x:c>
      <x:c r="G15" s="30" t="str">
        <x:f>IF(P15=0,"",IF(K15&lt;&gt;1,"k. A.",IF('Trades'!J15="NET",'Trades'!L15,ROUND(F15-'Trades'!M15-'Trades'!N15+'Trades'!O15,2))))</x:f>
      </x:c>
      <x:c r="H15" s="31" t="str">
        <x:f>IF(P15=0,"",IF(N15=1,G15/'Trades'!P15,"k. A."))</x:f>
      </x:c>
      <x:c r="I15" s="33" t="str">
        <x:f>IF(P15=0,"",IF(K15&lt;&gt;1,"Position nicht abgeschlossen",IF(NOT(ISNUMBER('Trades'!P15)),"Risiko fehlt oder ungültig: positiv, ≤ 1.000.000.000, höchstens 2 Nachkommastellen.",IF(OR('Trades'!P15&lt;=0,'Trades'!P15&gt;1000000000,ROUND('Trades'!P15,2)&lt;&gt;'Trades'!P15),"Risiko fehlt oder ungültig: positiv, ≤ 1.000.000.000, höchstens 2 Nachkommastellen.",IF(AND('Trades'!Q15&lt;&gt;"PRICE",'Trades'!Q15&lt;&gt;"ALL_IN"),"PRICE oder ALL_IN wählen",IF('Trades'!Q15&lt;&gt;'Summary'!$K$4,"Andere Basis ausgewählt","Erfasst"))))))</x:f>
      </x:c>
      <x:c r="J15" s="33" t="str">
        <x:f>IF(P15=0,"",IF('Summary'!$H$6="Datumsfilter prüfen","Datumsfilter prüfen",IF(L15=1,"Enthalten",IF(K15=1,"Außerhalb des Zeitraums","Nicht enthalten"))))</x:f>
      </x:c>
      <x:c r="K15" s="29" t="n">
        <x:f>IF(P15=0,0,IF('Trades'!I15="UNSUPPORTED",4,IF(C15&lt;&gt;"",3,IF('Trades'!I15="OPEN",2,1))))</x:f>
        <x:v>0</x:v>
      </x:c>
      <x:c r="L15" s="29" t="n">
        <x:f>IF(OR(K15&lt;&gt;1,'Summary'!$H$6="Datumsfilter prüfen"),0,IF(AND(OR('Summary'!$B$6="",E15&gt;='Summary'!$B$6),OR('Summary'!$E$6="",E15&lt;'Summary'!$E$6+1)),1,0))</x:f>
        <x:v>0</x:v>
      </x:c>
      <x:c r="M15" s="29" t="n">
        <x:f>IF(AND(L15=1,N15=1,'Trades'!Q15='Summary'!$K$4),1,0)</x:f>
        <x:v>0</x:v>
      </x:c>
      <x:c r="N15" s="29" t="n">
        <x:f>IF(K15&lt;&gt;1,0,IF(NOT(ISNUMBER('Trades'!P15)),0,IF(AND('Trades'!P15&gt;0,'Trades'!P15&lt;=1000000000,ROUND('Trades'!P15,2)='Trades'!P15,OR('Trades'!Q15="PRICE",'Trades'!Q15="ALL_IN")),1,0)))</x:f>
        <x:v>0</x:v>
      </x:c>
      <x:c r="O15" s="29" t="n">
        <x:f>IF(P15=0,0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0,COUNTIFS('Exits'!$B$9:$B$608,'Trades'!A15,'Exits'!$K$9:$K$608,1)))</x:f>
        <x:v>0</x:v>
      </x:c>
      <x:c r="P15" s="29" t="n">
        <x:f>IF(COUNTA('Trades'!A15:I15,'Trades'!K15:T15)=0,0,1)</x:f>
        <x:v>0</x:v>
      </x:c>
    </x:row>
    <x:row r="16" ht="52" customHeight="1">
      <x:c r="A16" s="29" t="str">
        <x:f>IF(P16=0,"",IF('Trades'!A16="","[Trades "&amp;ROW()&amp;"]",'Trades'!A16))</x:f>
      </x:c>
      <x:c r="B16" s="33" t="str">
        <x:f>IF(K16=0,"",CHOOSE(K16,"Abgeschlossen","Offen","Unvollständig / ungültig","Nicht unterstützt"))</x:f>
      </x:c>
      <x:c r="C16" s="33" t="str">
        <x:f>IF(P16=0,"",IF('Trades'!I16="UNSUPPORTED","Aufstockungen / Umkehrungen nicht unterstützt",IF('Trades'!A16="","Trade-ID eingeben",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IDs: Text mit A–Z am Anfang, bis zu 64 Zeichen; ohne *, ?, ~, =, &lt; oder &gt;. Beispiel: T-001.",IF(COUNTIFS('Trades'!$A$9:$A$208,'Trades'!A16)&lt;&gt;1,"Trade-ID ist doppelt",IF('Trades'!B16="","Instrument eingeben",IF(AND('Trades'!C16&lt;&gt;"LONG",'Trades'!C16&lt;&gt;"SHORT"),"LONG oder SHORT wählen",IF(NOT(ISNUMBER('Trades'!D16)),"Gültigen Eröffnungszeitpunkt eingeben",IF(OR('Trades'!D16&lt;1,'Trades'!D16&gt;2958465),"Gültigen Eröffnungszeitpunkt eingeben",IF(NOT(ISNUMBER('Trades'!E16)),"Positive ursprüngliche Menge eingeben",IF(OR('Trades'!E16&lt;=0,'Trades'!E16&gt;1000000,ROUND('Trades'!E16,8)&lt;&gt;'Trades'!E16),"Positive ursprüngliche Menge eingeben",IF('Trades'!F16="","Mengeneinheit angeben",IF(AND('Trades'!I16&lt;&gt;"OPEN",'Trades'!I16&lt;&gt;"CLOSED"),"OPEN oder CLOSED wählen",IF(AND('Trades'!J16&lt;&gt;"NET",'Trades'!J16&lt;&gt;"GROSS"),"NET oder GROSS wählen",IF(COUNTIFS('Exits'!$B$9:$B$608,'Trades'!A16,'Exits'!$G$9:$G$608,-1)&gt;0,"Zugehörige Ausstiege prüfen",IF(D16&gt;'Trades'!E16,"Geschlossene Menge übersteigt Anfangsmenge",IF(AND('Trades'!I16="OPEN",D16='Trades'!E16),"OPEN widerspricht Restmenge null",IF('Trades'!I16="OPEN","",IF(O16=0,"Schließung in Exits ergänzen",IF(D16&lt;&gt;'Trades'!E16,"CLOSED verlangt vollständige Schließung",IF(AND('Trades'!J16="NET",NOT(ISNUMBER('Trades'!L16))),"Abgeglichenes Netto der ganzen Position eingeben",IF(AND('Trades'!J16="NET",'Trades'!K16&lt;&gt;"YES"),"Netto der ganzen Position bestätigen",IF(IF('Trades'!J16="NET",IF('Trades'!M16="",FALSE,IF(NOT(ISNUMBER('Trades'!M16)),TRUE,OR('Trades'!M16&lt;0,'Trades'!M16&gt;1000000000,ROUND('Trades'!M16,2)&lt;&gt;'Trades'!M16))),FALSE),"Geldbeträge: höchstens 2 Nachkommastellen; Eingabebetrag absolut ≤ 1.000.000.000.",IF(IF('Trades'!J16="NET",IF('Trades'!N16="",FALSE,IF(NOT(ISNUMBER('Trades'!N16)),TRUE,OR('Trades'!N16&lt;0,'Trades'!N16&gt;1000000000,ROUND('Trades'!N16,2)&lt;&gt;'Trades'!N16))),FALSE),"Geldbeträge: höchstens 2 Nachkommastellen; Eingabebetrag absolut ≤ 1.000.000.000.",IF(IF('Trades'!J16="NET",IF('Trades'!O16="",FALSE,IF(NOT(ISNUMBER('Trades'!O16)),TRUE,OR(ABS('Trades'!O16)&gt;1000000000,ROUND('Trades'!O16,2)&lt;&gt;'Trades'!O16))),FALSE),"Geldbeträge: höchstens 2 Nachkommastellen; Eingabebetrag absolut ≤ 1.000.000.000.",IF(AND('Trades'!J16="GROSS",NOT(ISNUMBER('Trades'!M16))),"Provision angeben, auch null",IF(AND('Trades'!J16="GROSS",'Trades'!M16&lt;0),"Provision muss nichtnegativ sein",IF(AND('Trades'!J16="GROSS",NOT(ISNUMBER('Trades'!N16))),"Sonstige Gebühren angeben, auch null",IF(AND('Trades'!J16="GROSS",'Trades'!N16&lt;0),"Gebühren müssen nichtnegativ sein",IF(AND('Trades'!J16="GROSS",NOT(ISNUMBER('Trades'!O16))),"Finanzierung mit Vorzeichen angeben, auch null",IF(AND('Trades'!J16="GROSS",NOT(ISNUMBER(F16))),"Brutto-P&amp;L für jeden Ausstieg eingeben",IF(IF('Trades'!J16="NET",OR(ABS('Trades'!L16)&gt;1000000000,ROUND('Trades'!L16,2)&lt;&gt;'Trades'!L16),FALSE),"Geldbeträge: höchstens 2 Nachkommastellen; Eingabebetrag absolut ≤ 1.000.000.000.",IF(IF('Trades'!J16="GROSS",OR(ABS('Trades'!M16)&gt;1000000000,ABS('Trades'!N16)&gt;1000000000,ABS('Trades'!O16)&gt;1000000000,ROUND('Trades'!M16,2)&lt;&gt;'Trades'!M16,ROUND('Trades'!N16,2)&lt;&gt;'Trades'!N16,ROUND('Trades'!O16,2)&lt;&gt;'Trades'!O16),FALSE),"Geldbeträge: höchstens 2 Nachkommastellen; Eingabebetrag absolut ≤ 1.000.000.000.",IF(AND('Trades'!G16&lt;&gt;"",OR(NOT(ISNUMBER('Trades'!G16)),'Trades'!G16&lt;=0)),"Positiven Kurs eingeben oder leer lassen",IF(AND('Trades'!H16&lt;&gt;"",OR(NOT(ISNUMBER('Trades'!H16)),'Trades'!H16&lt;=0)),"Positiven Kurs eingeben oder leer lassen","")))))))))))))))))))))))))))))))))))</x:f>
      </x:c>
      <x:c r="D16" s="31"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k. A.",ROUND(SUMIFS('Exits'!$I$9:$I$608,'Exits'!$B$9:$B$608,'Trades'!A16),8)))</x:f>
      </x:c>
      <x:c r="E16" s="32"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k. A.",IF(OR(O16=0,COUNTIFS('Exits'!$B$9:$B$608,'Trades'!A16,'Exits'!$G$9:$G$608,-1)&gt;0),"k. A.",_xlfn.MAXIFS('Exits'!$C$9:$C$608,'Exits'!$B$9:$B$608,'Trades'!A16))))</x:f>
      </x:c>
      <x:c r="F16" s="30"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k. A.",IF(AND(O16&gt;0,SUMIFS('Exits'!$J$9:$J$608,'Exits'!$B$9:$B$608,'Trades'!A16)=O16),ROUND(SUMIFS('Exits'!$F$9:$F$608,'Exits'!$B$9:$B$608,'Trades'!A16),2),"k. A.")))</x:f>
      </x:c>
      <x:c r="G16" s="30" t="str">
        <x:f>IF(P16=0,"",IF(K16&lt;&gt;1,"k. A.",IF('Trades'!J16="NET",'Trades'!L16,ROUND(F16-'Trades'!M16-'Trades'!N16+'Trades'!O16,2))))</x:f>
      </x:c>
      <x:c r="H16" s="31" t="str">
        <x:f>IF(P16=0,"",IF(N16=1,G16/'Trades'!P16,"k. A."))</x:f>
      </x:c>
      <x:c r="I16" s="33" t="str">
        <x:f>IF(P16=0,"",IF(K16&lt;&gt;1,"Position nicht abgeschlossen",IF(NOT(ISNUMBER('Trades'!P16)),"Risiko fehlt oder ungültig: positiv, ≤ 1.000.000.000, höchstens 2 Nachkommastellen.",IF(OR('Trades'!P16&lt;=0,'Trades'!P16&gt;1000000000,ROUND('Trades'!P16,2)&lt;&gt;'Trades'!P16),"Risiko fehlt oder ungültig: positiv, ≤ 1.000.000.000, höchstens 2 Nachkommastellen.",IF(AND('Trades'!Q16&lt;&gt;"PRICE",'Trades'!Q16&lt;&gt;"ALL_IN"),"PRICE oder ALL_IN wählen",IF('Trades'!Q16&lt;&gt;'Summary'!$K$4,"Andere Basis ausgewählt","Erfasst"))))))</x:f>
      </x:c>
      <x:c r="J16" s="33" t="str">
        <x:f>IF(P16=0,"",IF('Summary'!$H$6="Datumsfilter prüfen","Datumsfilter prüfen",IF(L16=1,"Enthalten",IF(K16=1,"Außerhalb des Zeitraums","Nicht enthalten"))))</x:f>
      </x:c>
      <x:c r="K16" s="29" t="n">
        <x:f>IF(P16=0,0,IF('Trades'!I16="UNSUPPORTED",4,IF(C16&lt;&gt;"",3,IF('Trades'!I16="OPEN",2,1))))</x:f>
        <x:v>0</x:v>
      </x:c>
      <x:c r="L16" s="29" t="n">
        <x:f>IF(OR(K16&lt;&gt;1,'Summary'!$H$6="Datumsfilter prüfen"),0,IF(AND(OR('Summary'!$B$6="",E16&gt;='Summary'!$B$6),OR('Summary'!$E$6="",E16&lt;'Summary'!$E$6+1)),1,0))</x:f>
        <x:v>0</x:v>
      </x:c>
      <x:c r="M16" s="29" t="n">
        <x:f>IF(AND(L16=1,N16=1,'Trades'!Q16='Summary'!$K$4),1,0)</x:f>
        <x:v>0</x:v>
      </x:c>
      <x:c r="N16" s="29" t="n">
        <x:f>IF(K16&lt;&gt;1,0,IF(NOT(ISNUMBER('Trades'!P16)),0,IF(AND('Trades'!P16&gt;0,'Trades'!P16&lt;=1000000000,ROUND('Trades'!P16,2)='Trades'!P16,OR('Trades'!Q16="PRICE",'Trades'!Q16="ALL_IN")),1,0)))</x:f>
        <x:v>0</x:v>
      </x:c>
      <x:c r="O16" s="29" t="n">
        <x:f>IF(P16=0,0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0,COUNTIFS('Exits'!$B$9:$B$608,'Trades'!A16,'Exits'!$K$9:$K$608,1)))</x:f>
        <x:v>0</x:v>
      </x:c>
      <x:c r="P16" s="29" t="n">
        <x:f>IF(COUNTA('Trades'!A16:I16,'Trades'!K16:T16)=0,0,1)</x:f>
        <x:v>0</x:v>
      </x:c>
    </x:row>
    <x:row r="17" ht="52" customHeight="1">
      <x:c r="A17" s="29" t="str">
        <x:f>IF(P17=0,"",IF('Trades'!A17="","[Trades "&amp;ROW()&amp;"]",'Trades'!A17))</x:f>
      </x:c>
      <x:c r="B17" s="33" t="str">
        <x:f>IF(K17=0,"",CHOOSE(K17,"Abgeschlossen","Offen","Unvollständig / ungültig","Nicht unterstützt"))</x:f>
      </x:c>
      <x:c r="C17" s="33" t="str">
        <x:f>IF(P17=0,"",IF('Trades'!I17="UNSUPPORTED","Aufstockungen / Umkehrungen nicht unterstützt",IF('Trades'!A17="","Trade-ID eingeben",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IDs: Text mit A–Z am Anfang, bis zu 64 Zeichen; ohne *, ?, ~, =, &lt; oder &gt;. Beispiel: T-001.",IF(COUNTIFS('Trades'!$A$9:$A$208,'Trades'!A17)&lt;&gt;1,"Trade-ID ist doppelt",IF('Trades'!B17="","Instrument eingeben",IF(AND('Trades'!C17&lt;&gt;"LONG",'Trades'!C17&lt;&gt;"SHORT"),"LONG oder SHORT wählen",IF(NOT(ISNUMBER('Trades'!D17)),"Gültigen Eröffnungszeitpunkt eingeben",IF(OR('Trades'!D17&lt;1,'Trades'!D17&gt;2958465),"Gültigen Eröffnungszeitpunkt eingeben",IF(NOT(ISNUMBER('Trades'!E17)),"Positive ursprüngliche Menge eingeben",IF(OR('Trades'!E17&lt;=0,'Trades'!E17&gt;1000000,ROUND('Trades'!E17,8)&lt;&gt;'Trades'!E17),"Positive ursprüngliche Menge eingeben",IF('Trades'!F17="","Mengeneinheit angeben",IF(AND('Trades'!I17&lt;&gt;"OPEN",'Trades'!I17&lt;&gt;"CLOSED"),"OPEN oder CLOSED wählen",IF(AND('Trades'!J17&lt;&gt;"NET",'Trades'!J17&lt;&gt;"GROSS"),"NET oder GROSS wählen",IF(COUNTIFS('Exits'!$B$9:$B$608,'Trades'!A17,'Exits'!$G$9:$G$608,-1)&gt;0,"Zugehörige Ausstiege prüfen",IF(D17&gt;'Trades'!E17,"Geschlossene Menge übersteigt Anfangsmenge",IF(AND('Trades'!I17="OPEN",D17='Trades'!E17),"OPEN widerspricht Restmenge null",IF('Trades'!I17="OPEN","",IF(O17=0,"Schließung in Exits ergänzen",IF(D17&lt;&gt;'Trades'!E17,"CLOSED verlangt vollständige Schließung",IF(AND('Trades'!J17="NET",NOT(ISNUMBER('Trades'!L17))),"Abgeglichenes Netto der ganzen Position eingeben",IF(AND('Trades'!J17="NET",'Trades'!K17&lt;&gt;"YES"),"Netto der ganzen Position bestätigen",IF(IF('Trades'!J17="NET",IF('Trades'!M17="",FALSE,IF(NOT(ISNUMBER('Trades'!M17)),TRUE,OR('Trades'!M17&lt;0,'Trades'!M17&gt;1000000000,ROUND('Trades'!M17,2)&lt;&gt;'Trades'!M17))),FALSE),"Geldbeträge: höchstens 2 Nachkommastellen; Eingabebetrag absolut ≤ 1.000.000.000.",IF(IF('Trades'!J17="NET",IF('Trades'!N17="",FALSE,IF(NOT(ISNUMBER('Trades'!N17)),TRUE,OR('Trades'!N17&lt;0,'Trades'!N17&gt;1000000000,ROUND('Trades'!N17,2)&lt;&gt;'Trades'!N17))),FALSE),"Geldbeträge: höchstens 2 Nachkommastellen; Eingabebetrag absolut ≤ 1.000.000.000.",IF(IF('Trades'!J17="NET",IF('Trades'!O17="",FALSE,IF(NOT(ISNUMBER('Trades'!O17)),TRUE,OR(ABS('Trades'!O17)&gt;1000000000,ROUND('Trades'!O17,2)&lt;&gt;'Trades'!O17))),FALSE),"Geldbeträge: höchstens 2 Nachkommastellen; Eingabebetrag absolut ≤ 1.000.000.000.",IF(AND('Trades'!J17="GROSS",NOT(ISNUMBER('Trades'!M17))),"Provision angeben, auch null",IF(AND('Trades'!J17="GROSS",'Trades'!M17&lt;0),"Provision muss nichtnegativ sein",IF(AND('Trades'!J17="GROSS",NOT(ISNUMBER('Trades'!N17))),"Sonstige Gebühren angeben, auch null",IF(AND('Trades'!J17="GROSS",'Trades'!N17&lt;0),"Gebühren müssen nichtnegativ sein",IF(AND('Trades'!J17="GROSS",NOT(ISNUMBER('Trades'!O17))),"Finanzierung mit Vorzeichen angeben, auch null",IF(AND('Trades'!J17="GROSS",NOT(ISNUMBER(F17))),"Brutto-P&amp;L für jeden Ausstieg eingeben",IF(IF('Trades'!J17="NET",OR(ABS('Trades'!L17)&gt;1000000000,ROUND('Trades'!L17,2)&lt;&gt;'Trades'!L17),FALSE),"Geldbeträge: höchstens 2 Nachkommastellen; Eingabebetrag absolut ≤ 1.000.000.000.",IF(IF('Trades'!J17="GROSS",OR(ABS('Trades'!M17)&gt;1000000000,ABS('Trades'!N17)&gt;1000000000,ABS('Trades'!O17)&gt;1000000000,ROUND('Trades'!M17,2)&lt;&gt;'Trades'!M17,ROUND('Trades'!N17,2)&lt;&gt;'Trades'!N17,ROUND('Trades'!O17,2)&lt;&gt;'Trades'!O17),FALSE),"Geldbeträge: höchstens 2 Nachkommastellen; Eingabebetrag absolut ≤ 1.000.000.000.",IF(AND('Trades'!G17&lt;&gt;"",OR(NOT(ISNUMBER('Trades'!G17)),'Trades'!G17&lt;=0)),"Positiven Kurs eingeben oder leer lassen",IF(AND('Trades'!H17&lt;&gt;"",OR(NOT(ISNUMBER('Trades'!H17)),'Trades'!H17&lt;=0)),"Positiven Kurs eingeben oder leer lassen","")))))))))))))))))))))))))))))))))))</x:f>
      </x:c>
      <x:c r="D17" s="31"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k. A.",ROUND(SUMIFS('Exits'!$I$9:$I$608,'Exits'!$B$9:$B$608,'Trades'!A17),8)))</x:f>
      </x:c>
      <x:c r="E17" s="32"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k. A.",IF(OR(O17=0,COUNTIFS('Exits'!$B$9:$B$608,'Trades'!A17,'Exits'!$G$9:$G$608,-1)&gt;0),"k. A.",_xlfn.MAXIFS('Exits'!$C$9:$C$608,'Exits'!$B$9:$B$608,'Trades'!A17))))</x:f>
      </x:c>
      <x:c r="F17" s="30"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k. A.",IF(AND(O17&gt;0,SUMIFS('Exits'!$J$9:$J$608,'Exits'!$B$9:$B$608,'Trades'!A17)=O17),ROUND(SUMIFS('Exits'!$F$9:$F$608,'Exits'!$B$9:$B$608,'Trades'!A17),2),"k. A.")))</x:f>
      </x:c>
      <x:c r="G17" s="30" t="str">
        <x:f>IF(P17=0,"",IF(K17&lt;&gt;1,"k. A.",IF('Trades'!J17="NET",'Trades'!L17,ROUND(F17-'Trades'!M17-'Trades'!N17+'Trades'!O17,2))))</x:f>
      </x:c>
      <x:c r="H17" s="31" t="str">
        <x:f>IF(P17=0,"",IF(N17=1,G17/'Trades'!P17,"k. A."))</x:f>
      </x:c>
      <x:c r="I17" s="33" t="str">
        <x:f>IF(P17=0,"",IF(K17&lt;&gt;1,"Position nicht abgeschlossen",IF(NOT(ISNUMBER('Trades'!P17)),"Risiko fehlt oder ungültig: positiv, ≤ 1.000.000.000, höchstens 2 Nachkommastellen.",IF(OR('Trades'!P17&lt;=0,'Trades'!P17&gt;1000000000,ROUND('Trades'!P17,2)&lt;&gt;'Trades'!P17),"Risiko fehlt oder ungültig: positiv, ≤ 1.000.000.000, höchstens 2 Nachkommastellen.",IF(AND('Trades'!Q17&lt;&gt;"PRICE",'Trades'!Q17&lt;&gt;"ALL_IN"),"PRICE oder ALL_IN wählen",IF('Trades'!Q17&lt;&gt;'Summary'!$K$4,"Andere Basis ausgewählt","Erfasst"))))))</x:f>
      </x:c>
      <x:c r="J17" s="33" t="str">
        <x:f>IF(P17=0,"",IF('Summary'!$H$6="Datumsfilter prüfen","Datumsfilter prüfen",IF(L17=1,"Enthalten",IF(K17=1,"Außerhalb des Zeitraums","Nicht enthalten"))))</x:f>
      </x:c>
      <x:c r="K17" s="29" t="n">
        <x:f>IF(P17=0,0,IF('Trades'!I17="UNSUPPORTED",4,IF(C17&lt;&gt;"",3,IF('Trades'!I17="OPEN",2,1))))</x:f>
        <x:v>0</x:v>
      </x:c>
      <x:c r="L17" s="29" t="n">
        <x:f>IF(OR(K17&lt;&gt;1,'Summary'!$H$6="Datumsfilter prüfen"),0,IF(AND(OR('Summary'!$B$6="",E17&gt;='Summary'!$B$6),OR('Summary'!$E$6="",E17&lt;'Summary'!$E$6+1)),1,0))</x:f>
        <x:v>0</x:v>
      </x:c>
      <x:c r="M17" s="29" t="n">
        <x:f>IF(AND(L17=1,N17=1,'Trades'!Q17='Summary'!$K$4),1,0)</x:f>
        <x:v>0</x:v>
      </x:c>
      <x:c r="N17" s="29" t="n">
        <x:f>IF(K17&lt;&gt;1,0,IF(NOT(ISNUMBER('Trades'!P17)),0,IF(AND('Trades'!P17&gt;0,'Trades'!P17&lt;=1000000000,ROUND('Trades'!P17,2)='Trades'!P17,OR('Trades'!Q17="PRICE",'Trades'!Q17="ALL_IN")),1,0)))</x:f>
        <x:v>0</x:v>
      </x:c>
      <x:c r="O17" s="29" t="n">
        <x:f>IF(P17=0,0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0,COUNTIFS('Exits'!$B$9:$B$608,'Trades'!A17,'Exits'!$K$9:$K$608,1)))</x:f>
        <x:v>0</x:v>
      </x:c>
      <x:c r="P17" s="29" t="n">
        <x:f>IF(COUNTA('Trades'!A17:I17,'Trades'!K17:T17)=0,0,1)</x:f>
        <x:v>0</x:v>
      </x:c>
    </x:row>
    <x:row r="18" ht="52" customHeight="1">
      <x:c r="A18" s="29" t="str">
        <x:f>IF(P18=0,"",IF('Trades'!A18="","[Trades "&amp;ROW()&amp;"]",'Trades'!A18))</x:f>
      </x:c>
      <x:c r="B18" s="33" t="str">
        <x:f>IF(K18=0,"",CHOOSE(K18,"Abgeschlossen","Offen","Unvollständig / ungültig","Nicht unterstützt"))</x:f>
      </x:c>
      <x:c r="C18" s="33" t="str">
        <x:f>IF(P18=0,"",IF('Trades'!I18="UNSUPPORTED","Aufstockungen / Umkehrungen nicht unterstützt",IF('Trades'!A18="","Trade-ID eingeben",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IDs: Text mit A–Z am Anfang, bis zu 64 Zeichen; ohne *, ?, ~, =, &lt; oder &gt;. Beispiel: T-001.",IF(COUNTIFS('Trades'!$A$9:$A$208,'Trades'!A18)&lt;&gt;1,"Trade-ID ist doppelt",IF('Trades'!B18="","Instrument eingeben",IF(AND('Trades'!C18&lt;&gt;"LONG",'Trades'!C18&lt;&gt;"SHORT"),"LONG oder SHORT wählen",IF(NOT(ISNUMBER('Trades'!D18)),"Gültigen Eröffnungszeitpunkt eingeben",IF(OR('Trades'!D18&lt;1,'Trades'!D18&gt;2958465),"Gültigen Eröffnungszeitpunkt eingeben",IF(NOT(ISNUMBER('Trades'!E18)),"Positive ursprüngliche Menge eingeben",IF(OR('Trades'!E18&lt;=0,'Trades'!E18&gt;1000000,ROUND('Trades'!E18,8)&lt;&gt;'Trades'!E18),"Positive ursprüngliche Menge eingeben",IF('Trades'!F18="","Mengeneinheit angeben",IF(AND('Trades'!I18&lt;&gt;"OPEN",'Trades'!I18&lt;&gt;"CLOSED"),"OPEN oder CLOSED wählen",IF(AND('Trades'!J18&lt;&gt;"NET",'Trades'!J18&lt;&gt;"GROSS"),"NET oder GROSS wählen",IF(COUNTIFS('Exits'!$B$9:$B$608,'Trades'!A18,'Exits'!$G$9:$G$608,-1)&gt;0,"Zugehörige Ausstiege prüfen",IF(D18&gt;'Trades'!E18,"Geschlossene Menge übersteigt Anfangsmenge",IF(AND('Trades'!I18="OPEN",D18='Trades'!E18),"OPEN widerspricht Restmenge null",IF('Trades'!I18="OPEN","",IF(O18=0,"Schließung in Exits ergänzen",IF(D18&lt;&gt;'Trades'!E18,"CLOSED verlangt vollständige Schließung",IF(AND('Trades'!J18="NET",NOT(ISNUMBER('Trades'!L18))),"Abgeglichenes Netto der ganzen Position eingeben",IF(AND('Trades'!J18="NET",'Trades'!K18&lt;&gt;"YES"),"Netto der ganzen Position bestätigen",IF(IF('Trades'!J18="NET",IF('Trades'!M18="",FALSE,IF(NOT(ISNUMBER('Trades'!M18)),TRUE,OR('Trades'!M18&lt;0,'Trades'!M18&gt;1000000000,ROUND('Trades'!M18,2)&lt;&gt;'Trades'!M18))),FALSE),"Geldbeträge: höchstens 2 Nachkommastellen; Eingabebetrag absolut ≤ 1.000.000.000.",IF(IF('Trades'!J18="NET",IF('Trades'!N18="",FALSE,IF(NOT(ISNUMBER('Trades'!N18)),TRUE,OR('Trades'!N18&lt;0,'Trades'!N18&gt;1000000000,ROUND('Trades'!N18,2)&lt;&gt;'Trades'!N18))),FALSE),"Geldbeträge: höchstens 2 Nachkommastellen; Eingabebetrag absolut ≤ 1.000.000.000.",IF(IF('Trades'!J18="NET",IF('Trades'!O18="",FALSE,IF(NOT(ISNUMBER('Trades'!O18)),TRUE,OR(ABS('Trades'!O18)&gt;1000000000,ROUND('Trades'!O18,2)&lt;&gt;'Trades'!O18))),FALSE),"Geldbeträge: höchstens 2 Nachkommastellen; Eingabebetrag absolut ≤ 1.000.000.000.",IF(AND('Trades'!J18="GROSS",NOT(ISNUMBER('Trades'!M18))),"Provision angeben, auch null",IF(AND('Trades'!J18="GROSS",'Trades'!M18&lt;0),"Provision muss nichtnegativ sein",IF(AND('Trades'!J18="GROSS",NOT(ISNUMBER('Trades'!N18))),"Sonstige Gebühren angeben, auch null",IF(AND('Trades'!J18="GROSS",'Trades'!N18&lt;0),"Gebühren müssen nichtnegativ sein",IF(AND('Trades'!J18="GROSS",NOT(ISNUMBER('Trades'!O18))),"Finanzierung mit Vorzeichen angeben, auch null",IF(AND('Trades'!J18="GROSS",NOT(ISNUMBER(F18))),"Brutto-P&amp;L für jeden Ausstieg eingeben",IF(IF('Trades'!J18="NET",OR(ABS('Trades'!L18)&gt;1000000000,ROUND('Trades'!L18,2)&lt;&gt;'Trades'!L18),FALSE),"Geldbeträge: höchstens 2 Nachkommastellen; Eingabebetrag absolut ≤ 1.000.000.000.",IF(IF('Trades'!J18="GROSS",OR(ABS('Trades'!M18)&gt;1000000000,ABS('Trades'!N18)&gt;1000000000,ABS('Trades'!O18)&gt;1000000000,ROUND('Trades'!M18,2)&lt;&gt;'Trades'!M18,ROUND('Trades'!N18,2)&lt;&gt;'Trades'!N18,ROUND('Trades'!O18,2)&lt;&gt;'Trades'!O18),FALSE),"Geldbeträge: höchstens 2 Nachkommastellen; Eingabebetrag absolut ≤ 1.000.000.000.",IF(AND('Trades'!G18&lt;&gt;"",OR(NOT(ISNUMBER('Trades'!G18)),'Trades'!G18&lt;=0)),"Positiven Kurs eingeben oder leer lassen",IF(AND('Trades'!H18&lt;&gt;"",OR(NOT(ISNUMBER('Trades'!H18)),'Trades'!H18&lt;=0)),"Positiven Kurs eingeben oder leer lassen","")))))))))))))))))))))))))))))))))))</x:f>
      </x:c>
      <x:c r="D18" s="31"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k. A.",ROUND(SUMIFS('Exits'!$I$9:$I$608,'Exits'!$B$9:$B$608,'Trades'!A18),8)))</x:f>
      </x:c>
      <x:c r="E18" s="32"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k. A.",IF(OR(O18=0,COUNTIFS('Exits'!$B$9:$B$608,'Trades'!A18,'Exits'!$G$9:$G$608,-1)&gt;0),"k. A.",_xlfn.MAXIFS('Exits'!$C$9:$C$608,'Exits'!$B$9:$B$608,'Trades'!A18))))</x:f>
      </x:c>
      <x:c r="F18" s="30"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k. A.",IF(AND(O18&gt;0,SUMIFS('Exits'!$J$9:$J$608,'Exits'!$B$9:$B$608,'Trades'!A18)=O18),ROUND(SUMIFS('Exits'!$F$9:$F$608,'Exits'!$B$9:$B$608,'Trades'!A18),2),"k. A.")))</x:f>
      </x:c>
      <x:c r="G18" s="30" t="str">
        <x:f>IF(P18=0,"",IF(K18&lt;&gt;1,"k. A.",IF('Trades'!J18="NET",'Trades'!L18,ROUND(F18-'Trades'!M18-'Trades'!N18+'Trades'!O18,2))))</x:f>
      </x:c>
      <x:c r="H18" s="31" t="str">
        <x:f>IF(P18=0,"",IF(N18=1,G18/'Trades'!P18,"k. A."))</x:f>
      </x:c>
      <x:c r="I18" s="33" t="str">
        <x:f>IF(P18=0,"",IF(K18&lt;&gt;1,"Position nicht abgeschlossen",IF(NOT(ISNUMBER('Trades'!P18)),"Risiko fehlt oder ungültig: positiv, ≤ 1.000.000.000, höchstens 2 Nachkommastellen.",IF(OR('Trades'!P18&lt;=0,'Trades'!P18&gt;1000000000,ROUND('Trades'!P18,2)&lt;&gt;'Trades'!P18),"Risiko fehlt oder ungültig: positiv, ≤ 1.000.000.000, höchstens 2 Nachkommastellen.",IF(AND('Trades'!Q18&lt;&gt;"PRICE",'Trades'!Q18&lt;&gt;"ALL_IN"),"PRICE oder ALL_IN wählen",IF('Trades'!Q18&lt;&gt;'Summary'!$K$4,"Andere Basis ausgewählt","Erfasst"))))))</x:f>
      </x:c>
      <x:c r="J18" s="33" t="str">
        <x:f>IF(P18=0,"",IF('Summary'!$H$6="Datumsfilter prüfen","Datumsfilter prüfen",IF(L18=1,"Enthalten",IF(K18=1,"Außerhalb des Zeitraums","Nicht enthalten"))))</x:f>
      </x:c>
      <x:c r="K18" s="29" t="n">
        <x:f>IF(P18=0,0,IF('Trades'!I18="UNSUPPORTED",4,IF(C18&lt;&gt;"",3,IF('Trades'!I18="OPEN",2,1))))</x:f>
        <x:v>0</x:v>
      </x:c>
      <x:c r="L18" s="29" t="n">
        <x:f>IF(OR(K18&lt;&gt;1,'Summary'!$H$6="Datumsfilter prüfen"),0,IF(AND(OR('Summary'!$B$6="",E18&gt;='Summary'!$B$6),OR('Summary'!$E$6="",E18&lt;'Summary'!$E$6+1)),1,0))</x:f>
        <x:v>0</x:v>
      </x:c>
      <x:c r="M18" s="29" t="n">
        <x:f>IF(AND(L18=1,N18=1,'Trades'!Q18='Summary'!$K$4),1,0)</x:f>
        <x:v>0</x:v>
      </x:c>
      <x:c r="N18" s="29" t="n">
        <x:f>IF(K18&lt;&gt;1,0,IF(NOT(ISNUMBER('Trades'!P18)),0,IF(AND('Trades'!P18&gt;0,'Trades'!P18&lt;=1000000000,ROUND('Trades'!P18,2)='Trades'!P18,OR('Trades'!Q18="PRICE",'Trades'!Q18="ALL_IN")),1,0)))</x:f>
        <x:v>0</x:v>
      </x:c>
      <x:c r="O18" s="29" t="n">
        <x:f>IF(P18=0,0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0,COUNTIFS('Exits'!$B$9:$B$608,'Trades'!A18,'Exits'!$K$9:$K$608,1)))</x:f>
        <x:v>0</x:v>
      </x:c>
      <x:c r="P18" s="29" t="n">
        <x:f>IF(COUNTA('Trades'!A18:I18,'Trades'!K18:T18)=0,0,1)</x:f>
        <x:v>0</x:v>
      </x:c>
    </x:row>
    <x:row r="19" ht="52" customHeight="1">
      <x:c r="A19" s="29" t="str">
        <x:f>IF(P19=0,"",IF('Trades'!A19="","[Trades "&amp;ROW()&amp;"]",'Trades'!A19))</x:f>
      </x:c>
      <x:c r="B19" s="33" t="str">
        <x:f>IF(K19=0,"",CHOOSE(K19,"Abgeschlossen","Offen","Unvollständig / ungültig","Nicht unterstützt"))</x:f>
      </x:c>
      <x:c r="C19" s="33" t="str">
        <x:f>IF(P19=0,"",IF('Trades'!I19="UNSUPPORTED","Aufstockungen / Umkehrungen nicht unterstützt",IF('Trades'!A19="","Trade-ID eingeben",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IDs: Text mit A–Z am Anfang, bis zu 64 Zeichen; ohne *, ?, ~, =, &lt; oder &gt;. Beispiel: T-001.",IF(COUNTIFS('Trades'!$A$9:$A$208,'Trades'!A19)&lt;&gt;1,"Trade-ID ist doppelt",IF('Trades'!B19="","Instrument eingeben",IF(AND('Trades'!C19&lt;&gt;"LONG",'Trades'!C19&lt;&gt;"SHORT"),"LONG oder SHORT wählen",IF(NOT(ISNUMBER('Trades'!D19)),"Gültigen Eröffnungszeitpunkt eingeben",IF(OR('Trades'!D19&lt;1,'Trades'!D19&gt;2958465),"Gültigen Eröffnungszeitpunkt eingeben",IF(NOT(ISNUMBER('Trades'!E19)),"Positive ursprüngliche Menge eingeben",IF(OR('Trades'!E19&lt;=0,'Trades'!E19&gt;1000000,ROUND('Trades'!E19,8)&lt;&gt;'Trades'!E19),"Positive ursprüngliche Menge eingeben",IF('Trades'!F19="","Mengeneinheit angeben",IF(AND('Trades'!I19&lt;&gt;"OPEN",'Trades'!I19&lt;&gt;"CLOSED"),"OPEN oder CLOSED wählen",IF(AND('Trades'!J19&lt;&gt;"NET",'Trades'!J19&lt;&gt;"GROSS"),"NET oder GROSS wählen",IF(COUNTIFS('Exits'!$B$9:$B$608,'Trades'!A19,'Exits'!$G$9:$G$608,-1)&gt;0,"Zugehörige Ausstiege prüfen",IF(D19&gt;'Trades'!E19,"Geschlossene Menge übersteigt Anfangsmenge",IF(AND('Trades'!I19="OPEN",D19='Trades'!E19),"OPEN widerspricht Restmenge null",IF('Trades'!I19="OPEN","",IF(O19=0,"Schließung in Exits ergänzen",IF(D19&lt;&gt;'Trades'!E19,"CLOSED verlangt vollständige Schließung",IF(AND('Trades'!J19="NET",NOT(ISNUMBER('Trades'!L19))),"Abgeglichenes Netto der ganzen Position eingeben",IF(AND('Trades'!J19="NET",'Trades'!K19&lt;&gt;"YES"),"Netto der ganzen Position bestätigen",IF(IF('Trades'!J19="NET",IF('Trades'!M19="",FALSE,IF(NOT(ISNUMBER('Trades'!M19)),TRUE,OR('Trades'!M19&lt;0,'Trades'!M19&gt;1000000000,ROUND('Trades'!M19,2)&lt;&gt;'Trades'!M19))),FALSE),"Geldbeträge: höchstens 2 Nachkommastellen; Eingabebetrag absolut ≤ 1.000.000.000.",IF(IF('Trades'!J19="NET",IF('Trades'!N19="",FALSE,IF(NOT(ISNUMBER('Trades'!N19)),TRUE,OR('Trades'!N19&lt;0,'Trades'!N19&gt;1000000000,ROUND('Trades'!N19,2)&lt;&gt;'Trades'!N19))),FALSE),"Geldbeträge: höchstens 2 Nachkommastellen; Eingabebetrag absolut ≤ 1.000.000.000.",IF(IF('Trades'!J19="NET",IF('Trades'!O19="",FALSE,IF(NOT(ISNUMBER('Trades'!O19)),TRUE,OR(ABS('Trades'!O19)&gt;1000000000,ROUND('Trades'!O19,2)&lt;&gt;'Trades'!O19))),FALSE),"Geldbeträge: höchstens 2 Nachkommastellen; Eingabebetrag absolut ≤ 1.000.000.000.",IF(AND('Trades'!J19="GROSS",NOT(ISNUMBER('Trades'!M19))),"Provision angeben, auch null",IF(AND('Trades'!J19="GROSS",'Trades'!M19&lt;0),"Provision muss nichtnegativ sein",IF(AND('Trades'!J19="GROSS",NOT(ISNUMBER('Trades'!N19))),"Sonstige Gebühren angeben, auch null",IF(AND('Trades'!J19="GROSS",'Trades'!N19&lt;0),"Gebühren müssen nichtnegativ sein",IF(AND('Trades'!J19="GROSS",NOT(ISNUMBER('Trades'!O19))),"Finanzierung mit Vorzeichen angeben, auch null",IF(AND('Trades'!J19="GROSS",NOT(ISNUMBER(F19))),"Brutto-P&amp;L für jeden Ausstieg eingeben",IF(IF('Trades'!J19="NET",OR(ABS('Trades'!L19)&gt;1000000000,ROUND('Trades'!L19,2)&lt;&gt;'Trades'!L19),FALSE),"Geldbeträge: höchstens 2 Nachkommastellen; Eingabebetrag absolut ≤ 1.000.000.000.",IF(IF('Trades'!J19="GROSS",OR(ABS('Trades'!M19)&gt;1000000000,ABS('Trades'!N19)&gt;1000000000,ABS('Trades'!O19)&gt;1000000000,ROUND('Trades'!M19,2)&lt;&gt;'Trades'!M19,ROUND('Trades'!N19,2)&lt;&gt;'Trades'!N19,ROUND('Trades'!O19,2)&lt;&gt;'Trades'!O19),FALSE),"Geldbeträge: höchstens 2 Nachkommastellen; Eingabebetrag absolut ≤ 1.000.000.000.",IF(AND('Trades'!G19&lt;&gt;"",OR(NOT(ISNUMBER('Trades'!G19)),'Trades'!G19&lt;=0)),"Positiven Kurs eingeben oder leer lassen",IF(AND('Trades'!H19&lt;&gt;"",OR(NOT(ISNUMBER('Trades'!H19)),'Trades'!H19&lt;=0)),"Positiven Kurs eingeben oder leer lassen","")))))))))))))))))))))))))))))))))))</x:f>
      </x:c>
      <x:c r="D19" s="31"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k. A.",ROUND(SUMIFS('Exits'!$I$9:$I$608,'Exits'!$B$9:$B$608,'Trades'!A19),8)))</x:f>
      </x:c>
      <x:c r="E19" s="32"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k. A.",IF(OR(O19=0,COUNTIFS('Exits'!$B$9:$B$608,'Trades'!A19,'Exits'!$G$9:$G$608,-1)&gt;0),"k. A.",_xlfn.MAXIFS('Exits'!$C$9:$C$608,'Exits'!$B$9:$B$608,'Trades'!A19))))</x:f>
      </x:c>
      <x:c r="F19" s="30"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k. A.",IF(AND(O19&gt;0,SUMIFS('Exits'!$J$9:$J$608,'Exits'!$B$9:$B$608,'Trades'!A19)=O19),ROUND(SUMIFS('Exits'!$F$9:$F$608,'Exits'!$B$9:$B$608,'Trades'!A19),2),"k. A.")))</x:f>
      </x:c>
      <x:c r="G19" s="30" t="str">
        <x:f>IF(P19=0,"",IF(K19&lt;&gt;1,"k. A.",IF('Trades'!J19="NET",'Trades'!L19,ROUND(F19-'Trades'!M19-'Trades'!N19+'Trades'!O19,2))))</x:f>
      </x:c>
      <x:c r="H19" s="31" t="str">
        <x:f>IF(P19=0,"",IF(N19=1,G19/'Trades'!P19,"k. A."))</x:f>
      </x:c>
      <x:c r="I19" s="33" t="str">
        <x:f>IF(P19=0,"",IF(K19&lt;&gt;1,"Position nicht abgeschlossen",IF(NOT(ISNUMBER('Trades'!P19)),"Risiko fehlt oder ungültig: positiv, ≤ 1.000.000.000, höchstens 2 Nachkommastellen.",IF(OR('Trades'!P19&lt;=0,'Trades'!P19&gt;1000000000,ROUND('Trades'!P19,2)&lt;&gt;'Trades'!P19),"Risiko fehlt oder ungültig: positiv, ≤ 1.000.000.000, höchstens 2 Nachkommastellen.",IF(AND('Trades'!Q19&lt;&gt;"PRICE",'Trades'!Q19&lt;&gt;"ALL_IN"),"PRICE oder ALL_IN wählen",IF('Trades'!Q19&lt;&gt;'Summary'!$K$4,"Andere Basis ausgewählt","Erfasst"))))))</x:f>
      </x:c>
      <x:c r="J19" s="33" t="str">
        <x:f>IF(P19=0,"",IF('Summary'!$H$6="Datumsfilter prüfen","Datumsfilter prüfen",IF(L19=1,"Enthalten",IF(K19=1,"Außerhalb des Zeitraums","Nicht enthalten"))))</x:f>
      </x:c>
      <x:c r="K19" s="29" t="n">
        <x:f>IF(P19=0,0,IF('Trades'!I19="UNSUPPORTED",4,IF(C19&lt;&gt;"",3,IF('Trades'!I19="OPEN",2,1))))</x:f>
        <x:v>0</x:v>
      </x:c>
      <x:c r="L19" s="29" t="n">
        <x:f>IF(OR(K19&lt;&gt;1,'Summary'!$H$6="Datumsfilter prüfen"),0,IF(AND(OR('Summary'!$B$6="",E19&gt;='Summary'!$B$6),OR('Summary'!$E$6="",E19&lt;'Summary'!$E$6+1)),1,0))</x:f>
        <x:v>0</x:v>
      </x:c>
      <x:c r="M19" s="29" t="n">
        <x:f>IF(AND(L19=1,N19=1,'Trades'!Q19='Summary'!$K$4),1,0)</x:f>
        <x:v>0</x:v>
      </x:c>
      <x:c r="N19" s="29" t="n">
        <x:f>IF(K19&lt;&gt;1,0,IF(NOT(ISNUMBER('Trades'!P19)),0,IF(AND('Trades'!P19&gt;0,'Trades'!P19&lt;=1000000000,ROUND('Trades'!P19,2)='Trades'!P19,OR('Trades'!Q19="PRICE",'Trades'!Q19="ALL_IN")),1,0)))</x:f>
        <x:v>0</x:v>
      </x:c>
      <x:c r="O19" s="29" t="n">
        <x:f>IF(P19=0,0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0,COUNTIFS('Exits'!$B$9:$B$608,'Trades'!A19,'Exits'!$K$9:$K$608,1)))</x:f>
        <x:v>0</x:v>
      </x:c>
      <x:c r="P19" s="29" t="n">
        <x:f>IF(COUNTA('Trades'!A19:I19,'Trades'!K19:T19)=0,0,1)</x:f>
        <x:v>0</x:v>
      </x:c>
    </x:row>
    <x:row r="20" ht="52" customHeight="1">
      <x:c r="A20" s="29" t="str">
        <x:f>IF(P20=0,"",IF('Trades'!A20="","[Trades "&amp;ROW()&amp;"]",'Trades'!A20))</x:f>
      </x:c>
      <x:c r="B20" s="33" t="str">
        <x:f>IF(K20=0,"",CHOOSE(K20,"Abgeschlossen","Offen","Unvollständig / ungültig","Nicht unterstützt"))</x:f>
      </x:c>
      <x:c r="C20" s="33" t="str">
        <x:f>IF(P20=0,"",IF('Trades'!I20="UNSUPPORTED","Aufstockungen / Umkehrungen nicht unterstützt",IF('Trades'!A20="","Trade-ID eingeben",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IDs: Text mit A–Z am Anfang, bis zu 64 Zeichen; ohne *, ?, ~, =, &lt; oder &gt;. Beispiel: T-001.",IF(COUNTIFS('Trades'!$A$9:$A$208,'Trades'!A20)&lt;&gt;1,"Trade-ID ist doppelt",IF('Trades'!B20="","Instrument eingeben",IF(AND('Trades'!C20&lt;&gt;"LONG",'Trades'!C20&lt;&gt;"SHORT"),"LONG oder SHORT wählen",IF(NOT(ISNUMBER('Trades'!D20)),"Gültigen Eröffnungszeitpunkt eingeben",IF(OR('Trades'!D20&lt;1,'Trades'!D20&gt;2958465),"Gültigen Eröffnungszeitpunkt eingeben",IF(NOT(ISNUMBER('Trades'!E20)),"Positive ursprüngliche Menge eingeben",IF(OR('Trades'!E20&lt;=0,'Trades'!E20&gt;1000000,ROUND('Trades'!E20,8)&lt;&gt;'Trades'!E20),"Positive ursprüngliche Menge eingeben",IF('Trades'!F20="","Mengeneinheit angeben",IF(AND('Trades'!I20&lt;&gt;"OPEN",'Trades'!I20&lt;&gt;"CLOSED"),"OPEN oder CLOSED wählen",IF(AND('Trades'!J20&lt;&gt;"NET",'Trades'!J20&lt;&gt;"GROSS"),"NET oder GROSS wählen",IF(COUNTIFS('Exits'!$B$9:$B$608,'Trades'!A20,'Exits'!$G$9:$G$608,-1)&gt;0,"Zugehörige Ausstiege prüfen",IF(D20&gt;'Trades'!E20,"Geschlossene Menge übersteigt Anfangsmenge",IF(AND('Trades'!I20="OPEN",D20='Trades'!E20),"OPEN widerspricht Restmenge null",IF('Trades'!I20="OPEN","",IF(O20=0,"Schließung in Exits ergänzen",IF(D20&lt;&gt;'Trades'!E20,"CLOSED verlangt vollständige Schließung",IF(AND('Trades'!J20="NET",NOT(ISNUMBER('Trades'!L20))),"Abgeglichenes Netto der ganzen Position eingeben",IF(AND('Trades'!J20="NET",'Trades'!K20&lt;&gt;"YES"),"Netto der ganzen Position bestätigen",IF(IF('Trades'!J20="NET",IF('Trades'!M20="",FALSE,IF(NOT(ISNUMBER('Trades'!M20)),TRUE,OR('Trades'!M20&lt;0,'Trades'!M20&gt;1000000000,ROUND('Trades'!M20,2)&lt;&gt;'Trades'!M20))),FALSE),"Geldbeträge: höchstens 2 Nachkommastellen; Eingabebetrag absolut ≤ 1.000.000.000.",IF(IF('Trades'!J20="NET",IF('Trades'!N20="",FALSE,IF(NOT(ISNUMBER('Trades'!N20)),TRUE,OR('Trades'!N20&lt;0,'Trades'!N20&gt;1000000000,ROUND('Trades'!N20,2)&lt;&gt;'Trades'!N20))),FALSE),"Geldbeträge: höchstens 2 Nachkommastellen; Eingabebetrag absolut ≤ 1.000.000.000.",IF(IF('Trades'!J20="NET",IF('Trades'!O20="",FALSE,IF(NOT(ISNUMBER('Trades'!O20)),TRUE,OR(ABS('Trades'!O20)&gt;1000000000,ROUND('Trades'!O20,2)&lt;&gt;'Trades'!O20))),FALSE),"Geldbeträge: höchstens 2 Nachkommastellen; Eingabebetrag absolut ≤ 1.000.000.000.",IF(AND('Trades'!J20="GROSS",NOT(ISNUMBER('Trades'!M20))),"Provision angeben, auch null",IF(AND('Trades'!J20="GROSS",'Trades'!M20&lt;0),"Provision muss nichtnegativ sein",IF(AND('Trades'!J20="GROSS",NOT(ISNUMBER('Trades'!N20))),"Sonstige Gebühren angeben, auch null",IF(AND('Trades'!J20="GROSS",'Trades'!N20&lt;0),"Gebühren müssen nichtnegativ sein",IF(AND('Trades'!J20="GROSS",NOT(ISNUMBER('Trades'!O20))),"Finanzierung mit Vorzeichen angeben, auch null",IF(AND('Trades'!J20="GROSS",NOT(ISNUMBER(F20))),"Brutto-P&amp;L für jeden Ausstieg eingeben",IF(IF('Trades'!J20="NET",OR(ABS('Trades'!L20)&gt;1000000000,ROUND('Trades'!L20,2)&lt;&gt;'Trades'!L20),FALSE),"Geldbeträge: höchstens 2 Nachkommastellen; Eingabebetrag absolut ≤ 1.000.000.000.",IF(IF('Trades'!J20="GROSS",OR(ABS('Trades'!M20)&gt;1000000000,ABS('Trades'!N20)&gt;1000000000,ABS('Trades'!O20)&gt;1000000000,ROUND('Trades'!M20,2)&lt;&gt;'Trades'!M20,ROUND('Trades'!N20,2)&lt;&gt;'Trades'!N20,ROUND('Trades'!O20,2)&lt;&gt;'Trades'!O20),FALSE),"Geldbeträge: höchstens 2 Nachkommastellen; Eingabebetrag absolut ≤ 1.000.000.000.",IF(AND('Trades'!G20&lt;&gt;"",OR(NOT(ISNUMBER('Trades'!G20)),'Trades'!G20&lt;=0)),"Positiven Kurs eingeben oder leer lassen",IF(AND('Trades'!H20&lt;&gt;"",OR(NOT(ISNUMBER('Trades'!H20)),'Trades'!H20&lt;=0)),"Positiven Kurs eingeben oder leer lassen","")))))))))))))))))))))))))))))))))))</x:f>
      </x:c>
      <x:c r="D20" s="31"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k. A.",ROUND(SUMIFS('Exits'!$I$9:$I$608,'Exits'!$B$9:$B$608,'Trades'!A20),8)))</x:f>
      </x:c>
      <x:c r="E20" s="32"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k. A.",IF(OR(O20=0,COUNTIFS('Exits'!$B$9:$B$608,'Trades'!A20,'Exits'!$G$9:$G$608,-1)&gt;0),"k. A.",_xlfn.MAXIFS('Exits'!$C$9:$C$608,'Exits'!$B$9:$B$608,'Trades'!A20))))</x:f>
      </x:c>
      <x:c r="F20" s="30"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k. A.",IF(AND(O20&gt;0,SUMIFS('Exits'!$J$9:$J$608,'Exits'!$B$9:$B$608,'Trades'!A20)=O20),ROUND(SUMIFS('Exits'!$F$9:$F$608,'Exits'!$B$9:$B$608,'Trades'!A20),2),"k. A.")))</x:f>
      </x:c>
      <x:c r="G20" s="30" t="str">
        <x:f>IF(P20=0,"",IF(K20&lt;&gt;1,"k. A.",IF('Trades'!J20="NET",'Trades'!L20,ROUND(F20-'Trades'!M20-'Trades'!N20+'Trades'!O20,2))))</x:f>
      </x:c>
      <x:c r="H20" s="31" t="str">
        <x:f>IF(P20=0,"",IF(N20=1,G20/'Trades'!P20,"k. A."))</x:f>
      </x:c>
      <x:c r="I20" s="33" t="str">
        <x:f>IF(P20=0,"",IF(K20&lt;&gt;1,"Position nicht abgeschlossen",IF(NOT(ISNUMBER('Trades'!P20)),"Risiko fehlt oder ungültig: positiv, ≤ 1.000.000.000, höchstens 2 Nachkommastellen.",IF(OR('Trades'!P20&lt;=0,'Trades'!P20&gt;1000000000,ROUND('Trades'!P20,2)&lt;&gt;'Trades'!P20),"Risiko fehlt oder ungültig: positiv, ≤ 1.000.000.000, höchstens 2 Nachkommastellen.",IF(AND('Trades'!Q20&lt;&gt;"PRICE",'Trades'!Q20&lt;&gt;"ALL_IN"),"PRICE oder ALL_IN wählen",IF('Trades'!Q20&lt;&gt;'Summary'!$K$4,"Andere Basis ausgewählt","Erfasst"))))))</x:f>
      </x:c>
      <x:c r="J20" s="33" t="str">
        <x:f>IF(P20=0,"",IF('Summary'!$H$6="Datumsfilter prüfen","Datumsfilter prüfen",IF(L20=1,"Enthalten",IF(K20=1,"Außerhalb des Zeitraums","Nicht enthalten"))))</x:f>
      </x:c>
      <x:c r="K20" s="29" t="n">
        <x:f>IF(P20=0,0,IF('Trades'!I20="UNSUPPORTED",4,IF(C20&lt;&gt;"",3,IF('Trades'!I20="OPEN",2,1))))</x:f>
        <x:v>0</x:v>
      </x:c>
      <x:c r="L20" s="29" t="n">
        <x:f>IF(OR(K20&lt;&gt;1,'Summary'!$H$6="Datumsfilter prüfen"),0,IF(AND(OR('Summary'!$B$6="",E20&gt;='Summary'!$B$6),OR('Summary'!$E$6="",E20&lt;'Summary'!$E$6+1)),1,0))</x:f>
        <x:v>0</x:v>
      </x:c>
      <x:c r="M20" s="29" t="n">
        <x:f>IF(AND(L20=1,N20=1,'Trades'!Q20='Summary'!$K$4),1,0)</x:f>
        <x:v>0</x:v>
      </x:c>
      <x:c r="N20" s="29" t="n">
        <x:f>IF(K20&lt;&gt;1,0,IF(NOT(ISNUMBER('Trades'!P20)),0,IF(AND('Trades'!P20&gt;0,'Trades'!P20&lt;=1000000000,ROUND('Trades'!P20,2)='Trades'!P20,OR('Trades'!Q20="PRICE",'Trades'!Q20="ALL_IN")),1,0)))</x:f>
        <x:v>0</x:v>
      </x:c>
      <x:c r="O20" s="29" t="n">
        <x:f>IF(P20=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0,COUNTIFS('Exits'!$B$9:$B$608,'Trades'!A20,'Exits'!$K$9:$K$608,1)))</x:f>
        <x:v>0</x:v>
      </x:c>
      <x:c r="P20" s="29" t="n">
        <x:f>IF(COUNTA('Trades'!A20:I20,'Trades'!K20:T20)=0,0,1)</x:f>
        <x:v>0</x:v>
      </x:c>
    </x:row>
    <x:row r="21" ht="52" customHeight="1">
      <x:c r="A21" s="29" t="str">
        <x:f>IF(P21=0,"",IF('Trades'!A21="","[Trades "&amp;ROW()&amp;"]",'Trades'!A21))</x:f>
      </x:c>
      <x:c r="B21" s="33" t="str">
        <x:f>IF(K21=0,"",CHOOSE(K21,"Abgeschlossen","Offen","Unvollständig / ungültig","Nicht unterstützt"))</x:f>
      </x:c>
      <x:c r="C21" s="33" t="str">
        <x:f>IF(P21=0,"",IF('Trades'!I21="UNSUPPORTED","Aufstockungen / Umkehrungen nicht unterstützt",IF('Trades'!A21="","Trade-ID eingeben",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IDs: Text mit A–Z am Anfang, bis zu 64 Zeichen; ohne *, ?, ~, =, &lt; oder &gt;. Beispiel: T-001.",IF(COUNTIFS('Trades'!$A$9:$A$208,'Trades'!A21)&lt;&gt;1,"Trade-ID ist doppelt",IF('Trades'!B21="","Instrument eingeben",IF(AND('Trades'!C21&lt;&gt;"LONG",'Trades'!C21&lt;&gt;"SHORT"),"LONG oder SHORT wählen",IF(NOT(ISNUMBER('Trades'!D21)),"Gültigen Eröffnungszeitpunkt eingeben",IF(OR('Trades'!D21&lt;1,'Trades'!D21&gt;2958465),"Gültigen Eröffnungszeitpunkt eingeben",IF(NOT(ISNUMBER('Trades'!E21)),"Positive ursprüngliche Menge eingeben",IF(OR('Trades'!E21&lt;=0,'Trades'!E21&gt;1000000,ROUND('Trades'!E21,8)&lt;&gt;'Trades'!E21),"Positive ursprüngliche Menge eingeben",IF('Trades'!F21="","Mengeneinheit angeben",IF(AND('Trades'!I21&lt;&gt;"OPEN",'Trades'!I21&lt;&gt;"CLOSED"),"OPEN oder CLOSED wählen",IF(AND('Trades'!J21&lt;&gt;"NET",'Trades'!J21&lt;&gt;"GROSS"),"NET oder GROSS wählen",IF(COUNTIFS('Exits'!$B$9:$B$608,'Trades'!A21,'Exits'!$G$9:$G$608,-1)&gt;0,"Zugehörige Ausstiege prüfen",IF(D21&gt;'Trades'!E21,"Geschlossene Menge übersteigt Anfangsmenge",IF(AND('Trades'!I21="OPEN",D21='Trades'!E21),"OPEN widerspricht Restmenge null",IF('Trades'!I21="OPEN","",IF(O21=0,"Schließung in Exits ergänzen",IF(D21&lt;&gt;'Trades'!E21,"CLOSED verlangt vollständige Schließung",IF(AND('Trades'!J21="NET",NOT(ISNUMBER('Trades'!L21))),"Abgeglichenes Netto der ganzen Position eingeben",IF(AND('Trades'!J21="NET",'Trades'!K21&lt;&gt;"YES"),"Netto der ganzen Position bestätigen",IF(IF('Trades'!J21="NET",IF('Trades'!M21="",FALSE,IF(NOT(ISNUMBER('Trades'!M21)),TRUE,OR('Trades'!M21&lt;0,'Trades'!M21&gt;1000000000,ROUND('Trades'!M21,2)&lt;&gt;'Trades'!M21))),FALSE),"Geldbeträge: höchstens 2 Nachkommastellen; Eingabebetrag absolut ≤ 1.000.000.000.",IF(IF('Trades'!J21="NET",IF('Trades'!N21="",FALSE,IF(NOT(ISNUMBER('Trades'!N21)),TRUE,OR('Trades'!N21&lt;0,'Trades'!N21&gt;1000000000,ROUND('Trades'!N21,2)&lt;&gt;'Trades'!N21))),FALSE),"Geldbeträge: höchstens 2 Nachkommastellen; Eingabebetrag absolut ≤ 1.000.000.000.",IF(IF('Trades'!J21="NET",IF('Trades'!O21="",FALSE,IF(NOT(ISNUMBER('Trades'!O21)),TRUE,OR(ABS('Trades'!O21)&gt;1000000000,ROUND('Trades'!O21,2)&lt;&gt;'Trades'!O21))),FALSE),"Geldbeträge: höchstens 2 Nachkommastellen; Eingabebetrag absolut ≤ 1.000.000.000.",IF(AND('Trades'!J21="GROSS",NOT(ISNUMBER('Trades'!M21))),"Provision angeben, auch null",IF(AND('Trades'!J21="GROSS",'Trades'!M21&lt;0),"Provision muss nichtnegativ sein",IF(AND('Trades'!J21="GROSS",NOT(ISNUMBER('Trades'!N21))),"Sonstige Gebühren angeben, auch null",IF(AND('Trades'!J21="GROSS",'Trades'!N21&lt;0),"Gebühren müssen nichtnegativ sein",IF(AND('Trades'!J21="GROSS",NOT(ISNUMBER('Trades'!O21))),"Finanzierung mit Vorzeichen angeben, auch null",IF(AND('Trades'!J21="GROSS",NOT(ISNUMBER(F21))),"Brutto-P&amp;L für jeden Ausstieg eingeben",IF(IF('Trades'!J21="NET",OR(ABS('Trades'!L21)&gt;1000000000,ROUND('Trades'!L21,2)&lt;&gt;'Trades'!L21),FALSE),"Geldbeträge: höchstens 2 Nachkommastellen; Eingabebetrag absolut ≤ 1.000.000.000.",IF(IF('Trades'!J21="GROSS",OR(ABS('Trades'!M21)&gt;1000000000,ABS('Trades'!N21)&gt;1000000000,ABS('Trades'!O21)&gt;1000000000,ROUND('Trades'!M21,2)&lt;&gt;'Trades'!M21,ROUND('Trades'!N21,2)&lt;&gt;'Trades'!N21,ROUND('Trades'!O21,2)&lt;&gt;'Trades'!O21),FALSE),"Geldbeträge: höchstens 2 Nachkommastellen; Eingabebetrag absolut ≤ 1.000.000.000.",IF(AND('Trades'!G21&lt;&gt;"",OR(NOT(ISNUMBER('Trades'!G21)),'Trades'!G21&lt;=0)),"Positiven Kurs eingeben oder leer lassen",IF(AND('Trades'!H21&lt;&gt;"",OR(NOT(ISNUMBER('Trades'!H21)),'Trades'!H21&lt;=0)),"Positiven Kurs eingeben oder leer lassen","")))))))))))))))))))))))))))))))))))</x:f>
      </x:c>
      <x:c r="D21" s="31"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k. A.",ROUND(SUMIFS('Exits'!$I$9:$I$608,'Exits'!$B$9:$B$608,'Trades'!A21),8)))</x:f>
      </x:c>
      <x:c r="E21" s="32"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k. A.",IF(OR(O21=0,COUNTIFS('Exits'!$B$9:$B$608,'Trades'!A21,'Exits'!$G$9:$G$608,-1)&gt;0),"k. A.",_xlfn.MAXIFS('Exits'!$C$9:$C$608,'Exits'!$B$9:$B$608,'Trades'!A21))))</x:f>
      </x:c>
      <x:c r="F21" s="30"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k. A.",IF(AND(O21&gt;0,SUMIFS('Exits'!$J$9:$J$608,'Exits'!$B$9:$B$608,'Trades'!A21)=O21),ROUND(SUMIFS('Exits'!$F$9:$F$608,'Exits'!$B$9:$B$608,'Trades'!A21),2),"k. A.")))</x:f>
      </x:c>
      <x:c r="G21" s="30" t="str">
        <x:f>IF(P21=0,"",IF(K21&lt;&gt;1,"k. A.",IF('Trades'!J21="NET",'Trades'!L21,ROUND(F21-'Trades'!M21-'Trades'!N21+'Trades'!O21,2))))</x:f>
      </x:c>
      <x:c r="H21" s="31" t="str">
        <x:f>IF(P21=0,"",IF(N21=1,G21/'Trades'!P21,"k. A."))</x:f>
      </x:c>
      <x:c r="I21" s="33" t="str">
        <x:f>IF(P21=0,"",IF(K21&lt;&gt;1,"Position nicht abgeschlossen",IF(NOT(ISNUMBER('Trades'!P21)),"Risiko fehlt oder ungültig: positiv, ≤ 1.000.000.000, höchstens 2 Nachkommastellen.",IF(OR('Trades'!P21&lt;=0,'Trades'!P21&gt;1000000000,ROUND('Trades'!P21,2)&lt;&gt;'Trades'!P21),"Risiko fehlt oder ungültig: positiv, ≤ 1.000.000.000, höchstens 2 Nachkommastellen.",IF(AND('Trades'!Q21&lt;&gt;"PRICE",'Trades'!Q21&lt;&gt;"ALL_IN"),"PRICE oder ALL_IN wählen",IF('Trades'!Q21&lt;&gt;'Summary'!$K$4,"Andere Basis ausgewählt","Erfasst"))))))</x:f>
      </x:c>
      <x:c r="J21" s="33" t="str">
        <x:f>IF(P21=0,"",IF('Summary'!$H$6="Datumsfilter prüfen","Datumsfilter prüfen",IF(L21=1,"Enthalten",IF(K21=1,"Außerhalb des Zeitraums","Nicht enthalten"))))</x:f>
      </x:c>
      <x:c r="K21" s="29" t="n">
        <x:f>IF(P21=0,0,IF('Trades'!I21="UNSUPPORTED",4,IF(C21&lt;&gt;"",3,IF('Trades'!I21="OPEN",2,1))))</x:f>
        <x:v>0</x:v>
      </x:c>
      <x:c r="L21" s="29" t="n">
        <x:f>IF(OR(K21&lt;&gt;1,'Summary'!$H$6="Datumsfilter prüfen"),0,IF(AND(OR('Summary'!$B$6="",E21&gt;='Summary'!$B$6),OR('Summary'!$E$6="",E21&lt;'Summary'!$E$6+1)),1,0))</x:f>
        <x:v>0</x:v>
      </x:c>
      <x:c r="M21" s="29" t="n">
        <x:f>IF(AND(L21=1,N21=1,'Trades'!Q21='Summary'!$K$4),1,0)</x:f>
        <x:v>0</x:v>
      </x:c>
      <x:c r="N21" s="29" t="n">
        <x:f>IF(K21&lt;&gt;1,0,IF(NOT(ISNUMBER('Trades'!P21)),0,IF(AND('Trades'!P21&gt;0,'Trades'!P21&lt;=1000000000,ROUND('Trades'!P21,2)='Trades'!P21,OR('Trades'!Q21="PRICE",'Trades'!Q21="ALL_IN")),1,0)))</x:f>
        <x:v>0</x:v>
      </x:c>
      <x:c r="O21" s="29" t="n">
        <x:f>IF(P21=0,0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0,COUNTIFS('Exits'!$B$9:$B$608,'Trades'!A21,'Exits'!$K$9:$K$608,1)))</x:f>
        <x:v>0</x:v>
      </x:c>
      <x:c r="P21" s="29" t="n">
        <x:f>IF(COUNTA('Trades'!A21:I21,'Trades'!K21:T21)=0,0,1)</x:f>
        <x:v>0</x:v>
      </x:c>
    </x:row>
    <x:row r="22" ht="52" customHeight="1">
      <x:c r="A22" s="29" t="str">
        <x:f>IF(P22=0,"",IF('Trades'!A22="","[Trades "&amp;ROW()&amp;"]",'Trades'!A22))</x:f>
      </x:c>
      <x:c r="B22" s="33" t="str">
        <x:f>IF(K22=0,"",CHOOSE(K22,"Abgeschlossen","Offen","Unvollständig / ungültig","Nicht unterstützt"))</x:f>
      </x:c>
      <x:c r="C22" s="33" t="str">
        <x:f>IF(P22=0,"",IF('Trades'!I22="UNSUPPORTED","Aufstockungen / Umkehrungen nicht unterstützt",IF('Trades'!A22="","Trade-ID eingeben",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IDs: Text mit A–Z am Anfang, bis zu 64 Zeichen; ohne *, ?, ~, =, &lt; oder &gt;. Beispiel: T-001.",IF(COUNTIFS('Trades'!$A$9:$A$208,'Trades'!A22)&lt;&gt;1,"Trade-ID ist doppelt",IF('Trades'!B22="","Instrument eingeben",IF(AND('Trades'!C22&lt;&gt;"LONG",'Trades'!C22&lt;&gt;"SHORT"),"LONG oder SHORT wählen",IF(NOT(ISNUMBER('Trades'!D22)),"Gültigen Eröffnungszeitpunkt eingeben",IF(OR('Trades'!D22&lt;1,'Trades'!D22&gt;2958465),"Gültigen Eröffnungszeitpunkt eingeben",IF(NOT(ISNUMBER('Trades'!E22)),"Positive ursprüngliche Menge eingeben",IF(OR('Trades'!E22&lt;=0,'Trades'!E22&gt;1000000,ROUND('Trades'!E22,8)&lt;&gt;'Trades'!E22),"Positive ursprüngliche Menge eingeben",IF('Trades'!F22="","Mengeneinheit angeben",IF(AND('Trades'!I22&lt;&gt;"OPEN",'Trades'!I22&lt;&gt;"CLOSED"),"OPEN oder CLOSED wählen",IF(AND('Trades'!J22&lt;&gt;"NET",'Trades'!J22&lt;&gt;"GROSS"),"NET oder GROSS wählen",IF(COUNTIFS('Exits'!$B$9:$B$608,'Trades'!A22,'Exits'!$G$9:$G$608,-1)&gt;0,"Zugehörige Ausstiege prüfen",IF(D22&gt;'Trades'!E22,"Geschlossene Menge übersteigt Anfangsmenge",IF(AND('Trades'!I22="OPEN",D22='Trades'!E22),"OPEN widerspricht Restmenge null",IF('Trades'!I22="OPEN","",IF(O22=0,"Schließung in Exits ergänzen",IF(D22&lt;&gt;'Trades'!E22,"CLOSED verlangt vollständige Schließung",IF(AND('Trades'!J22="NET",NOT(ISNUMBER('Trades'!L22))),"Abgeglichenes Netto der ganzen Position eingeben",IF(AND('Trades'!J22="NET",'Trades'!K22&lt;&gt;"YES"),"Netto der ganzen Position bestätigen",IF(IF('Trades'!J22="NET",IF('Trades'!M22="",FALSE,IF(NOT(ISNUMBER('Trades'!M22)),TRUE,OR('Trades'!M22&lt;0,'Trades'!M22&gt;1000000000,ROUND('Trades'!M22,2)&lt;&gt;'Trades'!M22))),FALSE),"Geldbeträge: höchstens 2 Nachkommastellen; Eingabebetrag absolut ≤ 1.000.000.000.",IF(IF('Trades'!J22="NET",IF('Trades'!N22="",FALSE,IF(NOT(ISNUMBER('Trades'!N22)),TRUE,OR('Trades'!N22&lt;0,'Trades'!N22&gt;1000000000,ROUND('Trades'!N22,2)&lt;&gt;'Trades'!N22))),FALSE),"Geldbeträge: höchstens 2 Nachkommastellen; Eingabebetrag absolut ≤ 1.000.000.000.",IF(IF('Trades'!J22="NET",IF('Trades'!O22="",FALSE,IF(NOT(ISNUMBER('Trades'!O22)),TRUE,OR(ABS('Trades'!O22)&gt;1000000000,ROUND('Trades'!O22,2)&lt;&gt;'Trades'!O22))),FALSE),"Geldbeträge: höchstens 2 Nachkommastellen; Eingabebetrag absolut ≤ 1.000.000.000.",IF(AND('Trades'!J22="GROSS",NOT(ISNUMBER('Trades'!M22))),"Provision angeben, auch null",IF(AND('Trades'!J22="GROSS",'Trades'!M22&lt;0),"Provision muss nichtnegativ sein",IF(AND('Trades'!J22="GROSS",NOT(ISNUMBER('Trades'!N22))),"Sonstige Gebühren angeben, auch null",IF(AND('Trades'!J22="GROSS",'Trades'!N22&lt;0),"Gebühren müssen nichtnegativ sein",IF(AND('Trades'!J22="GROSS",NOT(ISNUMBER('Trades'!O22))),"Finanzierung mit Vorzeichen angeben, auch null",IF(AND('Trades'!J22="GROSS",NOT(ISNUMBER(F22))),"Brutto-P&amp;L für jeden Ausstieg eingeben",IF(IF('Trades'!J22="NET",OR(ABS('Trades'!L22)&gt;1000000000,ROUND('Trades'!L22,2)&lt;&gt;'Trades'!L22),FALSE),"Geldbeträge: höchstens 2 Nachkommastellen; Eingabebetrag absolut ≤ 1.000.000.000.",IF(IF('Trades'!J22="GROSS",OR(ABS('Trades'!M22)&gt;1000000000,ABS('Trades'!N22)&gt;1000000000,ABS('Trades'!O22)&gt;1000000000,ROUND('Trades'!M22,2)&lt;&gt;'Trades'!M22,ROUND('Trades'!N22,2)&lt;&gt;'Trades'!N22,ROUND('Trades'!O22,2)&lt;&gt;'Trades'!O22),FALSE),"Geldbeträge: höchstens 2 Nachkommastellen; Eingabebetrag absolut ≤ 1.000.000.000.",IF(AND('Trades'!G22&lt;&gt;"",OR(NOT(ISNUMBER('Trades'!G22)),'Trades'!G22&lt;=0)),"Positiven Kurs eingeben oder leer lassen",IF(AND('Trades'!H22&lt;&gt;"",OR(NOT(ISNUMBER('Trades'!H22)),'Trades'!H22&lt;=0)),"Positiven Kurs eingeben oder leer lassen","")))))))))))))))))))))))))))))))))))</x:f>
      </x:c>
      <x:c r="D22" s="31"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k. A.",ROUND(SUMIFS('Exits'!$I$9:$I$608,'Exits'!$B$9:$B$608,'Trades'!A22),8)))</x:f>
      </x:c>
      <x:c r="E22" s="32"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k. A.",IF(OR(O22=0,COUNTIFS('Exits'!$B$9:$B$608,'Trades'!A22,'Exits'!$G$9:$G$608,-1)&gt;0),"k. A.",_xlfn.MAXIFS('Exits'!$C$9:$C$608,'Exits'!$B$9:$B$608,'Trades'!A22))))</x:f>
      </x:c>
      <x:c r="F22" s="30"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k. A.",IF(AND(O22&gt;0,SUMIFS('Exits'!$J$9:$J$608,'Exits'!$B$9:$B$608,'Trades'!A22)=O22),ROUND(SUMIFS('Exits'!$F$9:$F$608,'Exits'!$B$9:$B$608,'Trades'!A22),2),"k. A.")))</x:f>
      </x:c>
      <x:c r="G22" s="30" t="str">
        <x:f>IF(P22=0,"",IF(K22&lt;&gt;1,"k. A.",IF('Trades'!J22="NET",'Trades'!L22,ROUND(F22-'Trades'!M22-'Trades'!N22+'Trades'!O22,2))))</x:f>
      </x:c>
      <x:c r="H22" s="31" t="str">
        <x:f>IF(P22=0,"",IF(N22=1,G22/'Trades'!P22,"k. A."))</x:f>
      </x:c>
      <x:c r="I22" s="33" t="str">
        <x:f>IF(P22=0,"",IF(K22&lt;&gt;1,"Position nicht abgeschlossen",IF(NOT(ISNUMBER('Trades'!P22)),"Risiko fehlt oder ungültig: positiv, ≤ 1.000.000.000, höchstens 2 Nachkommastellen.",IF(OR('Trades'!P22&lt;=0,'Trades'!P22&gt;1000000000,ROUND('Trades'!P22,2)&lt;&gt;'Trades'!P22),"Risiko fehlt oder ungültig: positiv, ≤ 1.000.000.000, höchstens 2 Nachkommastellen.",IF(AND('Trades'!Q22&lt;&gt;"PRICE",'Trades'!Q22&lt;&gt;"ALL_IN"),"PRICE oder ALL_IN wählen",IF('Trades'!Q22&lt;&gt;'Summary'!$K$4,"Andere Basis ausgewählt","Erfasst"))))))</x:f>
      </x:c>
      <x:c r="J22" s="33" t="str">
        <x:f>IF(P22=0,"",IF('Summary'!$H$6="Datumsfilter prüfen","Datumsfilter prüfen",IF(L22=1,"Enthalten",IF(K22=1,"Außerhalb des Zeitraums","Nicht enthalten"))))</x:f>
      </x:c>
      <x:c r="K22" s="29" t="n">
        <x:f>IF(P22=0,0,IF('Trades'!I22="UNSUPPORTED",4,IF(C22&lt;&gt;"",3,IF('Trades'!I22="OPEN",2,1))))</x:f>
        <x:v>0</x:v>
      </x:c>
      <x:c r="L22" s="29" t="n">
        <x:f>IF(OR(K22&lt;&gt;1,'Summary'!$H$6="Datumsfilter prüfen"),0,IF(AND(OR('Summary'!$B$6="",E22&gt;='Summary'!$B$6),OR('Summary'!$E$6="",E22&lt;'Summary'!$E$6+1)),1,0))</x:f>
        <x:v>0</x:v>
      </x:c>
      <x:c r="M22" s="29" t="n">
        <x:f>IF(AND(L22=1,N22=1,'Trades'!Q22='Summary'!$K$4),1,0)</x:f>
        <x:v>0</x:v>
      </x:c>
      <x:c r="N22" s="29" t="n">
        <x:f>IF(K22&lt;&gt;1,0,IF(NOT(ISNUMBER('Trades'!P22)),0,IF(AND('Trades'!P22&gt;0,'Trades'!P22&lt;=1000000000,ROUND('Trades'!P22,2)='Trades'!P22,OR('Trades'!Q22="PRICE",'Trades'!Q22="ALL_IN")),1,0)))</x:f>
        <x:v>0</x:v>
      </x:c>
      <x:c r="O22" s="29" t="n">
        <x:f>IF(P22=0,0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0,COUNTIFS('Exits'!$B$9:$B$608,'Trades'!A22,'Exits'!$K$9:$K$608,1)))</x:f>
        <x:v>0</x:v>
      </x:c>
      <x:c r="P22" s="29" t="n">
        <x:f>IF(COUNTA('Trades'!A22:I22,'Trades'!K22:T22)=0,0,1)</x:f>
        <x:v>0</x:v>
      </x:c>
    </x:row>
    <x:row r="23" ht="52" customHeight="1">
      <x:c r="A23" s="29" t="str">
        <x:f>IF(P23=0,"",IF('Trades'!A23="","[Trades "&amp;ROW()&amp;"]",'Trades'!A23))</x:f>
      </x:c>
      <x:c r="B23" s="33" t="str">
        <x:f>IF(K23=0,"",CHOOSE(K23,"Abgeschlossen","Offen","Unvollständig / ungültig","Nicht unterstützt"))</x:f>
      </x:c>
      <x:c r="C23" s="33" t="str">
        <x:f>IF(P23=0,"",IF('Trades'!I23="UNSUPPORTED","Aufstockungen / Umkehrungen nicht unterstützt",IF('Trades'!A23="","Trade-ID eingeben",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IDs: Text mit A–Z am Anfang, bis zu 64 Zeichen; ohne *, ?, ~, =, &lt; oder &gt;. Beispiel: T-001.",IF(COUNTIFS('Trades'!$A$9:$A$208,'Trades'!A23)&lt;&gt;1,"Trade-ID ist doppelt",IF('Trades'!B23="","Instrument eingeben",IF(AND('Trades'!C23&lt;&gt;"LONG",'Trades'!C23&lt;&gt;"SHORT"),"LONG oder SHORT wählen",IF(NOT(ISNUMBER('Trades'!D23)),"Gültigen Eröffnungszeitpunkt eingeben",IF(OR('Trades'!D23&lt;1,'Trades'!D23&gt;2958465),"Gültigen Eröffnungszeitpunkt eingeben",IF(NOT(ISNUMBER('Trades'!E23)),"Positive ursprüngliche Menge eingeben",IF(OR('Trades'!E23&lt;=0,'Trades'!E23&gt;1000000,ROUND('Trades'!E23,8)&lt;&gt;'Trades'!E23),"Positive ursprüngliche Menge eingeben",IF('Trades'!F23="","Mengeneinheit angeben",IF(AND('Trades'!I23&lt;&gt;"OPEN",'Trades'!I23&lt;&gt;"CLOSED"),"OPEN oder CLOSED wählen",IF(AND('Trades'!J23&lt;&gt;"NET",'Trades'!J23&lt;&gt;"GROSS"),"NET oder GROSS wählen",IF(COUNTIFS('Exits'!$B$9:$B$608,'Trades'!A23,'Exits'!$G$9:$G$608,-1)&gt;0,"Zugehörige Ausstiege prüfen",IF(D23&gt;'Trades'!E23,"Geschlossene Menge übersteigt Anfangsmenge",IF(AND('Trades'!I23="OPEN",D23='Trades'!E23),"OPEN widerspricht Restmenge null",IF('Trades'!I23="OPEN","",IF(O23=0,"Schließung in Exits ergänzen",IF(D23&lt;&gt;'Trades'!E23,"CLOSED verlangt vollständige Schließung",IF(AND('Trades'!J23="NET",NOT(ISNUMBER('Trades'!L23))),"Abgeglichenes Netto der ganzen Position eingeben",IF(AND('Trades'!J23="NET",'Trades'!K23&lt;&gt;"YES"),"Netto der ganzen Position bestätigen",IF(IF('Trades'!J23="NET",IF('Trades'!M23="",FALSE,IF(NOT(ISNUMBER('Trades'!M23)),TRUE,OR('Trades'!M23&lt;0,'Trades'!M23&gt;1000000000,ROUND('Trades'!M23,2)&lt;&gt;'Trades'!M23))),FALSE),"Geldbeträge: höchstens 2 Nachkommastellen; Eingabebetrag absolut ≤ 1.000.000.000.",IF(IF('Trades'!J23="NET",IF('Trades'!N23="",FALSE,IF(NOT(ISNUMBER('Trades'!N23)),TRUE,OR('Trades'!N23&lt;0,'Trades'!N23&gt;1000000000,ROUND('Trades'!N23,2)&lt;&gt;'Trades'!N23))),FALSE),"Geldbeträge: höchstens 2 Nachkommastellen; Eingabebetrag absolut ≤ 1.000.000.000.",IF(IF('Trades'!J23="NET",IF('Trades'!O23="",FALSE,IF(NOT(ISNUMBER('Trades'!O23)),TRUE,OR(ABS('Trades'!O23)&gt;1000000000,ROUND('Trades'!O23,2)&lt;&gt;'Trades'!O23))),FALSE),"Geldbeträge: höchstens 2 Nachkommastellen; Eingabebetrag absolut ≤ 1.000.000.000.",IF(AND('Trades'!J23="GROSS",NOT(ISNUMBER('Trades'!M23))),"Provision angeben, auch null",IF(AND('Trades'!J23="GROSS",'Trades'!M23&lt;0),"Provision muss nichtnegativ sein",IF(AND('Trades'!J23="GROSS",NOT(ISNUMBER('Trades'!N23))),"Sonstige Gebühren angeben, auch null",IF(AND('Trades'!J23="GROSS",'Trades'!N23&lt;0),"Gebühren müssen nichtnegativ sein",IF(AND('Trades'!J23="GROSS",NOT(ISNUMBER('Trades'!O23))),"Finanzierung mit Vorzeichen angeben, auch null",IF(AND('Trades'!J23="GROSS",NOT(ISNUMBER(F23))),"Brutto-P&amp;L für jeden Ausstieg eingeben",IF(IF('Trades'!J23="NET",OR(ABS('Trades'!L23)&gt;1000000000,ROUND('Trades'!L23,2)&lt;&gt;'Trades'!L23),FALSE),"Geldbeträge: höchstens 2 Nachkommastellen; Eingabebetrag absolut ≤ 1.000.000.000.",IF(IF('Trades'!J23="GROSS",OR(ABS('Trades'!M23)&gt;1000000000,ABS('Trades'!N23)&gt;1000000000,ABS('Trades'!O23)&gt;1000000000,ROUND('Trades'!M23,2)&lt;&gt;'Trades'!M23,ROUND('Trades'!N23,2)&lt;&gt;'Trades'!N23,ROUND('Trades'!O23,2)&lt;&gt;'Trades'!O23),FALSE),"Geldbeträge: höchstens 2 Nachkommastellen; Eingabebetrag absolut ≤ 1.000.000.000.",IF(AND('Trades'!G23&lt;&gt;"",OR(NOT(ISNUMBER('Trades'!G23)),'Trades'!G23&lt;=0)),"Positiven Kurs eingeben oder leer lassen",IF(AND('Trades'!H23&lt;&gt;"",OR(NOT(ISNUMBER('Trades'!H23)),'Trades'!H23&lt;=0)),"Positiven Kurs eingeben oder leer lassen","")))))))))))))))))))))))))))))))))))</x:f>
      </x:c>
      <x:c r="D23" s="31"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k. A.",ROUND(SUMIFS('Exits'!$I$9:$I$608,'Exits'!$B$9:$B$608,'Trades'!A23),8)))</x:f>
      </x:c>
      <x:c r="E23" s="32"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k. A.",IF(OR(O23=0,COUNTIFS('Exits'!$B$9:$B$608,'Trades'!A23,'Exits'!$G$9:$G$608,-1)&gt;0),"k. A.",_xlfn.MAXIFS('Exits'!$C$9:$C$608,'Exits'!$B$9:$B$608,'Trades'!A23))))</x:f>
      </x:c>
      <x:c r="F23" s="30"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k. A.",IF(AND(O23&gt;0,SUMIFS('Exits'!$J$9:$J$608,'Exits'!$B$9:$B$608,'Trades'!A23)=O23),ROUND(SUMIFS('Exits'!$F$9:$F$608,'Exits'!$B$9:$B$608,'Trades'!A23),2),"k. A.")))</x:f>
      </x:c>
      <x:c r="G23" s="30" t="str">
        <x:f>IF(P23=0,"",IF(K23&lt;&gt;1,"k. A.",IF('Trades'!J23="NET",'Trades'!L23,ROUND(F23-'Trades'!M23-'Trades'!N23+'Trades'!O23,2))))</x:f>
      </x:c>
      <x:c r="H23" s="31" t="str">
        <x:f>IF(P23=0,"",IF(N23=1,G23/'Trades'!P23,"k. A."))</x:f>
      </x:c>
      <x:c r="I23" s="33" t="str">
        <x:f>IF(P23=0,"",IF(K23&lt;&gt;1,"Position nicht abgeschlossen",IF(NOT(ISNUMBER('Trades'!P23)),"Risiko fehlt oder ungültig: positiv, ≤ 1.000.000.000, höchstens 2 Nachkommastellen.",IF(OR('Trades'!P23&lt;=0,'Trades'!P23&gt;1000000000,ROUND('Trades'!P23,2)&lt;&gt;'Trades'!P23),"Risiko fehlt oder ungültig: positiv, ≤ 1.000.000.000, höchstens 2 Nachkommastellen.",IF(AND('Trades'!Q23&lt;&gt;"PRICE",'Trades'!Q23&lt;&gt;"ALL_IN"),"PRICE oder ALL_IN wählen",IF('Trades'!Q23&lt;&gt;'Summary'!$K$4,"Andere Basis ausgewählt","Erfasst"))))))</x:f>
      </x:c>
      <x:c r="J23" s="33" t="str">
        <x:f>IF(P23=0,"",IF('Summary'!$H$6="Datumsfilter prüfen","Datumsfilter prüfen",IF(L23=1,"Enthalten",IF(K23=1,"Außerhalb des Zeitraums","Nicht enthalten"))))</x:f>
      </x:c>
      <x:c r="K23" s="29" t="n">
        <x:f>IF(P23=0,0,IF('Trades'!I23="UNSUPPORTED",4,IF(C23&lt;&gt;"",3,IF('Trades'!I23="OPEN",2,1))))</x:f>
        <x:v>0</x:v>
      </x:c>
      <x:c r="L23" s="29" t="n">
        <x:f>IF(OR(K23&lt;&gt;1,'Summary'!$H$6="Datumsfilter prüfen"),0,IF(AND(OR('Summary'!$B$6="",E23&gt;='Summary'!$B$6),OR('Summary'!$E$6="",E23&lt;'Summary'!$E$6+1)),1,0))</x:f>
        <x:v>0</x:v>
      </x:c>
      <x:c r="M23" s="29" t="n">
        <x:f>IF(AND(L23=1,N23=1,'Trades'!Q23='Summary'!$K$4),1,0)</x:f>
        <x:v>0</x:v>
      </x:c>
      <x:c r="N23" s="29" t="n">
        <x:f>IF(K23&lt;&gt;1,0,IF(NOT(ISNUMBER('Trades'!P23)),0,IF(AND('Trades'!P23&gt;0,'Trades'!P23&lt;=1000000000,ROUND('Trades'!P23,2)='Trades'!P23,OR('Trades'!Q23="PRICE",'Trades'!Q23="ALL_IN")),1,0)))</x:f>
        <x:v>0</x:v>
      </x:c>
      <x:c r="O23" s="29" t="n">
        <x:f>IF(P23=0,0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0,COUNTIFS('Exits'!$B$9:$B$608,'Trades'!A23,'Exits'!$K$9:$K$608,1)))</x:f>
        <x:v>0</x:v>
      </x:c>
      <x:c r="P23" s="29" t="n">
        <x:f>IF(COUNTA('Trades'!A23:I23,'Trades'!K23:T23)=0,0,1)</x:f>
        <x:v>0</x:v>
      </x:c>
    </x:row>
    <x:row r="24" ht="52" customHeight="1">
      <x:c r="A24" s="29" t="str">
        <x:f>IF(P24=0,"",IF('Trades'!A24="","[Trades "&amp;ROW()&amp;"]",'Trades'!A24))</x:f>
      </x:c>
      <x:c r="B24" s="33" t="str">
        <x:f>IF(K24=0,"",CHOOSE(K24,"Abgeschlossen","Offen","Unvollständig / ungültig","Nicht unterstützt"))</x:f>
      </x:c>
      <x:c r="C24" s="33" t="str">
        <x:f>IF(P24=0,"",IF('Trades'!I24="UNSUPPORTED","Aufstockungen / Umkehrungen nicht unterstützt",IF('Trades'!A24="","Trade-ID eingeben",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IDs: Text mit A–Z am Anfang, bis zu 64 Zeichen; ohne *, ?, ~, =, &lt; oder &gt;. Beispiel: T-001.",IF(COUNTIFS('Trades'!$A$9:$A$208,'Trades'!A24)&lt;&gt;1,"Trade-ID ist doppelt",IF('Trades'!B24="","Instrument eingeben",IF(AND('Trades'!C24&lt;&gt;"LONG",'Trades'!C24&lt;&gt;"SHORT"),"LONG oder SHORT wählen",IF(NOT(ISNUMBER('Trades'!D24)),"Gültigen Eröffnungszeitpunkt eingeben",IF(OR('Trades'!D24&lt;1,'Trades'!D24&gt;2958465),"Gültigen Eröffnungszeitpunkt eingeben",IF(NOT(ISNUMBER('Trades'!E24)),"Positive ursprüngliche Menge eingeben",IF(OR('Trades'!E24&lt;=0,'Trades'!E24&gt;1000000,ROUND('Trades'!E24,8)&lt;&gt;'Trades'!E24),"Positive ursprüngliche Menge eingeben",IF('Trades'!F24="","Mengeneinheit angeben",IF(AND('Trades'!I24&lt;&gt;"OPEN",'Trades'!I24&lt;&gt;"CLOSED"),"OPEN oder CLOSED wählen",IF(AND('Trades'!J24&lt;&gt;"NET",'Trades'!J24&lt;&gt;"GROSS"),"NET oder GROSS wählen",IF(COUNTIFS('Exits'!$B$9:$B$608,'Trades'!A24,'Exits'!$G$9:$G$608,-1)&gt;0,"Zugehörige Ausstiege prüfen",IF(D24&gt;'Trades'!E24,"Geschlossene Menge übersteigt Anfangsmenge",IF(AND('Trades'!I24="OPEN",D24='Trades'!E24),"OPEN widerspricht Restmenge null",IF('Trades'!I24="OPEN","",IF(O24=0,"Schließung in Exits ergänzen",IF(D24&lt;&gt;'Trades'!E24,"CLOSED verlangt vollständige Schließung",IF(AND('Trades'!J24="NET",NOT(ISNUMBER('Trades'!L24))),"Abgeglichenes Netto der ganzen Position eingeben",IF(AND('Trades'!J24="NET",'Trades'!K24&lt;&gt;"YES"),"Netto der ganzen Position bestätigen",IF(IF('Trades'!J24="NET",IF('Trades'!M24="",FALSE,IF(NOT(ISNUMBER('Trades'!M24)),TRUE,OR('Trades'!M24&lt;0,'Trades'!M24&gt;1000000000,ROUND('Trades'!M24,2)&lt;&gt;'Trades'!M24))),FALSE),"Geldbeträge: höchstens 2 Nachkommastellen; Eingabebetrag absolut ≤ 1.000.000.000.",IF(IF('Trades'!J24="NET",IF('Trades'!N24="",FALSE,IF(NOT(ISNUMBER('Trades'!N24)),TRUE,OR('Trades'!N24&lt;0,'Trades'!N24&gt;1000000000,ROUND('Trades'!N24,2)&lt;&gt;'Trades'!N24))),FALSE),"Geldbeträge: höchstens 2 Nachkommastellen; Eingabebetrag absolut ≤ 1.000.000.000.",IF(IF('Trades'!J24="NET",IF('Trades'!O24="",FALSE,IF(NOT(ISNUMBER('Trades'!O24)),TRUE,OR(ABS('Trades'!O24)&gt;1000000000,ROUND('Trades'!O24,2)&lt;&gt;'Trades'!O24))),FALSE),"Geldbeträge: höchstens 2 Nachkommastellen; Eingabebetrag absolut ≤ 1.000.000.000.",IF(AND('Trades'!J24="GROSS",NOT(ISNUMBER('Trades'!M24))),"Provision angeben, auch null",IF(AND('Trades'!J24="GROSS",'Trades'!M24&lt;0),"Provision muss nichtnegativ sein",IF(AND('Trades'!J24="GROSS",NOT(ISNUMBER('Trades'!N24))),"Sonstige Gebühren angeben, auch null",IF(AND('Trades'!J24="GROSS",'Trades'!N24&lt;0),"Gebühren müssen nichtnegativ sein",IF(AND('Trades'!J24="GROSS",NOT(ISNUMBER('Trades'!O24))),"Finanzierung mit Vorzeichen angeben, auch null",IF(AND('Trades'!J24="GROSS",NOT(ISNUMBER(F24))),"Brutto-P&amp;L für jeden Ausstieg eingeben",IF(IF('Trades'!J24="NET",OR(ABS('Trades'!L24)&gt;1000000000,ROUND('Trades'!L24,2)&lt;&gt;'Trades'!L24),FALSE),"Geldbeträge: höchstens 2 Nachkommastellen; Eingabebetrag absolut ≤ 1.000.000.000.",IF(IF('Trades'!J24="GROSS",OR(ABS('Trades'!M24)&gt;1000000000,ABS('Trades'!N24)&gt;1000000000,ABS('Trades'!O24)&gt;1000000000,ROUND('Trades'!M24,2)&lt;&gt;'Trades'!M24,ROUND('Trades'!N24,2)&lt;&gt;'Trades'!N24,ROUND('Trades'!O24,2)&lt;&gt;'Trades'!O24),FALSE),"Geldbeträge: höchstens 2 Nachkommastellen; Eingabebetrag absolut ≤ 1.000.000.000.",IF(AND('Trades'!G24&lt;&gt;"",OR(NOT(ISNUMBER('Trades'!G24)),'Trades'!G24&lt;=0)),"Positiven Kurs eingeben oder leer lassen",IF(AND('Trades'!H24&lt;&gt;"",OR(NOT(ISNUMBER('Trades'!H24)),'Trades'!H24&lt;=0)),"Positiven Kurs eingeben oder leer lassen","")))))))))))))))))))))))))))))))))))</x:f>
      </x:c>
      <x:c r="D24" s="31"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k. A.",ROUND(SUMIFS('Exits'!$I$9:$I$608,'Exits'!$B$9:$B$608,'Trades'!A24),8)))</x:f>
      </x:c>
      <x:c r="E24" s="32"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k. A.",IF(OR(O24=0,COUNTIFS('Exits'!$B$9:$B$608,'Trades'!A24,'Exits'!$G$9:$G$608,-1)&gt;0),"k. A.",_xlfn.MAXIFS('Exits'!$C$9:$C$608,'Exits'!$B$9:$B$608,'Trades'!A24))))</x:f>
      </x:c>
      <x:c r="F24" s="30"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k. A.",IF(AND(O24&gt;0,SUMIFS('Exits'!$J$9:$J$608,'Exits'!$B$9:$B$608,'Trades'!A24)=O24),ROUND(SUMIFS('Exits'!$F$9:$F$608,'Exits'!$B$9:$B$608,'Trades'!A24),2),"k. A.")))</x:f>
      </x:c>
      <x:c r="G24" s="30" t="str">
        <x:f>IF(P24=0,"",IF(K24&lt;&gt;1,"k. A.",IF('Trades'!J24="NET",'Trades'!L24,ROUND(F24-'Trades'!M24-'Trades'!N24+'Trades'!O24,2))))</x:f>
      </x:c>
      <x:c r="H24" s="31" t="str">
        <x:f>IF(P24=0,"",IF(N24=1,G24/'Trades'!P24,"k. A."))</x:f>
      </x:c>
      <x:c r="I24" s="33" t="str">
        <x:f>IF(P24=0,"",IF(K24&lt;&gt;1,"Position nicht abgeschlossen",IF(NOT(ISNUMBER('Trades'!P24)),"Risiko fehlt oder ungültig: positiv, ≤ 1.000.000.000, höchstens 2 Nachkommastellen.",IF(OR('Trades'!P24&lt;=0,'Trades'!P24&gt;1000000000,ROUND('Trades'!P24,2)&lt;&gt;'Trades'!P24),"Risiko fehlt oder ungültig: positiv, ≤ 1.000.000.000, höchstens 2 Nachkommastellen.",IF(AND('Trades'!Q24&lt;&gt;"PRICE",'Trades'!Q24&lt;&gt;"ALL_IN"),"PRICE oder ALL_IN wählen",IF('Trades'!Q24&lt;&gt;'Summary'!$K$4,"Andere Basis ausgewählt","Erfasst"))))))</x:f>
      </x:c>
      <x:c r="J24" s="33" t="str">
        <x:f>IF(P24=0,"",IF('Summary'!$H$6="Datumsfilter prüfen","Datumsfilter prüfen",IF(L24=1,"Enthalten",IF(K24=1,"Außerhalb des Zeitraums","Nicht enthalten"))))</x:f>
      </x:c>
      <x:c r="K24" s="29" t="n">
        <x:f>IF(P24=0,0,IF('Trades'!I24="UNSUPPORTED",4,IF(C24&lt;&gt;"",3,IF('Trades'!I24="OPEN",2,1))))</x:f>
        <x:v>0</x:v>
      </x:c>
      <x:c r="L24" s="29" t="n">
        <x:f>IF(OR(K24&lt;&gt;1,'Summary'!$H$6="Datumsfilter prüfen"),0,IF(AND(OR('Summary'!$B$6="",E24&gt;='Summary'!$B$6),OR('Summary'!$E$6="",E24&lt;'Summary'!$E$6+1)),1,0))</x:f>
        <x:v>0</x:v>
      </x:c>
      <x:c r="M24" s="29" t="n">
        <x:f>IF(AND(L24=1,N24=1,'Trades'!Q24='Summary'!$K$4),1,0)</x:f>
        <x:v>0</x:v>
      </x:c>
      <x:c r="N24" s="29" t="n">
        <x:f>IF(K24&lt;&gt;1,0,IF(NOT(ISNUMBER('Trades'!P24)),0,IF(AND('Trades'!P24&gt;0,'Trades'!P24&lt;=1000000000,ROUND('Trades'!P24,2)='Trades'!P24,OR('Trades'!Q24="PRICE",'Trades'!Q24="ALL_IN")),1,0)))</x:f>
        <x:v>0</x:v>
      </x:c>
      <x:c r="O24" s="29" t="n">
        <x:f>IF(P24=0,0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0,COUNTIFS('Exits'!$B$9:$B$608,'Trades'!A24,'Exits'!$K$9:$K$608,1)))</x:f>
        <x:v>0</x:v>
      </x:c>
      <x:c r="P24" s="29" t="n">
        <x:f>IF(COUNTA('Trades'!A24:I24,'Trades'!K24:T24)=0,0,1)</x:f>
        <x:v>0</x:v>
      </x:c>
    </x:row>
    <x:row r="25" ht="52" customHeight="1">
      <x:c r="A25" s="29" t="str">
        <x:f>IF(P25=0,"",IF('Trades'!A25="","[Trades "&amp;ROW()&amp;"]",'Trades'!A25))</x:f>
      </x:c>
      <x:c r="B25" s="33" t="str">
        <x:f>IF(K25=0,"",CHOOSE(K25,"Abgeschlossen","Offen","Unvollständig / ungültig","Nicht unterstützt"))</x:f>
      </x:c>
      <x:c r="C25" s="33" t="str">
        <x:f>IF(P25=0,"",IF('Trades'!I25="UNSUPPORTED","Aufstockungen / Umkehrungen nicht unterstützt",IF('Trades'!A25="","Trade-ID eingeben",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IDs: Text mit A–Z am Anfang, bis zu 64 Zeichen; ohne *, ?, ~, =, &lt; oder &gt;. Beispiel: T-001.",IF(COUNTIFS('Trades'!$A$9:$A$208,'Trades'!A25)&lt;&gt;1,"Trade-ID ist doppelt",IF('Trades'!B25="","Instrument eingeben",IF(AND('Trades'!C25&lt;&gt;"LONG",'Trades'!C25&lt;&gt;"SHORT"),"LONG oder SHORT wählen",IF(NOT(ISNUMBER('Trades'!D25)),"Gültigen Eröffnungszeitpunkt eingeben",IF(OR('Trades'!D25&lt;1,'Trades'!D25&gt;2958465),"Gültigen Eröffnungszeitpunkt eingeben",IF(NOT(ISNUMBER('Trades'!E25)),"Positive ursprüngliche Menge eingeben",IF(OR('Trades'!E25&lt;=0,'Trades'!E25&gt;1000000,ROUND('Trades'!E25,8)&lt;&gt;'Trades'!E25),"Positive ursprüngliche Menge eingeben",IF('Trades'!F25="","Mengeneinheit angeben",IF(AND('Trades'!I25&lt;&gt;"OPEN",'Trades'!I25&lt;&gt;"CLOSED"),"OPEN oder CLOSED wählen",IF(AND('Trades'!J25&lt;&gt;"NET",'Trades'!J25&lt;&gt;"GROSS"),"NET oder GROSS wählen",IF(COUNTIFS('Exits'!$B$9:$B$608,'Trades'!A25,'Exits'!$G$9:$G$608,-1)&gt;0,"Zugehörige Ausstiege prüfen",IF(D25&gt;'Trades'!E25,"Geschlossene Menge übersteigt Anfangsmenge",IF(AND('Trades'!I25="OPEN",D25='Trades'!E25),"OPEN widerspricht Restmenge null",IF('Trades'!I25="OPEN","",IF(O25=0,"Schließung in Exits ergänzen",IF(D25&lt;&gt;'Trades'!E25,"CLOSED verlangt vollständige Schließung",IF(AND('Trades'!J25="NET",NOT(ISNUMBER('Trades'!L25))),"Abgeglichenes Netto der ganzen Position eingeben",IF(AND('Trades'!J25="NET",'Trades'!K25&lt;&gt;"YES"),"Netto der ganzen Position bestätigen",IF(IF('Trades'!J25="NET",IF('Trades'!M25="",FALSE,IF(NOT(ISNUMBER('Trades'!M25)),TRUE,OR('Trades'!M25&lt;0,'Trades'!M25&gt;1000000000,ROUND('Trades'!M25,2)&lt;&gt;'Trades'!M25))),FALSE),"Geldbeträge: höchstens 2 Nachkommastellen; Eingabebetrag absolut ≤ 1.000.000.000.",IF(IF('Trades'!J25="NET",IF('Trades'!N25="",FALSE,IF(NOT(ISNUMBER('Trades'!N25)),TRUE,OR('Trades'!N25&lt;0,'Trades'!N25&gt;1000000000,ROUND('Trades'!N25,2)&lt;&gt;'Trades'!N25))),FALSE),"Geldbeträge: höchstens 2 Nachkommastellen; Eingabebetrag absolut ≤ 1.000.000.000.",IF(IF('Trades'!J25="NET",IF('Trades'!O25="",FALSE,IF(NOT(ISNUMBER('Trades'!O25)),TRUE,OR(ABS('Trades'!O25)&gt;1000000000,ROUND('Trades'!O25,2)&lt;&gt;'Trades'!O25))),FALSE),"Geldbeträge: höchstens 2 Nachkommastellen; Eingabebetrag absolut ≤ 1.000.000.000.",IF(AND('Trades'!J25="GROSS",NOT(ISNUMBER('Trades'!M25))),"Provision angeben, auch null",IF(AND('Trades'!J25="GROSS",'Trades'!M25&lt;0),"Provision muss nichtnegativ sein",IF(AND('Trades'!J25="GROSS",NOT(ISNUMBER('Trades'!N25))),"Sonstige Gebühren angeben, auch null",IF(AND('Trades'!J25="GROSS",'Trades'!N25&lt;0),"Gebühren müssen nichtnegativ sein",IF(AND('Trades'!J25="GROSS",NOT(ISNUMBER('Trades'!O25))),"Finanzierung mit Vorzeichen angeben, auch null",IF(AND('Trades'!J25="GROSS",NOT(ISNUMBER(F25))),"Brutto-P&amp;L für jeden Ausstieg eingeben",IF(IF('Trades'!J25="NET",OR(ABS('Trades'!L25)&gt;1000000000,ROUND('Trades'!L25,2)&lt;&gt;'Trades'!L25),FALSE),"Geldbeträge: höchstens 2 Nachkommastellen; Eingabebetrag absolut ≤ 1.000.000.000.",IF(IF('Trades'!J25="GROSS",OR(ABS('Trades'!M25)&gt;1000000000,ABS('Trades'!N25)&gt;1000000000,ABS('Trades'!O25)&gt;1000000000,ROUND('Trades'!M25,2)&lt;&gt;'Trades'!M25,ROUND('Trades'!N25,2)&lt;&gt;'Trades'!N25,ROUND('Trades'!O25,2)&lt;&gt;'Trades'!O25),FALSE),"Geldbeträge: höchstens 2 Nachkommastellen; Eingabebetrag absolut ≤ 1.000.000.000.",IF(AND('Trades'!G25&lt;&gt;"",OR(NOT(ISNUMBER('Trades'!G25)),'Trades'!G25&lt;=0)),"Positiven Kurs eingeben oder leer lassen",IF(AND('Trades'!H25&lt;&gt;"",OR(NOT(ISNUMBER('Trades'!H25)),'Trades'!H25&lt;=0)),"Positiven Kurs eingeben oder leer lassen","")))))))))))))))))))))))))))))))))))</x:f>
      </x:c>
      <x:c r="D25" s="31"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k. A.",ROUND(SUMIFS('Exits'!$I$9:$I$608,'Exits'!$B$9:$B$608,'Trades'!A25),8)))</x:f>
      </x:c>
      <x:c r="E25" s="32"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k. A.",IF(OR(O25=0,COUNTIFS('Exits'!$B$9:$B$608,'Trades'!A25,'Exits'!$G$9:$G$608,-1)&gt;0),"k. A.",_xlfn.MAXIFS('Exits'!$C$9:$C$608,'Exits'!$B$9:$B$608,'Trades'!A25))))</x:f>
      </x:c>
      <x:c r="F25" s="30"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k. A.",IF(AND(O25&gt;0,SUMIFS('Exits'!$J$9:$J$608,'Exits'!$B$9:$B$608,'Trades'!A25)=O25),ROUND(SUMIFS('Exits'!$F$9:$F$608,'Exits'!$B$9:$B$608,'Trades'!A25),2),"k. A.")))</x:f>
      </x:c>
      <x:c r="G25" s="30" t="str">
        <x:f>IF(P25=0,"",IF(K25&lt;&gt;1,"k. A.",IF('Trades'!J25="NET",'Trades'!L25,ROUND(F25-'Trades'!M25-'Trades'!N25+'Trades'!O25,2))))</x:f>
      </x:c>
      <x:c r="H25" s="31" t="str">
        <x:f>IF(P25=0,"",IF(N25=1,G25/'Trades'!P25,"k. A."))</x:f>
      </x:c>
      <x:c r="I25" s="33" t="str">
        <x:f>IF(P25=0,"",IF(K25&lt;&gt;1,"Position nicht abgeschlossen",IF(NOT(ISNUMBER('Trades'!P25)),"Risiko fehlt oder ungültig: positiv, ≤ 1.000.000.000, höchstens 2 Nachkommastellen.",IF(OR('Trades'!P25&lt;=0,'Trades'!P25&gt;1000000000,ROUND('Trades'!P25,2)&lt;&gt;'Trades'!P25),"Risiko fehlt oder ungültig: positiv, ≤ 1.000.000.000, höchstens 2 Nachkommastellen.",IF(AND('Trades'!Q25&lt;&gt;"PRICE",'Trades'!Q25&lt;&gt;"ALL_IN"),"PRICE oder ALL_IN wählen",IF('Trades'!Q25&lt;&gt;'Summary'!$K$4,"Andere Basis ausgewählt","Erfasst"))))))</x:f>
      </x:c>
      <x:c r="J25" s="33" t="str">
        <x:f>IF(P25=0,"",IF('Summary'!$H$6="Datumsfilter prüfen","Datumsfilter prüfen",IF(L25=1,"Enthalten",IF(K25=1,"Außerhalb des Zeitraums","Nicht enthalten"))))</x:f>
      </x:c>
      <x:c r="K25" s="29" t="n">
        <x:f>IF(P25=0,0,IF('Trades'!I25="UNSUPPORTED",4,IF(C25&lt;&gt;"",3,IF('Trades'!I25="OPEN",2,1))))</x:f>
        <x:v>0</x:v>
      </x:c>
      <x:c r="L25" s="29" t="n">
        <x:f>IF(OR(K25&lt;&gt;1,'Summary'!$H$6="Datumsfilter prüfen"),0,IF(AND(OR('Summary'!$B$6="",E25&gt;='Summary'!$B$6),OR('Summary'!$E$6="",E25&lt;'Summary'!$E$6+1)),1,0))</x:f>
        <x:v>0</x:v>
      </x:c>
      <x:c r="M25" s="29" t="n">
        <x:f>IF(AND(L25=1,N25=1,'Trades'!Q25='Summary'!$K$4),1,0)</x:f>
        <x:v>0</x:v>
      </x:c>
      <x:c r="N25" s="29" t="n">
        <x:f>IF(K25&lt;&gt;1,0,IF(NOT(ISNUMBER('Trades'!P25)),0,IF(AND('Trades'!P25&gt;0,'Trades'!P25&lt;=1000000000,ROUND('Trades'!P25,2)='Trades'!P25,OR('Trades'!Q25="PRICE",'Trades'!Q25="ALL_IN")),1,0)))</x:f>
        <x:v>0</x:v>
      </x:c>
      <x:c r="O25" s="29" t="n">
        <x:f>IF(P25=0,0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0,COUNTIFS('Exits'!$B$9:$B$608,'Trades'!A25,'Exits'!$K$9:$K$608,1)))</x:f>
        <x:v>0</x:v>
      </x:c>
      <x:c r="P25" s="29" t="n">
        <x:f>IF(COUNTA('Trades'!A25:I25,'Trades'!K25:T25)=0,0,1)</x:f>
        <x:v>0</x:v>
      </x:c>
    </x:row>
    <x:row r="26" ht="52" customHeight="1">
      <x:c r="A26" s="29" t="str">
        <x:f>IF(P26=0,"",IF('Trades'!A26="","[Trades "&amp;ROW()&amp;"]",'Trades'!A26))</x:f>
      </x:c>
      <x:c r="B26" s="33" t="str">
        <x:f>IF(K26=0,"",CHOOSE(K26,"Abgeschlossen","Offen","Unvollständig / ungültig","Nicht unterstützt"))</x:f>
      </x:c>
      <x:c r="C26" s="33" t="str">
        <x:f>IF(P26=0,"",IF('Trades'!I26="UNSUPPORTED","Aufstockungen / Umkehrungen nicht unterstützt",IF('Trades'!A26="","Trade-ID eingeben",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IDs: Text mit A–Z am Anfang, bis zu 64 Zeichen; ohne *, ?, ~, =, &lt; oder &gt;. Beispiel: T-001.",IF(COUNTIFS('Trades'!$A$9:$A$208,'Trades'!A26)&lt;&gt;1,"Trade-ID ist doppelt",IF('Trades'!B26="","Instrument eingeben",IF(AND('Trades'!C26&lt;&gt;"LONG",'Trades'!C26&lt;&gt;"SHORT"),"LONG oder SHORT wählen",IF(NOT(ISNUMBER('Trades'!D26)),"Gültigen Eröffnungszeitpunkt eingeben",IF(OR('Trades'!D26&lt;1,'Trades'!D26&gt;2958465),"Gültigen Eröffnungszeitpunkt eingeben",IF(NOT(ISNUMBER('Trades'!E26)),"Positive ursprüngliche Menge eingeben",IF(OR('Trades'!E26&lt;=0,'Trades'!E26&gt;1000000,ROUND('Trades'!E26,8)&lt;&gt;'Trades'!E26),"Positive ursprüngliche Menge eingeben",IF('Trades'!F26="","Mengeneinheit angeben",IF(AND('Trades'!I26&lt;&gt;"OPEN",'Trades'!I26&lt;&gt;"CLOSED"),"OPEN oder CLOSED wählen",IF(AND('Trades'!J26&lt;&gt;"NET",'Trades'!J26&lt;&gt;"GROSS"),"NET oder GROSS wählen",IF(COUNTIFS('Exits'!$B$9:$B$608,'Trades'!A26,'Exits'!$G$9:$G$608,-1)&gt;0,"Zugehörige Ausstiege prüfen",IF(D26&gt;'Trades'!E26,"Geschlossene Menge übersteigt Anfangsmenge",IF(AND('Trades'!I26="OPEN",D26='Trades'!E26),"OPEN widerspricht Restmenge null",IF('Trades'!I26="OPEN","",IF(O26=0,"Schließung in Exits ergänzen",IF(D26&lt;&gt;'Trades'!E26,"CLOSED verlangt vollständige Schließung",IF(AND('Trades'!J26="NET",NOT(ISNUMBER('Trades'!L26))),"Abgeglichenes Netto der ganzen Position eingeben",IF(AND('Trades'!J26="NET",'Trades'!K26&lt;&gt;"YES"),"Netto der ganzen Position bestätigen",IF(IF('Trades'!J26="NET",IF('Trades'!M26="",FALSE,IF(NOT(ISNUMBER('Trades'!M26)),TRUE,OR('Trades'!M26&lt;0,'Trades'!M26&gt;1000000000,ROUND('Trades'!M26,2)&lt;&gt;'Trades'!M26))),FALSE),"Geldbeträge: höchstens 2 Nachkommastellen; Eingabebetrag absolut ≤ 1.000.000.000.",IF(IF('Trades'!J26="NET",IF('Trades'!N26="",FALSE,IF(NOT(ISNUMBER('Trades'!N26)),TRUE,OR('Trades'!N26&lt;0,'Trades'!N26&gt;1000000000,ROUND('Trades'!N26,2)&lt;&gt;'Trades'!N26))),FALSE),"Geldbeträge: höchstens 2 Nachkommastellen; Eingabebetrag absolut ≤ 1.000.000.000.",IF(IF('Trades'!J26="NET",IF('Trades'!O26="",FALSE,IF(NOT(ISNUMBER('Trades'!O26)),TRUE,OR(ABS('Trades'!O26)&gt;1000000000,ROUND('Trades'!O26,2)&lt;&gt;'Trades'!O26))),FALSE),"Geldbeträge: höchstens 2 Nachkommastellen; Eingabebetrag absolut ≤ 1.000.000.000.",IF(AND('Trades'!J26="GROSS",NOT(ISNUMBER('Trades'!M26))),"Provision angeben, auch null",IF(AND('Trades'!J26="GROSS",'Trades'!M26&lt;0),"Provision muss nichtnegativ sein",IF(AND('Trades'!J26="GROSS",NOT(ISNUMBER('Trades'!N26))),"Sonstige Gebühren angeben, auch null",IF(AND('Trades'!J26="GROSS",'Trades'!N26&lt;0),"Gebühren müssen nichtnegativ sein",IF(AND('Trades'!J26="GROSS",NOT(ISNUMBER('Trades'!O26))),"Finanzierung mit Vorzeichen angeben, auch null",IF(AND('Trades'!J26="GROSS",NOT(ISNUMBER(F26))),"Brutto-P&amp;L für jeden Ausstieg eingeben",IF(IF('Trades'!J26="NET",OR(ABS('Trades'!L26)&gt;1000000000,ROUND('Trades'!L26,2)&lt;&gt;'Trades'!L26),FALSE),"Geldbeträge: höchstens 2 Nachkommastellen; Eingabebetrag absolut ≤ 1.000.000.000.",IF(IF('Trades'!J26="GROSS",OR(ABS('Trades'!M26)&gt;1000000000,ABS('Trades'!N26)&gt;1000000000,ABS('Trades'!O26)&gt;1000000000,ROUND('Trades'!M26,2)&lt;&gt;'Trades'!M26,ROUND('Trades'!N26,2)&lt;&gt;'Trades'!N26,ROUND('Trades'!O26,2)&lt;&gt;'Trades'!O26),FALSE),"Geldbeträge: höchstens 2 Nachkommastellen; Eingabebetrag absolut ≤ 1.000.000.000.",IF(AND('Trades'!G26&lt;&gt;"",OR(NOT(ISNUMBER('Trades'!G26)),'Trades'!G26&lt;=0)),"Positiven Kurs eingeben oder leer lassen",IF(AND('Trades'!H26&lt;&gt;"",OR(NOT(ISNUMBER('Trades'!H26)),'Trades'!H26&lt;=0)),"Positiven Kurs eingeben oder leer lassen","")))))))))))))))))))))))))))))))))))</x:f>
      </x:c>
      <x:c r="D26" s="31"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k. A.",ROUND(SUMIFS('Exits'!$I$9:$I$608,'Exits'!$B$9:$B$608,'Trades'!A26),8)))</x:f>
      </x:c>
      <x:c r="E26" s="32"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k. A.",IF(OR(O26=0,COUNTIFS('Exits'!$B$9:$B$608,'Trades'!A26,'Exits'!$G$9:$G$608,-1)&gt;0),"k. A.",_xlfn.MAXIFS('Exits'!$C$9:$C$608,'Exits'!$B$9:$B$608,'Trades'!A26))))</x:f>
      </x:c>
      <x:c r="F26" s="30"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k. A.",IF(AND(O26&gt;0,SUMIFS('Exits'!$J$9:$J$608,'Exits'!$B$9:$B$608,'Trades'!A26)=O26),ROUND(SUMIFS('Exits'!$F$9:$F$608,'Exits'!$B$9:$B$608,'Trades'!A26),2),"k. A.")))</x:f>
      </x:c>
      <x:c r="G26" s="30" t="str">
        <x:f>IF(P26=0,"",IF(K26&lt;&gt;1,"k. A.",IF('Trades'!J26="NET",'Trades'!L26,ROUND(F26-'Trades'!M26-'Trades'!N26+'Trades'!O26,2))))</x:f>
      </x:c>
      <x:c r="H26" s="31" t="str">
        <x:f>IF(P26=0,"",IF(N26=1,G26/'Trades'!P26,"k. A."))</x:f>
      </x:c>
      <x:c r="I26" s="33" t="str">
        <x:f>IF(P26=0,"",IF(K26&lt;&gt;1,"Position nicht abgeschlossen",IF(NOT(ISNUMBER('Trades'!P26)),"Risiko fehlt oder ungültig: positiv, ≤ 1.000.000.000, höchstens 2 Nachkommastellen.",IF(OR('Trades'!P26&lt;=0,'Trades'!P26&gt;1000000000,ROUND('Trades'!P26,2)&lt;&gt;'Trades'!P26),"Risiko fehlt oder ungültig: positiv, ≤ 1.000.000.000, höchstens 2 Nachkommastellen.",IF(AND('Trades'!Q26&lt;&gt;"PRICE",'Trades'!Q26&lt;&gt;"ALL_IN"),"PRICE oder ALL_IN wählen",IF('Trades'!Q26&lt;&gt;'Summary'!$K$4,"Andere Basis ausgewählt","Erfasst"))))))</x:f>
      </x:c>
      <x:c r="J26" s="33" t="str">
        <x:f>IF(P26=0,"",IF('Summary'!$H$6="Datumsfilter prüfen","Datumsfilter prüfen",IF(L26=1,"Enthalten",IF(K26=1,"Außerhalb des Zeitraums","Nicht enthalten"))))</x:f>
      </x:c>
      <x:c r="K26" s="29" t="n">
        <x:f>IF(P26=0,0,IF('Trades'!I26="UNSUPPORTED",4,IF(C26&lt;&gt;"",3,IF('Trades'!I26="OPEN",2,1))))</x:f>
        <x:v>0</x:v>
      </x:c>
      <x:c r="L26" s="29" t="n">
        <x:f>IF(OR(K26&lt;&gt;1,'Summary'!$H$6="Datumsfilter prüfen"),0,IF(AND(OR('Summary'!$B$6="",E26&gt;='Summary'!$B$6),OR('Summary'!$E$6="",E26&lt;'Summary'!$E$6+1)),1,0))</x:f>
        <x:v>0</x:v>
      </x:c>
      <x:c r="M26" s="29" t="n">
        <x:f>IF(AND(L26=1,N26=1,'Trades'!Q26='Summary'!$K$4),1,0)</x:f>
        <x:v>0</x:v>
      </x:c>
      <x:c r="N26" s="29" t="n">
        <x:f>IF(K26&lt;&gt;1,0,IF(NOT(ISNUMBER('Trades'!P26)),0,IF(AND('Trades'!P26&gt;0,'Trades'!P26&lt;=1000000000,ROUND('Trades'!P26,2)='Trades'!P26,OR('Trades'!Q26="PRICE",'Trades'!Q26="ALL_IN")),1,0)))</x:f>
        <x:v>0</x:v>
      </x:c>
      <x:c r="O26" s="29" t="n">
        <x:f>IF(P26=0,0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0,COUNTIFS('Exits'!$B$9:$B$608,'Trades'!A26,'Exits'!$K$9:$K$608,1)))</x:f>
        <x:v>0</x:v>
      </x:c>
      <x:c r="P26" s="29" t="n">
        <x:f>IF(COUNTA('Trades'!A26:I26,'Trades'!K26:T26)=0,0,1)</x:f>
        <x:v>0</x:v>
      </x:c>
    </x:row>
    <x:row r="27" ht="52" customHeight="1">
      <x:c r="A27" s="29" t="str">
        <x:f>IF(P27=0,"",IF('Trades'!A27="","[Trades "&amp;ROW()&amp;"]",'Trades'!A27))</x:f>
      </x:c>
      <x:c r="B27" s="33" t="str">
        <x:f>IF(K27=0,"",CHOOSE(K27,"Abgeschlossen","Offen","Unvollständig / ungültig","Nicht unterstützt"))</x:f>
      </x:c>
      <x:c r="C27" s="33" t="str">
        <x:f>IF(P27=0,"",IF('Trades'!I27="UNSUPPORTED","Aufstockungen / Umkehrungen nicht unterstützt",IF('Trades'!A27="","Trade-ID eingeben",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IDs: Text mit A–Z am Anfang, bis zu 64 Zeichen; ohne *, ?, ~, =, &lt; oder &gt;. Beispiel: T-001.",IF(COUNTIFS('Trades'!$A$9:$A$208,'Trades'!A27)&lt;&gt;1,"Trade-ID ist doppelt",IF('Trades'!B27="","Instrument eingeben",IF(AND('Trades'!C27&lt;&gt;"LONG",'Trades'!C27&lt;&gt;"SHORT"),"LONG oder SHORT wählen",IF(NOT(ISNUMBER('Trades'!D27)),"Gültigen Eröffnungszeitpunkt eingeben",IF(OR('Trades'!D27&lt;1,'Trades'!D27&gt;2958465),"Gültigen Eröffnungszeitpunkt eingeben",IF(NOT(ISNUMBER('Trades'!E27)),"Positive ursprüngliche Menge eingeben",IF(OR('Trades'!E27&lt;=0,'Trades'!E27&gt;1000000,ROUND('Trades'!E27,8)&lt;&gt;'Trades'!E27),"Positive ursprüngliche Menge eingeben",IF('Trades'!F27="","Mengeneinheit angeben",IF(AND('Trades'!I27&lt;&gt;"OPEN",'Trades'!I27&lt;&gt;"CLOSED"),"OPEN oder CLOSED wählen",IF(AND('Trades'!J27&lt;&gt;"NET",'Trades'!J27&lt;&gt;"GROSS"),"NET oder GROSS wählen",IF(COUNTIFS('Exits'!$B$9:$B$608,'Trades'!A27,'Exits'!$G$9:$G$608,-1)&gt;0,"Zugehörige Ausstiege prüfen",IF(D27&gt;'Trades'!E27,"Geschlossene Menge übersteigt Anfangsmenge",IF(AND('Trades'!I27="OPEN",D27='Trades'!E27),"OPEN widerspricht Restmenge null",IF('Trades'!I27="OPEN","",IF(O27=0,"Schließung in Exits ergänzen",IF(D27&lt;&gt;'Trades'!E27,"CLOSED verlangt vollständige Schließung",IF(AND('Trades'!J27="NET",NOT(ISNUMBER('Trades'!L27))),"Abgeglichenes Netto der ganzen Position eingeben",IF(AND('Trades'!J27="NET",'Trades'!K27&lt;&gt;"YES"),"Netto der ganzen Position bestätigen",IF(IF('Trades'!J27="NET",IF('Trades'!M27="",FALSE,IF(NOT(ISNUMBER('Trades'!M27)),TRUE,OR('Trades'!M27&lt;0,'Trades'!M27&gt;1000000000,ROUND('Trades'!M27,2)&lt;&gt;'Trades'!M27))),FALSE),"Geldbeträge: höchstens 2 Nachkommastellen; Eingabebetrag absolut ≤ 1.000.000.000.",IF(IF('Trades'!J27="NET",IF('Trades'!N27="",FALSE,IF(NOT(ISNUMBER('Trades'!N27)),TRUE,OR('Trades'!N27&lt;0,'Trades'!N27&gt;1000000000,ROUND('Trades'!N27,2)&lt;&gt;'Trades'!N27))),FALSE),"Geldbeträge: höchstens 2 Nachkommastellen; Eingabebetrag absolut ≤ 1.000.000.000.",IF(IF('Trades'!J27="NET",IF('Trades'!O27="",FALSE,IF(NOT(ISNUMBER('Trades'!O27)),TRUE,OR(ABS('Trades'!O27)&gt;1000000000,ROUND('Trades'!O27,2)&lt;&gt;'Trades'!O27))),FALSE),"Geldbeträge: höchstens 2 Nachkommastellen; Eingabebetrag absolut ≤ 1.000.000.000.",IF(AND('Trades'!J27="GROSS",NOT(ISNUMBER('Trades'!M27))),"Provision angeben, auch null",IF(AND('Trades'!J27="GROSS",'Trades'!M27&lt;0),"Provision muss nichtnegativ sein",IF(AND('Trades'!J27="GROSS",NOT(ISNUMBER('Trades'!N27))),"Sonstige Gebühren angeben, auch null",IF(AND('Trades'!J27="GROSS",'Trades'!N27&lt;0),"Gebühren müssen nichtnegativ sein",IF(AND('Trades'!J27="GROSS",NOT(ISNUMBER('Trades'!O27))),"Finanzierung mit Vorzeichen angeben, auch null",IF(AND('Trades'!J27="GROSS",NOT(ISNUMBER(F27))),"Brutto-P&amp;L für jeden Ausstieg eingeben",IF(IF('Trades'!J27="NET",OR(ABS('Trades'!L27)&gt;1000000000,ROUND('Trades'!L27,2)&lt;&gt;'Trades'!L27),FALSE),"Geldbeträge: höchstens 2 Nachkommastellen; Eingabebetrag absolut ≤ 1.000.000.000.",IF(IF('Trades'!J27="GROSS",OR(ABS('Trades'!M27)&gt;1000000000,ABS('Trades'!N27)&gt;1000000000,ABS('Trades'!O27)&gt;1000000000,ROUND('Trades'!M27,2)&lt;&gt;'Trades'!M27,ROUND('Trades'!N27,2)&lt;&gt;'Trades'!N27,ROUND('Trades'!O27,2)&lt;&gt;'Trades'!O27),FALSE),"Geldbeträge: höchstens 2 Nachkommastellen; Eingabebetrag absolut ≤ 1.000.000.000.",IF(AND('Trades'!G27&lt;&gt;"",OR(NOT(ISNUMBER('Trades'!G27)),'Trades'!G27&lt;=0)),"Positiven Kurs eingeben oder leer lassen",IF(AND('Trades'!H27&lt;&gt;"",OR(NOT(ISNUMBER('Trades'!H27)),'Trades'!H27&lt;=0)),"Positiven Kurs eingeben oder leer lassen","")))))))))))))))))))))))))))))))))))</x:f>
      </x:c>
      <x:c r="D27" s="31"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k. A.",ROUND(SUMIFS('Exits'!$I$9:$I$608,'Exits'!$B$9:$B$608,'Trades'!A27),8)))</x:f>
      </x:c>
      <x:c r="E27" s="32"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k. A.",IF(OR(O27=0,COUNTIFS('Exits'!$B$9:$B$608,'Trades'!A27,'Exits'!$G$9:$G$608,-1)&gt;0),"k. A.",_xlfn.MAXIFS('Exits'!$C$9:$C$608,'Exits'!$B$9:$B$608,'Trades'!A27))))</x:f>
      </x:c>
      <x:c r="F27" s="30"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k. A.",IF(AND(O27&gt;0,SUMIFS('Exits'!$J$9:$J$608,'Exits'!$B$9:$B$608,'Trades'!A27)=O27),ROUND(SUMIFS('Exits'!$F$9:$F$608,'Exits'!$B$9:$B$608,'Trades'!A27),2),"k. A.")))</x:f>
      </x:c>
      <x:c r="G27" s="30" t="str">
        <x:f>IF(P27=0,"",IF(K27&lt;&gt;1,"k. A.",IF('Trades'!J27="NET",'Trades'!L27,ROUND(F27-'Trades'!M27-'Trades'!N27+'Trades'!O27,2))))</x:f>
      </x:c>
      <x:c r="H27" s="31" t="str">
        <x:f>IF(P27=0,"",IF(N27=1,G27/'Trades'!P27,"k. A."))</x:f>
      </x:c>
      <x:c r="I27" s="33" t="str">
        <x:f>IF(P27=0,"",IF(K27&lt;&gt;1,"Position nicht abgeschlossen",IF(NOT(ISNUMBER('Trades'!P27)),"Risiko fehlt oder ungültig: positiv, ≤ 1.000.000.000, höchstens 2 Nachkommastellen.",IF(OR('Trades'!P27&lt;=0,'Trades'!P27&gt;1000000000,ROUND('Trades'!P27,2)&lt;&gt;'Trades'!P27),"Risiko fehlt oder ungültig: positiv, ≤ 1.000.000.000, höchstens 2 Nachkommastellen.",IF(AND('Trades'!Q27&lt;&gt;"PRICE",'Trades'!Q27&lt;&gt;"ALL_IN"),"PRICE oder ALL_IN wählen",IF('Trades'!Q27&lt;&gt;'Summary'!$K$4,"Andere Basis ausgewählt","Erfasst"))))))</x:f>
      </x:c>
      <x:c r="J27" s="33" t="str">
        <x:f>IF(P27=0,"",IF('Summary'!$H$6="Datumsfilter prüfen","Datumsfilter prüfen",IF(L27=1,"Enthalten",IF(K27=1,"Außerhalb des Zeitraums","Nicht enthalten"))))</x:f>
      </x:c>
      <x:c r="K27" s="29" t="n">
        <x:f>IF(P27=0,0,IF('Trades'!I27="UNSUPPORTED",4,IF(C27&lt;&gt;"",3,IF('Trades'!I27="OPEN",2,1))))</x:f>
        <x:v>0</x:v>
      </x:c>
      <x:c r="L27" s="29" t="n">
        <x:f>IF(OR(K27&lt;&gt;1,'Summary'!$H$6="Datumsfilter prüfen"),0,IF(AND(OR('Summary'!$B$6="",E27&gt;='Summary'!$B$6),OR('Summary'!$E$6="",E27&lt;'Summary'!$E$6+1)),1,0))</x:f>
        <x:v>0</x:v>
      </x:c>
      <x:c r="M27" s="29" t="n">
        <x:f>IF(AND(L27=1,N27=1,'Trades'!Q27='Summary'!$K$4),1,0)</x:f>
        <x:v>0</x:v>
      </x:c>
      <x:c r="N27" s="29" t="n">
        <x:f>IF(K27&lt;&gt;1,0,IF(NOT(ISNUMBER('Trades'!P27)),0,IF(AND('Trades'!P27&gt;0,'Trades'!P27&lt;=1000000000,ROUND('Trades'!P27,2)='Trades'!P27,OR('Trades'!Q27="PRICE",'Trades'!Q27="ALL_IN")),1,0)))</x:f>
        <x:v>0</x:v>
      </x:c>
      <x:c r="O27" s="29" t="n">
        <x:f>IF(P27=0,0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0,COUNTIFS('Exits'!$B$9:$B$608,'Trades'!A27,'Exits'!$K$9:$K$608,1)))</x:f>
        <x:v>0</x:v>
      </x:c>
      <x:c r="P27" s="29" t="n">
        <x:f>IF(COUNTA('Trades'!A27:I27,'Trades'!K27:T27)=0,0,1)</x:f>
        <x:v>0</x:v>
      </x:c>
    </x:row>
    <x:row r="28" ht="52" customHeight="1">
      <x:c r="A28" s="29" t="str">
        <x:f>IF(P28=0,"",IF('Trades'!A28="","[Trades "&amp;ROW()&amp;"]",'Trades'!A28))</x:f>
      </x:c>
      <x:c r="B28" s="33" t="str">
        <x:f>IF(K28=0,"",CHOOSE(K28,"Abgeschlossen","Offen","Unvollständig / ungültig","Nicht unterstützt"))</x:f>
      </x:c>
      <x:c r="C28" s="33" t="str">
        <x:f>IF(P28=0,"",IF('Trades'!I28="UNSUPPORTED","Aufstockungen / Umkehrungen nicht unterstützt",IF('Trades'!A28="","Trade-ID eingeben",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IDs: Text mit A–Z am Anfang, bis zu 64 Zeichen; ohne *, ?, ~, =, &lt; oder &gt;. Beispiel: T-001.",IF(COUNTIFS('Trades'!$A$9:$A$208,'Trades'!A28)&lt;&gt;1,"Trade-ID ist doppelt",IF('Trades'!B28="","Instrument eingeben",IF(AND('Trades'!C28&lt;&gt;"LONG",'Trades'!C28&lt;&gt;"SHORT"),"LONG oder SHORT wählen",IF(NOT(ISNUMBER('Trades'!D28)),"Gültigen Eröffnungszeitpunkt eingeben",IF(OR('Trades'!D28&lt;1,'Trades'!D28&gt;2958465),"Gültigen Eröffnungszeitpunkt eingeben",IF(NOT(ISNUMBER('Trades'!E28)),"Positive ursprüngliche Menge eingeben",IF(OR('Trades'!E28&lt;=0,'Trades'!E28&gt;1000000,ROUND('Trades'!E28,8)&lt;&gt;'Trades'!E28),"Positive ursprüngliche Menge eingeben",IF('Trades'!F28="","Mengeneinheit angeben",IF(AND('Trades'!I28&lt;&gt;"OPEN",'Trades'!I28&lt;&gt;"CLOSED"),"OPEN oder CLOSED wählen",IF(AND('Trades'!J28&lt;&gt;"NET",'Trades'!J28&lt;&gt;"GROSS"),"NET oder GROSS wählen",IF(COUNTIFS('Exits'!$B$9:$B$608,'Trades'!A28,'Exits'!$G$9:$G$608,-1)&gt;0,"Zugehörige Ausstiege prüfen",IF(D28&gt;'Trades'!E28,"Geschlossene Menge übersteigt Anfangsmenge",IF(AND('Trades'!I28="OPEN",D28='Trades'!E28),"OPEN widerspricht Restmenge null",IF('Trades'!I28="OPEN","",IF(O28=0,"Schließung in Exits ergänzen",IF(D28&lt;&gt;'Trades'!E28,"CLOSED verlangt vollständige Schließung",IF(AND('Trades'!J28="NET",NOT(ISNUMBER('Trades'!L28))),"Abgeglichenes Netto der ganzen Position eingeben",IF(AND('Trades'!J28="NET",'Trades'!K28&lt;&gt;"YES"),"Netto der ganzen Position bestätigen",IF(IF('Trades'!J28="NET",IF('Trades'!M28="",FALSE,IF(NOT(ISNUMBER('Trades'!M28)),TRUE,OR('Trades'!M28&lt;0,'Trades'!M28&gt;1000000000,ROUND('Trades'!M28,2)&lt;&gt;'Trades'!M28))),FALSE),"Geldbeträge: höchstens 2 Nachkommastellen; Eingabebetrag absolut ≤ 1.000.000.000.",IF(IF('Trades'!J28="NET",IF('Trades'!N28="",FALSE,IF(NOT(ISNUMBER('Trades'!N28)),TRUE,OR('Trades'!N28&lt;0,'Trades'!N28&gt;1000000000,ROUND('Trades'!N28,2)&lt;&gt;'Trades'!N28))),FALSE),"Geldbeträge: höchstens 2 Nachkommastellen; Eingabebetrag absolut ≤ 1.000.000.000.",IF(IF('Trades'!J28="NET",IF('Trades'!O28="",FALSE,IF(NOT(ISNUMBER('Trades'!O28)),TRUE,OR(ABS('Trades'!O28)&gt;1000000000,ROUND('Trades'!O28,2)&lt;&gt;'Trades'!O28))),FALSE),"Geldbeträge: höchstens 2 Nachkommastellen; Eingabebetrag absolut ≤ 1.000.000.000.",IF(AND('Trades'!J28="GROSS",NOT(ISNUMBER('Trades'!M28))),"Provision angeben, auch null",IF(AND('Trades'!J28="GROSS",'Trades'!M28&lt;0),"Provision muss nichtnegativ sein",IF(AND('Trades'!J28="GROSS",NOT(ISNUMBER('Trades'!N28))),"Sonstige Gebühren angeben, auch null",IF(AND('Trades'!J28="GROSS",'Trades'!N28&lt;0),"Gebühren müssen nichtnegativ sein",IF(AND('Trades'!J28="GROSS",NOT(ISNUMBER('Trades'!O28))),"Finanzierung mit Vorzeichen angeben, auch null",IF(AND('Trades'!J28="GROSS",NOT(ISNUMBER(F28))),"Brutto-P&amp;L für jeden Ausstieg eingeben",IF(IF('Trades'!J28="NET",OR(ABS('Trades'!L28)&gt;1000000000,ROUND('Trades'!L28,2)&lt;&gt;'Trades'!L28),FALSE),"Geldbeträge: höchstens 2 Nachkommastellen; Eingabebetrag absolut ≤ 1.000.000.000.",IF(IF('Trades'!J28="GROSS",OR(ABS('Trades'!M28)&gt;1000000000,ABS('Trades'!N28)&gt;1000000000,ABS('Trades'!O28)&gt;1000000000,ROUND('Trades'!M28,2)&lt;&gt;'Trades'!M28,ROUND('Trades'!N28,2)&lt;&gt;'Trades'!N28,ROUND('Trades'!O28,2)&lt;&gt;'Trades'!O28),FALSE),"Geldbeträge: höchstens 2 Nachkommastellen; Eingabebetrag absolut ≤ 1.000.000.000.",IF(AND('Trades'!G28&lt;&gt;"",OR(NOT(ISNUMBER('Trades'!G28)),'Trades'!G28&lt;=0)),"Positiven Kurs eingeben oder leer lassen",IF(AND('Trades'!H28&lt;&gt;"",OR(NOT(ISNUMBER('Trades'!H28)),'Trades'!H28&lt;=0)),"Positiven Kurs eingeben oder leer lassen","")))))))))))))))))))))))))))))))))))</x:f>
      </x:c>
      <x:c r="D28" s="31"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k. A.",ROUND(SUMIFS('Exits'!$I$9:$I$608,'Exits'!$B$9:$B$608,'Trades'!A28),8)))</x:f>
      </x:c>
      <x:c r="E28" s="32"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k. A.",IF(OR(O28=0,COUNTIFS('Exits'!$B$9:$B$608,'Trades'!A28,'Exits'!$G$9:$G$608,-1)&gt;0),"k. A.",_xlfn.MAXIFS('Exits'!$C$9:$C$608,'Exits'!$B$9:$B$608,'Trades'!A28))))</x:f>
      </x:c>
      <x:c r="F28" s="30"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k. A.",IF(AND(O28&gt;0,SUMIFS('Exits'!$J$9:$J$608,'Exits'!$B$9:$B$608,'Trades'!A28)=O28),ROUND(SUMIFS('Exits'!$F$9:$F$608,'Exits'!$B$9:$B$608,'Trades'!A28),2),"k. A.")))</x:f>
      </x:c>
      <x:c r="G28" s="30" t="str">
        <x:f>IF(P28=0,"",IF(K28&lt;&gt;1,"k. A.",IF('Trades'!J28="NET",'Trades'!L28,ROUND(F28-'Trades'!M28-'Trades'!N28+'Trades'!O28,2))))</x:f>
      </x:c>
      <x:c r="H28" s="31" t="str">
        <x:f>IF(P28=0,"",IF(N28=1,G28/'Trades'!P28,"k. A."))</x:f>
      </x:c>
      <x:c r="I28" s="33" t="str">
        <x:f>IF(P28=0,"",IF(K28&lt;&gt;1,"Position nicht abgeschlossen",IF(NOT(ISNUMBER('Trades'!P28)),"Risiko fehlt oder ungültig: positiv, ≤ 1.000.000.000, höchstens 2 Nachkommastellen.",IF(OR('Trades'!P28&lt;=0,'Trades'!P28&gt;1000000000,ROUND('Trades'!P28,2)&lt;&gt;'Trades'!P28),"Risiko fehlt oder ungültig: positiv, ≤ 1.000.000.000, höchstens 2 Nachkommastellen.",IF(AND('Trades'!Q28&lt;&gt;"PRICE",'Trades'!Q28&lt;&gt;"ALL_IN"),"PRICE oder ALL_IN wählen",IF('Trades'!Q28&lt;&gt;'Summary'!$K$4,"Andere Basis ausgewählt","Erfasst"))))))</x:f>
      </x:c>
      <x:c r="J28" s="33" t="str">
        <x:f>IF(P28=0,"",IF('Summary'!$H$6="Datumsfilter prüfen","Datumsfilter prüfen",IF(L28=1,"Enthalten",IF(K28=1,"Außerhalb des Zeitraums","Nicht enthalten"))))</x:f>
      </x:c>
      <x:c r="K28" s="29" t="n">
        <x:f>IF(P28=0,0,IF('Trades'!I28="UNSUPPORTED",4,IF(C28&lt;&gt;"",3,IF('Trades'!I28="OPEN",2,1))))</x:f>
        <x:v>0</x:v>
      </x:c>
      <x:c r="L28" s="29" t="n">
        <x:f>IF(OR(K28&lt;&gt;1,'Summary'!$H$6="Datumsfilter prüfen"),0,IF(AND(OR('Summary'!$B$6="",E28&gt;='Summary'!$B$6),OR('Summary'!$E$6="",E28&lt;'Summary'!$E$6+1)),1,0))</x:f>
        <x:v>0</x:v>
      </x:c>
      <x:c r="M28" s="29" t="n">
        <x:f>IF(AND(L28=1,N28=1,'Trades'!Q28='Summary'!$K$4),1,0)</x:f>
        <x:v>0</x:v>
      </x:c>
      <x:c r="N28" s="29" t="n">
        <x:f>IF(K28&lt;&gt;1,0,IF(NOT(ISNUMBER('Trades'!P28)),0,IF(AND('Trades'!P28&gt;0,'Trades'!P28&lt;=1000000000,ROUND('Trades'!P28,2)='Trades'!P28,OR('Trades'!Q28="PRICE",'Trades'!Q28="ALL_IN")),1,0)))</x:f>
        <x:v>0</x:v>
      </x:c>
      <x:c r="O28" s="29" t="n">
        <x:f>IF(P28=0,0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0,COUNTIFS('Exits'!$B$9:$B$608,'Trades'!A28,'Exits'!$K$9:$K$608,1)))</x:f>
        <x:v>0</x:v>
      </x:c>
      <x:c r="P28" s="29" t="n">
        <x:f>IF(COUNTA('Trades'!A28:I28,'Trades'!K28:T28)=0,0,1)</x:f>
        <x:v>0</x:v>
      </x:c>
    </x:row>
    <x:row r="29" ht="52" customHeight="1">
      <x:c r="A29" s="29" t="str">
        <x:f>IF(P29=0,"",IF('Trades'!A29="","[Trades "&amp;ROW()&amp;"]",'Trades'!A29))</x:f>
      </x:c>
      <x:c r="B29" s="33" t="str">
        <x:f>IF(K29=0,"",CHOOSE(K29,"Abgeschlossen","Offen","Unvollständig / ungültig","Nicht unterstützt"))</x:f>
      </x:c>
      <x:c r="C29" s="33" t="str">
        <x:f>IF(P29=0,"",IF('Trades'!I29="UNSUPPORTED","Aufstockungen / Umkehrungen nicht unterstützt",IF('Trades'!A29="","Trade-ID eingeben",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IDs: Text mit A–Z am Anfang, bis zu 64 Zeichen; ohne *, ?, ~, =, &lt; oder &gt;. Beispiel: T-001.",IF(COUNTIFS('Trades'!$A$9:$A$208,'Trades'!A29)&lt;&gt;1,"Trade-ID ist doppelt",IF('Trades'!B29="","Instrument eingeben",IF(AND('Trades'!C29&lt;&gt;"LONG",'Trades'!C29&lt;&gt;"SHORT"),"LONG oder SHORT wählen",IF(NOT(ISNUMBER('Trades'!D29)),"Gültigen Eröffnungszeitpunkt eingeben",IF(OR('Trades'!D29&lt;1,'Trades'!D29&gt;2958465),"Gültigen Eröffnungszeitpunkt eingeben",IF(NOT(ISNUMBER('Trades'!E29)),"Positive ursprüngliche Menge eingeben",IF(OR('Trades'!E29&lt;=0,'Trades'!E29&gt;1000000,ROUND('Trades'!E29,8)&lt;&gt;'Trades'!E29),"Positive ursprüngliche Menge eingeben",IF('Trades'!F29="","Mengeneinheit angeben",IF(AND('Trades'!I29&lt;&gt;"OPEN",'Trades'!I29&lt;&gt;"CLOSED"),"OPEN oder CLOSED wählen",IF(AND('Trades'!J29&lt;&gt;"NET",'Trades'!J29&lt;&gt;"GROSS"),"NET oder GROSS wählen",IF(COUNTIFS('Exits'!$B$9:$B$608,'Trades'!A29,'Exits'!$G$9:$G$608,-1)&gt;0,"Zugehörige Ausstiege prüfen",IF(D29&gt;'Trades'!E29,"Geschlossene Menge übersteigt Anfangsmenge",IF(AND('Trades'!I29="OPEN",D29='Trades'!E29),"OPEN widerspricht Restmenge null",IF('Trades'!I29="OPEN","",IF(O29=0,"Schließung in Exits ergänzen",IF(D29&lt;&gt;'Trades'!E29,"CLOSED verlangt vollständige Schließung",IF(AND('Trades'!J29="NET",NOT(ISNUMBER('Trades'!L29))),"Abgeglichenes Netto der ganzen Position eingeben",IF(AND('Trades'!J29="NET",'Trades'!K29&lt;&gt;"YES"),"Netto der ganzen Position bestätigen",IF(IF('Trades'!J29="NET",IF('Trades'!M29="",FALSE,IF(NOT(ISNUMBER('Trades'!M29)),TRUE,OR('Trades'!M29&lt;0,'Trades'!M29&gt;1000000000,ROUND('Trades'!M29,2)&lt;&gt;'Trades'!M29))),FALSE),"Geldbeträge: höchstens 2 Nachkommastellen; Eingabebetrag absolut ≤ 1.000.000.000.",IF(IF('Trades'!J29="NET",IF('Trades'!N29="",FALSE,IF(NOT(ISNUMBER('Trades'!N29)),TRUE,OR('Trades'!N29&lt;0,'Trades'!N29&gt;1000000000,ROUND('Trades'!N29,2)&lt;&gt;'Trades'!N29))),FALSE),"Geldbeträge: höchstens 2 Nachkommastellen; Eingabebetrag absolut ≤ 1.000.000.000.",IF(IF('Trades'!J29="NET",IF('Trades'!O29="",FALSE,IF(NOT(ISNUMBER('Trades'!O29)),TRUE,OR(ABS('Trades'!O29)&gt;1000000000,ROUND('Trades'!O29,2)&lt;&gt;'Trades'!O29))),FALSE),"Geldbeträge: höchstens 2 Nachkommastellen; Eingabebetrag absolut ≤ 1.000.000.000.",IF(AND('Trades'!J29="GROSS",NOT(ISNUMBER('Trades'!M29))),"Provision angeben, auch null",IF(AND('Trades'!J29="GROSS",'Trades'!M29&lt;0),"Provision muss nichtnegativ sein",IF(AND('Trades'!J29="GROSS",NOT(ISNUMBER('Trades'!N29))),"Sonstige Gebühren angeben, auch null",IF(AND('Trades'!J29="GROSS",'Trades'!N29&lt;0),"Gebühren müssen nichtnegativ sein",IF(AND('Trades'!J29="GROSS",NOT(ISNUMBER('Trades'!O29))),"Finanzierung mit Vorzeichen angeben, auch null",IF(AND('Trades'!J29="GROSS",NOT(ISNUMBER(F29))),"Brutto-P&amp;L für jeden Ausstieg eingeben",IF(IF('Trades'!J29="NET",OR(ABS('Trades'!L29)&gt;1000000000,ROUND('Trades'!L29,2)&lt;&gt;'Trades'!L29),FALSE),"Geldbeträge: höchstens 2 Nachkommastellen; Eingabebetrag absolut ≤ 1.000.000.000.",IF(IF('Trades'!J29="GROSS",OR(ABS('Trades'!M29)&gt;1000000000,ABS('Trades'!N29)&gt;1000000000,ABS('Trades'!O29)&gt;1000000000,ROUND('Trades'!M29,2)&lt;&gt;'Trades'!M29,ROUND('Trades'!N29,2)&lt;&gt;'Trades'!N29,ROUND('Trades'!O29,2)&lt;&gt;'Trades'!O29),FALSE),"Geldbeträge: höchstens 2 Nachkommastellen; Eingabebetrag absolut ≤ 1.000.000.000.",IF(AND('Trades'!G29&lt;&gt;"",OR(NOT(ISNUMBER('Trades'!G29)),'Trades'!G29&lt;=0)),"Positiven Kurs eingeben oder leer lassen",IF(AND('Trades'!H29&lt;&gt;"",OR(NOT(ISNUMBER('Trades'!H29)),'Trades'!H29&lt;=0)),"Positiven Kurs eingeben oder leer lassen","")))))))))))))))))))))))))))))))))))</x:f>
      </x:c>
      <x:c r="D29" s="31"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k. A.",ROUND(SUMIFS('Exits'!$I$9:$I$608,'Exits'!$B$9:$B$608,'Trades'!A29),8)))</x:f>
      </x:c>
      <x:c r="E29" s="32"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k. A.",IF(OR(O29=0,COUNTIFS('Exits'!$B$9:$B$608,'Trades'!A29,'Exits'!$G$9:$G$608,-1)&gt;0),"k. A.",_xlfn.MAXIFS('Exits'!$C$9:$C$608,'Exits'!$B$9:$B$608,'Trades'!A29))))</x:f>
      </x:c>
      <x:c r="F29" s="30"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k. A.",IF(AND(O29&gt;0,SUMIFS('Exits'!$J$9:$J$608,'Exits'!$B$9:$B$608,'Trades'!A29)=O29),ROUND(SUMIFS('Exits'!$F$9:$F$608,'Exits'!$B$9:$B$608,'Trades'!A29),2),"k. A.")))</x:f>
      </x:c>
      <x:c r="G29" s="30" t="str">
        <x:f>IF(P29=0,"",IF(K29&lt;&gt;1,"k. A.",IF('Trades'!J29="NET",'Trades'!L29,ROUND(F29-'Trades'!M29-'Trades'!N29+'Trades'!O29,2))))</x:f>
      </x:c>
      <x:c r="H29" s="31" t="str">
        <x:f>IF(P29=0,"",IF(N29=1,G29/'Trades'!P29,"k. A."))</x:f>
      </x:c>
      <x:c r="I29" s="33" t="str">
        <x:f>IF(P29=0,"",IF(K29&lt;&gt;1,"Position nicht abgeschlossen",IF(NOT(ISNUMBER('Trades'!P29)),"Risiko fehlt oder ungültig: positiv, ≤ 1.000.000.000, höchstens 2 Nachkommastellen.",IF(OR('Trades'!P29&lt;=0,'Trades'!P29&gt;1000000000,ROUND('Trades'!P29,2)&lt;&gt;'Trades'!P29),"Risiko fehlt oder ungültig: positiv, ≤ 1.000.000.000, höchstens 2 Nachkommastellen.",IF(AND('Trades'!Q29&lt;&gt;"PRICE",'Trades'!Q29&lt;&gt;"ALL_IN"),"PRICE oder ALL_IN wählen",IF('Trades'!Q29&lt;&gt;'Summary'!$K$4,"Andere Basis ausgewählt","Erfasst"))))))</x:f>
      </x:c>
      <x:c r="J29" s="33" t="str">
        <x:f>IF(P29=0,"",IF('Summary'!$H$6="Datumsfilter prüfen","Datumsfilter prüfen",IF(L29=1,"Enthalten",IF(K29=1,"Außerhalb des Zeitraums","Nicht enthalten"))))</x:f>
      </x:c>
      <x:c r="K29" s="29" t="n">
        <x:f>IF(P29=0,0,IF('Trades'!I29="UNSUPPORTED",4,IF(C29&lt;&gt;"",3,IF('Trades'!I29="OPEN",2,1))))</x:f>
        <x:v>0</x:v>
      </x:c>
      <x:c r="L29" s="29" t="n">
        <x:f>IF(OR(K29&lt;&gt;1,'Summary'!$H$6="Datumsfilter prüfen"),0,IF(AND(OR('Summary'!$B$6="",E29&gt;='Summary'!$B$6),OR('Summary'!$E$6="",E29&lt;'Summary'!$E$6+1)),1,0))</x:f>
        <x:v>0</x:v>
      </x:c>
      <x:c r="M29" s="29" t="n">
        <x:f>IF(AND(L29=1,N29=1,'Trades'!Q29='Summary'!$K$4),1,0)</x:f>
        <x:v>0</x:v>
      </x:c>
      <x:c r="N29" s="29" t="n">
        <x:f>IF(K29&lt;&gt;1,0,IF(NOT(ISNUMBER('Trades'!P29)),0,IF(AND('Trades'!P29&gt;0,'Trades'!P29&lt;=1000000000,ROUND('Trades'!P29,2)='Trades'!P29,OR('Trades'!Q29="PRICE",'Trades'!Q29="ALL_IN")),1,0)))</x:f>
        <x:v>0</x:v>
      </x:c>
      <x:c r="O29" s="29" t="n">
        <x:f>IF(P29=0,0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0,COUNTIFS('Exits'!$B$9:$B$608,'Trades'!A29,'Exits'!$K$9:$K$608,1)))</x:f>
        <x:v>0</x:v>
      </x:c>
      <x:c r="P29" s="29" t="n">
        <x:f>IF(COUNTA('Trades'!A29:I29,'Trades'!K29:T29)=0,0,1)</x:f>
        <x:v>0</x:v>
      </x:c>
    </x:row>
    <x:row r="30" ht="52" customHeight="1">
      <x:c r="A30" s="29" t="str">
        <x:f>IF(P30=0,"",IF('Trades'!A30="","[Trades "&amp;ROW()&amp;"]",'Trades'!A30))</x:f>
      </x:c>
      <x:c r="B30" s="33" t="str">
        <x:f>IF(K30=0,"",CHOOSE(K30,"Abgeschlossen","Offen","Unvollständig / ungültig","Nicht unterstützt"))</x:f>
      </x:c>
      <x:c r="C30" s="33" t="str">
        <x:f>IF(P30=0,"",IF('Trades'!I30="UNSUPPORTED","Aufstockungen / Umkehrungen nicht unterstützt",IF('Trades'!A30="","Trade-ID eingeben",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IDs: Text mit A–Z am Anfang, bis zu 64 Zeichen; ohne *, ?, ~, =, &lt; oder &gt;. Beispiel: T-001.",IF(COUNTIFS('Trades'!$A$9:$A$208,'Trades'!A30)&lt;&gt;1,"Trade-ID ist doppelt",IF('Trades'!B30="","Instrument eingeben",IF(AND('Trades'!C30&lt;&gt;"LONG",'Trades'!C30&lt;&gt;"SHORT"),"LONG oder SHORT wählen",IF(NOT(ISNUMBER('Trades'!D30)),"Gültigen Eröffnungszeitpunkt eingeben",IF(OR('Trades'!D30&lt;1,'Trades'!D30&gt;2958465),"Gültigen Eröffnungszeitpunkt eingeben",IF(NOT(ISNUMBER('Trades'!E30)),"Positive ursprüngliche Menge eingeben",IF(OR('Trades'!E30&lt;=0,'Trades'!E30&gt;1000000,ROUND('Trades'!E30,8)&lt;&gt;'Trades'!E30),"Positive ursprüngliche Menge eingeben",IF('Trades'!F30="","Mengeneinheit angeben",IF(AND('Trades'!I30&lt;&gt;"OPEN",'Trades'!I30&lt;&gt;"CLOSED"),"OPEN oder CLOSED wählen",IF(AND('Trades'!J30&lt;&gt;"NET",'Trades'!J30&lt;&gt;"GROSS"),"NET oder GROSS wählen",IF(COUNTIFS('Exits'!$B$9:$B$608,'Trades'!A30,'Exits'!$G$9:$G$608,-1)&gt;0,"Zugehörige Ausstiege prüfen",IF(D30&gt;'Trades'!E30,"Geschlossene Menge übersteigt Anfangsmenge",IF(AND('Trades'!I30="OPEN",D30='Trades'!E30),"OPEN widerspricht Restmenge null",IF('Trades'!I30="OPEN","",IF(O30=0,"Schließung in Exits ergänzen",IF(D30&lt;&gt;'Trades'!E30,"CLOSED verlangt vollständige Schließung",IF(AND('Trades'!J30="NET",NOT(ISNUMBER('Trades'!L30))),"Abgeglichenes Netto der ganzen Position eingeben",IF(AND('Trades'!J30="NET",'Trades'!K30&lt;&gt;"YES"),"Netto der ganzen Position bestätigen",IF(IF('Trades'!J30="NET",IF('Trades'!M30="",FALSE,IF(NOT(ISNUMBER('Trades'!M30)),TRUE,OR('Trades'!M30&lt;0,'Trades'!M30&gt;1000000000,ROUND('Trades'!M30,2)&lt;&gt;'Trades'!M30))),FALSE),"Geldbeträge: höchstens 2 Nachkommastellen; Eingabebetrag absolut ≤ 1.000.000.000.",IF(IF('Trades'!J30="NET",IF('Trades'!N30="",FALSE,IF(NOT(ISNUMBER('Trades'!N30)),TRUE,OR('Trades'!N30&lt;0,'Trades'!N30&gt;1000000000,ROUND('Trades'!N30,2)&lt;&gt;'Trades'!N30))),FALSE),"Geldbeträge: höchstens 2 Nachkommastellen; Eingabebetrag absolut ≤ 1.000.000.000.",IF(IF('Trades'!J30="NET",IF('Trades'!O30="",FALSE,IF(NOT(ISNUMBER('Trades'!O30)),TRUE,OR(ABS('Trades'!O30)&gt;1000000000,ROUND('Trades'!O30,2)&lt;&gt;'Trades'!O30))),FALSE),"Geldbeträge: höchstens 2 Nachkommastellen; Eingabebetrag absolut ≤ 1.000.000.000.",IF(AND('Trades'!J30="GROSS",NOT(ISNUMBER('Trades'!M30))),"Provision angeben, auch null",IF(AND('Trades'!J30="GROSS",'Trades'!M30&lt;0),"Provision muss nichtnegativ sein",IF(AND('Trades'!J30="GROSS",NOT(ISNUMBER('Trades'!N30))),"Sonstige Gebühren angeben, auch null",IF(AND('Trades'!J30="GROSS",'Trades'!N30&lt;0),"Gebühren müssen nichtnegativ sein",IF(AND('Trades'!J30="GROSS",NOT(ISNUMBER('Trades'!O30))),"Finanzierung mit Vorzeichen angeben, auch null",IF(AND('Trades'!J30="GROSS",NOT(ISNUMBER(F30))),"Brutto-P&amp;L für jeden Ausstieg eingeben",IF(IF('Trades'!J30="NET",OR(ABS('Trades'!L30)&gt;1000000000,ROUND('Trades'!L30,2)&lt;&gt;'Trades'!L30),FALSE),"Geldbeträge: höchstens 2 Nachkommastellen; Eingabebetrag absolut ≤ 1.000.000.000.",IF(IF('Trades'!J30="GROSS",OR(ABS('Trades'!M30)&gt;1000000000,ABS('Trades'!N30)&gt;1000000000,ABS('Trades'!O30)&gt;1000000000,ROUND('Trades'!M30,2)&lt;&gt;'Trades'!M30,ROUND('Trades'!N30,2)&lt;&gt;'Trades'!N30,ROUND('Trades'!O30,2)&lt;&gt;'Trades'!O30),FALSE),"Geldbeträge: höchstens 2 Nachkommastellen; Eingabebetrag absolut ≤ 1.000.000.000.",IF(AND('Trades'!G30&lt;&gt;"",OR(NOT(ISNUMBER('Trades'!G30)),'Trades'!G30&lt;=0)),"Positiven Kurs eingeben oder leer lassen",IF(AND('Trades'!H30&lt;&gt;"",OR(NOT(ISNUMBER('Trades'!H30)),'Trades'!H30&lt;=0)),"Positiven Kurs eingeben oder leer lassen","")))))))))))))))))))))))))))))))))))</x:f>
      </x:c>
      <x:c r="D30" s="31"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k. A.",ROUND(SUMIFS('Exits'!$I$9:$I$608,'Exits'!$B$9:$B$608,'Trades'!A30),8)))</x:f>
      </x:c>
      <x:c r="E30" s="32"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k. A.",IF(OR(O30=0,COUNTIFS('Exits'!$B$9:$B$608,'Trades'!A30,'Exits'!$G$9:$G$608,-1)&gt;0),"k. A.",_xlfn.MAXIFS('Exits'!$C$9:$C$608,'Exits'!$B$9:$B$608,'Trades'!A30))))</x:f>
      </x:c>
      <x:c r="F30" s="30"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k. A.",IF(AND(O30&gt;0,SUMIFS('Exits'!$J$9:$J$608,'Exits'!$B$9:$B$608,'Trades'!A30)=O30),ROUND(SUMIFS('Exits'!$F$9:$F$608,'Exits'!$B$9:$B$608,'Trades'!A30),2),"k. A.")))</x:f>
      </x:c>
      <x:c r="G30" s="30" t="str">
        <x:f>IF(P30=0,"",IF(K30&lt;&gt;1,"k. A.",IF('Trades'!J30="NET",'Trades'!L30,ROUND(F30-'Trades'!M30-'Trades'!N30+'Trades'!O30,2))))</x:f>
      </x:c>
      <x:c r="H30" s="31" t="str">
        <x:f>IF(P30=0,"",IF(N30=1,G30/'Trades'!P30,"k. A."))</x:f>
      </x:c>
      <x:c r="I30" s="33" t="str">
        <x:f>IF(P30=0,"",IF(K30&lt;&gt;1,"Position nicht abgeschlossen",IF(NOT(ISNUMBER('Trades'!P30)),"Risiko fehlt oder ungültig: positiv, ≤ 1.000.000.000, höchstens 2 Nachkommastellen.",IF(OR('Trades'!P30&lt;=0,'Trades'!P30&gt;1000000000,ROUND('Trades'!P30,2)&lt;&gt;'Trades'!P30),"Risiko fehlt oder ungültig: positiv, ≤ 1.000.000.000, höchstens 2 Nachkommastellen.",IF(AND('Trades'!Q30&lt;&gt;"PRICE",'Trades'!Q30&lt;&gt;"ALL_IN"),"PRICE oder ALL_IN wählen",IF('Trades'!Q30&lt;&gt;'Summary'!$K$4,"Andere Basis ausgewählt","Erfasst"))))))</x:f>
      </x:c>
      <x:c r="J30" s="33" t="str">
        <x:f>IF(P30=0,"",IF('Summary'!$H$6="Datumsfilter prüfen","Datumsfilter prüfen",IF(L30=1,"Enthalten",IF(K30=1,"Außerhalb des Zeitraums","Nicht enthalten"))))</x:f>
      </x:c>
      <x:c r="K30" s="29" t="n">
        <x:f>IF(P30=0,0,IF('Trades'!I30="UNSUPPORTED",4,IF(C30&lt;&gt;"",3,IF('Trades'!I30="OPEN",2,1))))</x:f>
        <x:v>0</x:v>
      </x:c>
      <x:c r="L30" s="29" t="n">
        <x:f>IF(OR(K30&lt;&gt;1,'Summary'!$H$6="Datumsfilter prüfen"),0,IF(AND(OR('Summary'!$B$6="",E30&gt;='Summary'!$B$6),OR('Summary'!$E$6="",E30&lt;'Summary'!$E$6+1)),1,0))</x:f>
        <x:v>0</x:v>
      </x:c>
      <x:c r="M30" s="29" t="n">
        <x:f>IF(AND(L30=1,N30=1,'Trades'!Q30='Summary'!$K$4),1,0)</x:f>
        <x:v>0</x:v>
      </x:c>
      <x:c r="N30" s="29" t="n">
        <x:f>IF(K30&lt;&gt;1,0,IF(NOT(ISNUMBER('Trades'!P30)),0,IF(AND('Trades'!P30&gt;0,'Trades'!P30&lt;=1000000000,ROUND('Trades'!P30,2)='Trades'!P30,OR('Trades'!Q30="PRICE",'Trades'!Q30="ALL_IN")),1,0)))</x:f>
        <x:v>0</x:v>
      </x:c>
      <x:c r="O30" s="29" t="n">
        <x:f>IF(P30=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0,COUNTIFS('Exits'!$B$9:$B$608,'Trades'!A30,'Exits'!$K$9:$K$608,1)))</x:f>
        <x:v>0</x:v>
      </x:c>
      <x:c r="P30" s="29" t="n">
        <x:f>IF(COUNTA('Trades'!A30:I30,'Trades'!K30:T30)=0,0,1)</x:f>
        <x:v>0</x:v>
      </x:c>
    </x:row>
    <x:row r="31" ht="52" customHeight="1">
      <x:c r="A31" s="29" t="str">
        <x:f>IF(P31=0,"",IF('Trades'!A31="","[Trades "&amp;ROW()&amp;"]",'Trades'!A31))</x:f>
      </x:c>
      <x:c r="B31" s="33" t="str">
        <x:f>IF(K31=0,"",CHOOSE(K31,"Abgeschlossen","Offen","Unvollständig / ungültig","Nicht unterstützt"))</x:f>
      </x:c>
      <x:c r="C31" s="33" t="str">
        <x:f>IF(P31=0,"",IF('Trades'!I31="UNSUPPORTED","Aufstockungen / Umkehrungen nicht unterstützt",IF('Trades'!A31="","Trade-ID eingeben",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IDs: Text mit A–Z am Anfang, bis zu 64 Zeichen; ohne *, ?, ~, =, &lt; oder &gt;. Beispiel: T-001.",IF(COUNTIFS('Trades'!$A$9:$A$208,'Trades'!A31)&lt;&gt;1,"Trade-ID ist doppelt",IF('Trades'!B31="","Instrument eingeben",IF(AND('Trades'!C31&lt;&gt;"LONG",'Trades'!C31&lt;&gt;"SHORT"),"LONG oder SHORT wählen",IF(NOT(ISNUMBER('Trades'!D31)),"Gültigen Eröffnungszeitpunkt eingeben",IF(OR('Trades'!D31&lt;1,'Trades'!D31&gt;2958465),"Gültigen Eröffnungszeitpunkt eingeben",IF(NOT(ISNUMBER('Trades'!E31)),"Positive ursprüngliche Menge eingeben",IF(OR('Trades'!E31&lt;=0,'Trades'!E31&gt;1000000,ROUND('Trades'!E31,8)&lt;&gt;'Trades'!E31),"Positive ursprüngliche Menge eingeben",IF('Trades'!F31="","Mengeneinheit angeben",IF(AND('Trades'!I31&lt;&gt;"OPEN",'Trades'!I31&lt;&gt;"CLOSED"),"OPEN oder CLOSED wählen",IF(AND('Trades'!J31&lt;&gt;"NET",'Trades'!J31&lt;&gt;"GROSS"),"NET oder GROSS wählen",IF(COUNTIFS('Exits'!$B$9:$B$608,'Trades'!A31,'Exits'!$G$9:$G$608,-1)&gt;0,"Zugehörige Ausstiege prüfen",IF(D31&gt;'Trades'!E31,"Geschlossene Menge übersteigt Anfangsmenge",IF(AND('Trades'!I31="OPEN",D31='Trades'!E31),"OPEN widerspricht Restmenge null",IF('Trades'!I31="OPEN","",IF(O31=0,"Schließung in Exits ergänzen",IF(D31&lt;&gt;'Trades'!E31,"CLOSED verlangt vollständige Schließung",IF(AND('Trades'!J31="NET",NOT(ISNUMBER('Trades'!L31))),"Abgeglichenes Netto der ganzen Position eingeben",IF(AND('Trades'!J31="NET",'Trades'!K31&lt;&gt;"YES"),"Netto der ganzen Position bestätigen",IF(IF('Trades'!J31="NET",IF('Trades'!M31="",FALSE,IF(NOT(ISNUMBER('Trades'!M31)),TRUE,OR('Trades'!M31&lt;0,'Trades'!M31&gt;1000000000,ROUND('Trades'!M31,2)&lt;&gt;'Trades'!M31))),FALSE),"Geldbeträge: höchstens 2 Nachkommastellen; Eingabebetrag absolut ≤ 1.000.000.000.",IF(IF('Trades'!J31="NET",IF('Trades'!N31="",FALSE,IF(NOT(ISNUMBER('Trades'!N31)),TRUE,OR('Trades'!N31&lt;0,'Trades'!N31&gt;1000000000,ROUND('Trades'!N31,2)&lt;&gt;'Trades'!N31))),FALSE),"Geldbeträge: höchstens 2 Nachkommastellen; Eingabebetrag absolut ≤ 1.000.000.000.",IF(IF('Trades'!J31="NET",IF('Trades'!O31="",FALSE,IF(NOT(ISNUMBER('Trades'!O31)),TRUE,OR(ABS('Trades'!O31)&gt;1000000000,ROUND('Trades'!O31,2)&lt;&gt;'Trades'!O31))),FALSE),"Geldbeträge: höchstens 2 Nachkommastellen; Eingabebetrag absolut ≤ 1.000.000.000.",IF(AND('Trades'!J31="GROSS",NOT(ISNUMBER('Trades'!M31))),"Provision angeben, auch null",IF(AND('Trades'!J31="GROSS",'Trades'!M31&lt;0),"Provision muss nichtnegativ sein",IF(AND('Trades'!J31="GROSS",NOT(ISNUMBER('Trades'!N31))),"Sonstige Gebühren angeben, auch null",IF(AND('Trades'!J31="GROSS",'Trades'!N31&lt;0),"Gebühren müssen nichtnegativ sein",IF(AND('Trades'!J31="GROSS",NOT(ISNUMBER('Trades'!O31))),"Finanzierung mit Vorzeichen angeben, auch null",IF(AND('Trades'!J31="GROSS",NOT(ISNUMBER(F31))),"Brutto-P&amp;L für jeden Ausstieg eingeben",IF(IF('Trades'!J31="NET",OR(ABS('Trades'!L31)&gt;1000000000,ROUND('Trades'!L31,2)&lt;&gt;'Trades'!L31),FALSE),"Geldbeträge: höchstens 2 Nachkommastellen; Eingabebetrag absolut ≤ 1.000.000.000.",IF(IF('Trades'!J31="GROSS",OR(ABS('Trades'!M31)&gt;1000000000,ABS('Trades'!N31)&gt;1000000000,ABS('Trades'!O31)&gt;1000000000,ROUND('Trades'!M31,2)&lt;&gt;'Trades'!M31,ROUND('Trades'!N31,2)&lt;&gt;'Trades'!N31,ROUND('Trades'!O31,2)&lt;&gt;'Trades'!O31),FALSE),"Geldbeträge: höchstens 2 Nachkommastellen; Eingabebetrag absolut ≤ 1.000.000.000.",IF(AND('Trades'!G31&lt;&gt;"",OR(NOT(ISNUMBER('Trades'!G31)),'Trades'!G31&lt;=0)),"Positiven Kurs eingeben oder leer lassen",IF(AND('Trades'!H31&lt;&gt;"",OR(NOT(ISNUMBER('Trades'!H31)),'Trades'!H31&lt;=0)),"Positiven Kurs eingeben oder leer lassen","")))))))))))))))))))))))))))))))))))</x:f>
      </x:c>
      <x:c r="D31" s="31"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k. A.",ROUND(SUMIFS('Exits'!$I$9:$I$608,'Exits'!$B$9:$B$608,'Trades'!A31),8)))</x:f>
      </x:c>
      <x:c r="E31" s="32"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k. A.",IF(OR(O31=0,COUNTIFS('Exits'!$B$9:$B$608,'Trades'!A31,'Exits'!$G$9:$G$608,-1)&gt;0),"k. A.",_xlfn.MAXIFS('Exits'!$C$9:$C$608,'Exits'!$B$9:$B$608,'Trades'!A31))))</x:f>
      </x:c>
      <x:c r="F31" s="30"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k. A.",IF(AND(O31&gt;0,SUMIFS('Exits'!$J$9:$J$608,'Exits'!$B$9:$B$608,'Trades'!A31)=O31),ROUND(SUMIFS('Exits'!$F$9:$F$608,'Exits'!$B$9:$B$608,'Trades'!A31),2),"k. A.")))</x:f>
      </x:c>
      <x:c r="G31" s="30" t="str">
        <x:f>IF(P31=0,"",IF(K31&lt;&gt;1,"k. A.",IF('Trades'!J31="NET",'Trades'!L31,ROUND(F31-'Trades'!M31-'Trades'!N31+'Trades'!O31,2))))</x:f>
      </x:c>
      <x:c r="H31" s="31" t="str">
        <x:f>IF(P31=0,"",IF(N31=1,G31/'Trades'!P31,"k. A."))</x:f>
      </x:c>
      <x:c r="I31" s="33" t="str">
        <x:f>IF(P31=0,"",IF(K31&lt;&gt;1,"Position nicht abgeschlossen",IF(NOT(ISNUMBER('Trades'!P31)),"Risiko fehlt oder ungültig: positiv, ≤ 1.000.000.000, höchstens 2 Nachkommastellen.",IF(OR('Trades'!P31&lt;=0,'Trades'!P31&gt;1000000000,ROUND('Trades'!P31,2)&lt;&gt;'Trades'!P31),"Risiko fehlt oder ungültig: positiv, ≤ 1.000.000.000, höchstens 2 Nachkommastellen.",IF(AND('Trades'!Q31&lt;&gt;"PRICE",'Trades'!Q31&lt;&gt;"ALL_IN"),"PRICE oder ALL_IN wählen",IF('Trades'!Q31&lt;&gt;'Summary'!$K$4,"Andere Basis ausgewählt","Erfasst"))))))</x:f>
      </x:c>
      <x:c r="J31" s="33" t="str">
        <x:f>IF(P31=0,"",IF('Summary'!$H$6="Datumsfilter prüfen","Datumsfilter prüfen",IF(L31=1,"Enthalten",IF(K31=1,"Außerhalb des Zeitraums","Nicht enthalten"))))</x:f>
      </x:c>
      <x:c r="K31" s="29" t="n">
        <x:f>IF(P31=0,0,IF('Trades'!I31="UNSUPPORTED",4,IF(C31&lt;&gt;"",3,IF('Trades'!I31="OPEN",2,1))))</x:f>
        <x:v>0</x:v>
      </x:c>
      <x:c r="L31" s="29" t="n">
        <x:f>IF(OR(K31&lt;&gt;1,'Summary'!$H$6="Datumsfilter prüfen"),0,IF(AND(OR('Summary'!$B$6="",E31&gt;='Summary'!$B$6),OR('Summary'!$E$6="",E31&lt;'Summary'!$E$6+1)),1,0))</x:f>
        <x:v>0</x:v>
      </x:c>
      <x:c r="M31" s="29" t="n">
        <x:f>IF(AND(L31=1,N31=1,'Trades'!Q31='Summary'!$K$4),1,0)</x:f>
        <x:v>0</x:v>
      </x:c>
      <x:c r="N31" s="29" t="n">
        <x:f>IF(K31&lt;&gt;1,0,IF(NOT(ISNUMBER('Trades'!P31)),0,IF(AND('Trades'!P31&gt;0,'Trades'!P31&lt;=1000000000,ROUND('Trades'!P31,2)='Trades'!P31,OR('Trades'!Q31="PRICE",'Trades'!Q31="ALL_IN")),1,0)))</x:f>
        <x:v>0</x:v>
      </x:c>
      <x:c r="O31" s="29" t="n">
        <x:f>IF(P31=0,0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0,COUNTIFS('Exits'!$B$9:$B$608,'Trades'!A31,'Exits'!$K$9:$K$608,1)))</x:f>
        <x:v>0</x:v>
      </x:c>
      <x:c r="P31" s="29" t="n">
        <x:f>IF(COUNTA('Trades'!A31:I31,'Trades'!K31:T31)=0,0,1)</x:f>
        <x:v>0</x:v>
      </x:c>
    </x:row>
    <x:row r="32" ht="52" customHeight="1">
      <x:c r="A32" s="29" t="str">
        <x:f>IF(P32=0,"",IF('Trades'!A32="","[Trades "&amp;ROW()&amp;"]",'Trades'!A32))</x:f>
      </x:c>
      <x:c r="B32" s="33" t="str">
        <x:f>IF(K32=0,"",CHOOSE(K32,"Abgeschlossen","Offen","Unvollständig / ungültig","Nicht unterstützt"))</x:f>
      </x:c>
      <x:c r="C32" s="33" t="str">
        <x:f>IF(P32=0,"",IF('Trades'!I32="UNSUPPORTED","Aufstockungen / Umkehrungen nicht unterstützt",IF('Trades'!A32="","Trade-ID eingeben",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IDs: Text mit A–Z am Anfang, bis zu 64 Zeichen; ohne *, ?, ~, =, &lt; oder &gt;. Beispiel: T-001.",IF(COUNTIFS('Trades'!$A$9:$A$208,'Trades'!A32)&lt;&gt;1,"Trade-ID ist doppelt",IF('Trades'!B32="","Instrument eingeben",IF(AND('Trades'!C32&lt;&gt;"LONG",'Trades'!C32&lt;&gt;"SHORT"),"LONG oder SHORT wählen",IF(NOT(ISNUMBER('Trades'!D32)),"Gültigen Eröffnungszeitpunkt eingeben",IF(OR('Trades'!D32&lt;1,'Trades'!D32&gt;2958465),"Gültigen Eröffnungszeitpunkt eingeben",IF(NOT(ISNUMBER('Trades'!E32)),"Positive ursprüngliche Menge eingeben",IF(OR('Trades'!E32&lt;=0,'Trades'!E32&gt;1000000,ROUND('Trades'!E32,8)&lt;&gt;'Trades'!E32),"Positive ursprüngliche Menge eingeben",IF('Trades'!F32="","Mengeneinheit angeben",IF(AND('Trades'!I32&lt;&gt;"OPEN",'Trades'!I32&lt;&gt;"CLOSED"),"OPEN oder CLOSED wählen",IF(AND('Trades'!J32&lt;&gt;"NET",'Trades'!J32&lt;&gt;"GROSS"),"NET oder GROSS wählen",IF(COUNTIFS('Exits'!$B$9:$B$608,'Trades'!A32,'Exits'!$G$9:$G$608,-1)&gt;0,"Zugehörige Ausstiege prüfen",IF(D32&gt;'Trades'!E32,"Geschlossene Menge übersteigt Anfangsmenge",IF(AND('Trades'!I32="OPEN",D32='Trades'!E32),"OPEN widerspricht Restmenge null",IF('Trades'!I32="OPEN","",IF(O32=0,"Schließung in Exits ergänzen",IF(D32&lt;&gt;'Trades'!E32,"CLOSED verlangt vollständige Schließung",IF(AND('Trades'!J32="NET",NOT(ISNUMBER('Trades'!L32))),"Abgeglichenes Netto der ganzen Position eingeben",IF(AND('Trades'!J32="NET",'Trades'!K32&lt;&gt;"YES"),"Netto der ganzen Position bestätigen",IF(IF('Trades'!J32="NET",IF('Trades'!M32="",FALSE,IF(NOT(ISNUMBER('Trades'!M32)),TRUE,OR('Trades'!M32&lt;0,'Trades'!M32&gt;1000000000,ROUND('Trades'!M32,2)&lt;&gt;'Trades'!M32))),FALSE),"Geldbeträge: höchstens 2 Nachkommastellen; Eingabebetrag absolut ≤ 1.000.000.000.",IF(IF('Trades'!J32="NET",IF('Trades'!N32="",FALSE,IF(NOT(ISNUMBER('Trades'!N32)),TRUE,OR('Trades'!N32&lt;0,'Trades'!N32&gt;1000000000,ROUND('Trades'!N32,2)&lt;&gt;'Trades'!N32))),FALSE),"Geldbeträge: höchstens 2 Nachkommastellen; Eingabebetrag absolut ≤ 1.000.000.000.",IF(IF('Trades'!J32="NET",IF('Trades'!O32="",FALSE,IF(NOT(ISNUMBER('Trades'!O32)),TRUE,OR(ABS('Trades'!O32)&gt;1000000000,ROUND('Trades'!O32,2)&lt;&gt;'Trades'!O32))),FALSE),"Geldbeträge: höchstens 2 Nachkommastellen; Eingabebetrag absolut ≤ 1.000.000.000.",IF(AND('Trades'!J32="GROSS",NOT(ISNUMBER('Trades'!M32))),"Provision angeben, auch null",IF(AND('Trades'!J32="GROSS",'Trades'!M32&lt;0),"Provision muss nichtnegativ sein",IF(AND('Trades'!J32="GROSS",NOT(ISNUMBER('Trades'!N32))),"Sonstige Gebühren angeben, auch null",IF(AND('Trades'!J32="GROSS",'Trades'!N32&lt;0),"Gebühren müssen nichtnegativ sein",IF(AND('Trades'!J32="GROSS",NOT(ISNUMBER('Trades'!O32))),"Finanzierung mit Vorzeichen angeben, auch null",IF(AND('Trades'!J32="GROSS",NOT(ISNUMBER(F32))),"Brutto-P&amp;L für jeden Ausstieg eingeben",IF(IF('Trades'!J32="NET",OR(ABS('Trades'!L32)&gt;1000000000,ROUND('Trades'!L32,2)&lt;&gt;'Trades'!L32),FALSE),"Geldbeträge: höchstens 2 Nachkommastellen; Eingabebetrag absolut ≤ 1.000.000.000.",IF(IF('Trades'!J32="GROSS",OR(ABS('Trades'!M32)&gt;1000000000,ABS('Trades'!N32)&gt;1000000000,ABS('Trades'!O32)&gt;1000000000,ROUND('Trades'!M32,2)&lt;&gt;'Trades'!M32,ROUND('Trades'!N32,2)&lt;&gt;'Trades'!N32,ROUND('Trades'!O32,2)&lt;&gt;'Trades'!O32),FALSE),"Geldbeträge: höchstens 2 Nachkommastellen; Eingabebetrag absolut ≤ 1.000.000.000.",IF(AND('Trades'!G32&lt;&gt;"",OR(NOT(ISNUMBER('Trades'!G32)),'Trades'!G32&lt;=0)),"Positiven Kurs eingeben oder leer lassen",IF(AND('Trades'!H32&lt;&gt;"",OR(NOT(ISNUMBER('Trades'!H32)),'Trades'!H32&lt;=0)),"Positiven Kurs eingeben oder leer lassen","")))))))))))))))))))))))))))))))))))</x:f>
      </x:c>
      <x:c r="D32" s="31"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k. A.",ROUND(SUMIFS('Exits'!$I$9:$I$608,'Exits'!$B$9:$B$608,'Trades'!A32),8)))</x:f>
      </x:c>
      <x:c r="E32" s="32"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k. A.",IF(OR(O32=0,COUNTIFS('Exits'!$B$9:$B$608,'Trades'!A32,'Exits'!$G$9:$G$608,-1)&gt;0),"k. A.",_xlfn.MAXIFS('Exits'!$C$9:$C$608,'Exits'!$B$9:$B$608,'Trades'!A32))))</x:f>
      </x:c>
      <x:c r="F32" s="30"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k. A.",IF(AND(O32&gt;0,SUMIFS('Exits'!$J$9:$J$608,'Exits'!$B$9:$B$608,'Trades'!A32)=O32),ROUND(SUMIFS('Exits'!$F$9:$F$608,'Exits'!$B$9:$B$608,'Trades'!A32),2),"k. A.")))</x:f>
      </x:c>
      <x:c r="G32" s="30" t="str">
        <x:f>IF(P32=0,"",IF(K32&lt;&gt;1,"k. A.",IF('Trades'!J32="NET",'Trades'!L32,ROUND(F32-'Trades'!M32-'Trades'!N32+'Trades'!O32,2))))</x:f>
      </x:c>
      <x:c r="H32" s="31" t="str">
        <x:f>IF(P32=0,"",IF(N32=1,G32/'Trades'!P32,"k. A."))</x:f>
      </x:c>
      <x:c r="I32" s="33" t="str">
        <x:f>IF(P32=0,"",IF(K32&lt;&gt;1,"Position nicht abgeschlossen",IF(NOT(ISNUMBER('Trades'!P32)),"Risiko fehlt oder ungültig: positiv, ≤ 1.000.000.000, höchstens 2 Nachkommastellen.",IF(OR('Trades'!P32&lt;=0,'Trades'!P32&gt;1000000000,ROUND('Trades'!P32,2)&lt;&gt;'Trades'!P32),"Risiko fehlt oder ungültig: positiv, ≤ 1.000.000.000, höchstens 2 Nachkommastellen.",IF(AND('Trades'!Q32&lt;&gt;"PRICE",'Trades'!Q32&lt;&gt;"ALL_IN"),"PRICE oder ALL_IN wählen",IF('Trades'!Q32&lt;&gt;'Summary'!$K$4,"Andere Basis ausgewählt","Erfasst"))))))</x:f>
      </x:c>
      <x:c r="J32" s="33" t="str">
        <x:f>IF(P32=0,"",IF('Summary'!$H$6="Datumsfilter prüfen","Datumsfilter prüfen",IF(L32=1,"Enthalten",IF(K32=1,"Außerhalb des Zeitraums","Nicht enthalten"))))</x:f>
      </x:c>
      <x:c r="K32" s="29" t="n">
        <x:f>IF(P32=0,0,IF('Trades'!I32="UNSUPPORTED",4,IF(C32&lt;&gt;"",3,IF('Trades'!I32="OPEN",2,1))))</x:f>
        <x:v>0</x:v>
      </x:c>
      <x:c r="L32" s="29" t="n">
        <x:f>IF(OR(K32&lt;&gt;1,'Summary'!$H$6="Datumsfilter prüfen"),0,IF(AND(OR('Summary'!$B$6="",E32&gt;='Summary'!$B$6),OR('Summary'!$E$6="",E32&lt;'Summary'!$E$6+1)),1,0))</x:f>
        <x:v>0</x:v>
      </x:c>
      <x:c r="M32" s="29" t="n">
        <x:f>IF(AND(L32=1,N32=1,'Trades'!Q32='Summary'!$K$4),1,0)</x:f>
        <x:v>0</x:v>
      </x:c>
      <x:c r="N32" s="29" t="n">
        <x:f>IF(K32&lt;&gt;1,0,IF(NOT(ISNUMBER('Trades'!P32)),0,IF(AND('Trades'!P32&gt;0,'Trades'!P32&lt;=1000000000,ROUND('Trades'!P32,2)='Trades'!P32,OR('Trades'!Q32="PRICE",'Trades'!Q32="ALL_IN")),1,0)))</x:f>
        <x:v>0</x:v>
      </x:c>
      <x:c r="O32" s="29" t="n">
        <x:f>IF(P32=0,0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0,COUNTIFS('Exits'!$B$9:$B$608,'Trades'!A32,'Exits'!$K$9:$K$608,1)))</x:f>
        <x:v>0</x:v>
      </x:c>
      <x:c r="P32" s="29" t="n">
        <x:f>IF(COUNTA('Trades'!A32:I32,'Trades'!K32:T32)=0,0,1)</x:f>
        <x:v>0</x:v>
      </x:c>
    </x:row>
    <x:row r="33" ht="52" customHeight="1">
      <x:c r="A33" s="29" t="str">
        <x:f>IF(P33=0,"",IF('Trades'!A33="","[Trades "&amp;ROW()&amp;"]",'Trades'!A33))</x:f>
      </x:c>
      <x:c r="B33" s="33" t="str">
        <x:f>IF(K33=0,"",CHOOSE(K33,"Abgeschlossen","Offen","Unvollständig / ungültig","Nicht unterstützt"))</x:f>
      </x:c>
      <x:c r="C33" s="33" t="str">
        <x:f>IF(P33=0,"",IF('Trades'!I33="UNSUPPORTED","Aufstockungen / Umkehrungen nicht unterstützt",IF('Trades'!A33="","Trade-ID eingeben",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IDs: Text mit A–Z am Anfang, bis zu 64 Zeichen; ohne *, ?, ~, =, &lt; oder &gt;. Beispiel: T-001.",IF(COUNTIFS('Trades'!$A$9:$A$208,'Trades'!A33)&lt;&gt;1,"Trade-ID ist doppelt",IF('Trades'!B33="","Instrument eingeben",IF(AND('Trades'!C33&lt;&gt;"LONG",'Trades'!C33&lt;&gt;"SHORT"),"LONG oder SHORT wählen",IF(NOT(ISNUMBER('Trades'!D33)),"Gültigen Eröffnungszeitpunkt eingeben",IF(OR('Trades'!D33&lt;1,'Trades'!D33&gt;2958465),"Gültigen Eröffnungszeitpunkt eingeben",IF(NOT(ISNUMBER('Trades'!E33)),"Positive ursprüngliche Menge eingeben",IF(OR('Trades'!E33&lt;=0,'Trades'!E33&gt;1000000,ROUND('Trades'!E33,8)&lt;&gt;'Trades'!E33),"Positive ursprüngliche Menge eingeben",IF('Trades'!F33="","Mengeneinheit angeben",IF(AND('Trades'!I33&lt;&gt;"OPEN",'Trades'!I33&lt;&gt;"CLOSED"),"OPEN oder CLOSED wählen",IF(AND('Trades'!J33&lt;&gt;"NET",'Trades'!J33&lt;&gt;"GROSS"),"NET oder GROSS wählen",IF(COUNTIFS('Exits'!$B$9:$B$608,'Trades'!A33,'Exits'!$G$9:$G$608,-1)&gt;0,"Zugehörige Ausstiege prüfen",IF(D33&gt;'Trades'!E33,"Geschlossene Menge übersteigt Anfangsmenge",IF(AND('Trades'!I33="OPEN",D33='Trades'!E33),"OPEN widerspricht Restmenge null",IF('Trades'!I33="OPEN","",IF(O33=0,"Schließung in Exits ergänzen",IF(D33&lt;&gt;'Trades'!E33,"CLOSED verlangt vollständige Schließung",IF(AND('Trades'!J33="NET",NOT(ISNUMBER('Trades'!L33))),"Abgeglichenes Netto der ganzen Position eingeben",IF(AND('Trades'!J33="NET",'Trades'!K33&lt;&gt;"YES"),"Netto der ganzen Position bestätigen",IF(IF('Trades'!J33="NET",IF('Trades'!M33="",FALSE,IF(NOT(ISNUMBER('Trades'!M33)),TRUE,OR('Trades'!M33&lt;0,'Trades'!M33&gt;1000000000,ROUND('Trades'!M33,2)&lt;&gt;'Trades'!M33))),FALSE),"Geldbeträge: höchstens 2 Nachkommastellen; Eingabebetrag absolut ≤ 1.000.000.000.",IF(IF('Trades'!J33="NET",IF('Trades'!N33="",FALSE,IF(NOT(ISNUMBER('Trades'!N33)),TRUE,OR('Trades'!N33&lt;0,'Trades'!N33&gt;1000000000,ROUND('Trades'!N33,2)&lt;&gt;'Trades'!N33))),FALSE),"Geldbeträge: höchstens 2 Nachkommastellen; Eingabebetrag absolut ≤ 1.000.000.000.",IF(IF('Trades'!J33="NET",IF('Trades'!O33="",FALSE,IF(NOT(ISNUMBER('Trades'!O33)),TRUE,OR(ABS('Trades'!O33)&gt;1000000000,ROUND('Trades'!O33,2)&lt;&gt;'Trades'!O33))),FALSE),"Geldbeträge: höchstens 2 Nachkommastellen; Eingabebetrag absolut ≤ 1.000.000.000.",IF(AND('Trades'!J33="GROSS",NOT(ISNUMBER('Trades'!M33))),"Provision angeben, auch null",IF(AND('Trades'!J33="GROSS",'Trades'!M33&lt;0),"Provision muss nichtnegativ sein",IF(AND('Trades'!J33="GROSS",NOT(ISNUMBER('Trades'!N33))),"Sonstige Gebühren angeben, auch null",IF(AND('Trades'!J33="GROSS",'Trades'!N33&lt;0),"Gebühren müssen nichtnegativ sein",IF(AND('Trades'!J33="GROSS",NOT(ISNUMBER('Trades'!O33))),"Finanzierung mit Vorzeichen angeben, auch null",IF(AND('Trades'!J33="GROSS",NOT(ISNUMBER(F33))),"Brutto-P&amp;L für jeden Ausstieg eingeben",IF(IF('Trades'!J33="NET",OR(ABS('Trades'!L33)&gt;1000000000,ROUND('Trades'!L33,2)&lt;&gt;'Trades'!L33),FALSE),"Geldbeträge: höchstens 2 Nachkommastellen; Eingabebetrag absolut ≤ 1.000.000.000.",IF(IF('Trades'!J33="GROSS",OR(ABS('Trades'!M33)&gt;1000000000,ABS('Trades'!N33)&gt;1000000000,ABS('Trades'!O33)&gt;1000000000,ROUND('Trades'!M33,2)&lt;&gt;'Trades'!M33,ROUND('Trades'!N33,2)&lt;&gt;'Trades'!N33,ROUND('Trades'!O33,2)&lt;&gt;'Trades'!O33),FALSE),"Geldbeträge: höchstens 2 Nachkommastellen; Eingabebetrag absolut ≤ 1.000.000.000.",IF(AND('Trades'!G33&lt;&gt;"",OR(NOT(ISNUMBER('Trades'!G33)),'Trades'!G33&lt;=0)),"Positiven Kurs eingeben oder leer lassen",IF(AND('Trades'!H33&lt;&gt;"",OR(NOT(ISNUMBER('Trades'!H33)),'Trades'!H33&lt;=0)),"Positiven Kurs eingeben oder leer lassen","")))))))))))))))))))))))))))))))))))</x:f>
      </x:c>
      <x:c r="D33" s="31"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k. A.",ROUND(SUMIFS('Exits'!$I$9:$I$608,'Exits'!$B$9:$B$608,'Trades'!A33),8)))</x:f>
      </x:c>
      <x:c r="E33" s="32"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k. A.",IF(OR(O33=0,COUNTIFS('Exits'!$B$9:$B$608,'Trades'!A33,'Exits'!$G$9:$G$608,-1)&gt;0),"k. A.",_xlfn.MAXIFS('Exits'!$C$9:$C$608,'Exits'!$B$9:$B$608,'Trades'!A33))))</x:f>
      </x:c>
      <x:c r="F33" s="30"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k. A.",IF(AND(O33&gt;0,SUMIFS('Exits'!$J$9:$J$608,'Exits'!$B$9:$B$608,'Trades'!A33)=O33),ROUND(SUMIFS('Exits'!$F$9:$F$608,'Exits'!$B$9:$B$608,'Trades'!A33),2),"k. A.")))</x:f>
      </x:c>
      <x:c r="G33" s="30" t="str">
        <x:f>IF(P33=0,"",IF(K33&lt;&gt;1,"k. A.",IF('Trades'!J33="NET",'Trades'!L33,ROUND(F33-'Trades'!M33-'Trades'!N33+'Trades'!O33,2))))</x:f>
      </x:c>
      <x:c r="H33" s="31" t="str">
        <x:f>IF(P33=0,"",IF(N33=1,G33/'Trades'!P33,"k. A."))</x:f>
      </x:c>
      <x:c r="I33" s="33" t="str">
        <x:f>IF(P33=0,"",IF(K33&lt;&gt;1,"Position nicht abgeschlossen",IF(NOT(ISNUMBER('Trades'!P33)),"Risiko fehlt oder ungültig: positiv, ≤ 1.000.000.000, höchstens 2 Nachkommastellen.",IF(OR('Trades'!P33&lt;=0,'Trades'!P33&gt;1000000000,ROUND('Trades'!P33,2)&lt;&gt;'Trades'!P33),"Risiko fehlt oder ungültig: positiv, ≤ 1.000.000.000, höchstens 2 Nachkommastellen.",IF(AND('Trades'!Q33&lt;&gt;"PRICE",'Trades'!Q33&lt;&gt;"ALL_IN"),"PRICE oder ALL_IN wählen",IF('Trades'!Q33&lt;&gt;'Summary'!$K$4,"Andere Basis ausgewählt","Erfasst"))))))</x:f>
      </x:c>
      <x:c r="J33" s="33" t="str">
        <x:f>IF(P33=0,"",IF('Summary'!$H$6="Datumsfilter prüfen","Datumsfilter prüfen",IF(L33=1,"Enthalten",IF(K33=1,"Außerhalb des Zeitraums","Nicht enthalten"))))</x:f>
      </x:c>
      <x:c r="K33" s="29" t="n">
        <x:f>IF(P33=0,0,IF('Trades'!I33="UNSUPPORTED",4,IF(C33&lt;&gt;"",3,IF('Trades'!I33="OPEN",2,1))))</x:f>
        <x:v>0</x:v>
      </x:c>
      <x:c r="L33" s="29" t="n">
        <x:f>IF(OR(K33&lt;&gt;1,'Summary'!$H$6="Datumsfilter prüfen"),0,IF(AND(OR('Summary'!$B$6="",E33&gt;='Summary'!$B$6),OR('Summary'!$E$6="",E33&lt;'Summary'!$E$6+1)),1,0))</x:f>
        <x:v>0</x:v>
      </x:c>
      <x:c r="M33" s="29" t="n">
        <x:f>IF(AND(L33=1,N33=1,'Trades'!Q33='Summary'!$K$4),1,0)</x:f>
        <x:v>0</x:v>
      </x:c>
      <x:c r="N33" s="29" t="n">
        <x:f>IF(K33&lt;&gt;1,0,IF(NOT(ISNUMBER('Trades'!P33)),0,IF(AND('Trades'!P33&gt;0,'Trades'!P33&lt;=1000000000,ROUND('Trades'!P33,2)='Trades'!P33,OR('Trades'!Q33="PRICE",'Trades'!Q33="ALL_IN")),1,0)))</x:f>
        <x:v>0</x:v>
      </x:c>
      <x:c r="O33" s="29" t="n">
        <x:f>IF(P33=0,0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0,COUNTIFS('Exits'!$B$9:$B$608,'Trades'!A33,'Exits'!$K$9:$K$608,1)))</x:f>
        <x:v>0</x:v>
      </x:c>
      <x:c r="P33" s="29" t="n">
        <x:f>IF(COUNTA('Trades'!A33:I33,'Trades'!K33:T33)=0,0,1)</x:f>
        <x:v>0</x:v>
      </x:c>
    </x:row>
    <x:row r="34" ht="52" customHeight="1">
      <x:c r="A34" s="29" t="str">
        <x:f>IF(P34=0,"",IF('Trades'!A34="","[Trades "&amp;ROW()&amp;"]",'Trades'!A34))</x:f>
      </x:c>
      <x:c r="B34" s="33" t="str">
        <x:f>IF(K34=0,"",CHOOSE(K34,"Abgeschlossen","Offen","Unvollständig / ungültig","Nicht unterstützt"))</x:f>
      </x:c>
      <x:c r="C34" s="33" t="str">
        <x:f>IF(P34=0,"",IF('Trades'!I34="UNSUPPORTED","Aufstockungen / Umkehrungen nicht unterstützt",IF('Trades'!A34="","Trade-ID eingeben",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IDs: Text mit A–Z am Anfang, bis zu 64 Zeichen; ohne *, ?, ~, =, &lt; oder &gt;. Beispiel: T-001.",IF(COUNTIFS('Trades'!$A$9:$A$208,'Trades'!A34)&lt;&gt;1,"Trade-ID ist doppelt",IF('Trades'!B34="","Instrument eingeben",IF(AND('Trades'!C34&lt;&gt;"LONG",'Trades'!C34&lt;&gt;"SHORT"),"LONG oder SHORT wählen",IF(NOT(ISNUMBER('Trades'!D34)),"Gültigen Eröffnungszeitpunkt eingeben",IF(OR('Trades'!D34&lt;1,'Trades'!D34&gt;2958465),"Gültigen Eröffnungszeitpunkt eingeben",IF(NOT(ISNUMBER('Trades'!E34)),"Positive ursprüngliche Menge eingeben",IF(OR('Trades'!E34&lt;=0,'Trades'!E34&gt;1000000,ROUND('Trades'!E34,8)&lt;&gt;'Trades'!E34),"Positive ursprüngliche Menge eingeben",IF('Trades'!F34="","Mengeneinheit angeben",IF(AND('Trades'!I34&lt;&gt;"OPEN",'Trades'!I34&lt;&gt;"CLOSED"),"OPEN oder CLOSED wählen",IF(AND('Trades'!J34&lt;&gt;"NET",'Trades'!J34&lt;&gt;"GROSS"),"NET oder GROSS wählen",IF(COUNTIFS('Exits'!$B$9:$B$608,'Trades'!A34,'Exits'!$G$9:$G$608,-1)&gt;0,"Zugehörige Ausstiege prüfen",IF(D34&gt;'Trades'!E34,"Geschlossene Menge übersteigt Anfangsmenge",IF(AND('Trades'!I34="OPEN",D34='Trades'!E34),"OPEN widerspricht Restmenge null",IF('Trades'!I34="OPEN","",IF(O34=0,"Schließung in Exits ergänzen",IF(D34&lt;&gt;'Trades'!E34,"CLOSED verlangt vollständige Schließung",IF(AND('Trades'!J34="NET",NOT(ISNUMBER('Trades'!L34))),"Abgeglichenes Netto der ganzen Position eingeben",IF(AND('Trades'!J34="NET",'Trades'!K34&lt;&gt;"YES"),"Netto der ganzen Position bestätigen",IF(IF('Trades'!J34="NET",IF('Trades'!M34="",FALSE,IF(NOT(ISNUMBER('Trades'!M34)),TRUE,OR('Trades'!M34&lt;0,'Trades'!M34&gt;1000000000,ROUND('Trades'!M34,2)&lt;&gt;'Trades'!M34))),FALSE),"Geldbeträge: höchstens 2 Nachkommastellen; Eingabebetrag absolut ≤ 1.000.000.000.",IF(IF('Trades'!J34="NET",IF('Trades'!N34="",FALSE,IF(NOT(ISNUMBER('Trades'!N34)),TRUE,OR('Trades'!N34&lt;0,'Trades'!N34&gt;1000000000,ROUND('Trades'!N34,2)&lt;&gt;'Trades'!N34))),FALSE),"Geldbeträge: höchstens 2 Nachkommastellen; Eingabebetrag absolut ≤ 1.000.000.000.",IF(IF('Trades'!J34="NET",IF('Trades'!O34="",FALSE,IF(NOT(ISNUMBER('Trades'!O34)),TRUE,OR(ABS('Trades'!O34)&gt;1000000000,ROUND('Trades'!O34,2)&lt;&gt;'Trades'!O34))),FALSE),"Geldbeträge: höchstens 2 Nachkommastellen; Eingabebetrag absolut ≤ 1.000.000.000.",IF(AND('Trades'!J34="GROSS",NOT(ISNUMBER('Trades'!M34))),"Provision angeben, auch null",IF(AND('Trades'!J34="GROSS",'Trades'!M34&lt;0),"Provision muss nichtnegativ sein",IF(AND('Trades'!J34="GROSS",NOT(ISNUMBER('Trades'!N34))),"Sonstige Gebühren angeben, auch null",IF(AND('Trades'!J34="GROSS",'Trades'!N34&lt;0),"Gebühren müssen nichtnegativ sein",IF(AND('Trades'!J34="GROSS",NOT(ISNUMBER('Trades'!O34))),"Finanzierung mit Vorzeichen angeben, auch null",IF(AND('Trades'!J34="GROSS",NOT(ISNUMBER(F34))),"Brutto-P&amp;L für jeden Ausstieg eingeben",IF(IF('Trades'!J34="NET",OR(ABS('Trades'!L34)&gt;1000000000,ROUND('Trades'!L34,2)&lt;&gt;'Trades'!L34),FALSE),"Geldbeträge: höchstens 2 Nachkommastellen; Eingabebetrag absolut ≤ 1.000.000.000.",IF(IF('Trades'!J34="GROSS",OR(ABS('Trades'!M34)&gt;1000000000,ABS('Trades'!N34)&gt;1000000000,ABS('Trades'!O34)&gt;1000000000,ROUND('Trades'!M34,2)&lt;&gt;'Trades'!M34,ROUND('Trades'!N34,2)&lt;&gt;'Trades'!N34,ROUND('Trades'!O34,2)&lt;&gt;'Trades'!O34),FALSE),"Geldbeträge: höchstens 2 Nachkommastellen; Eingabebetrag absolut ≤ 1.000.000.000.",IF(AND('Trades'!G34&lt;&gt;"",OR(NOT(ISNUMBER('Trades'!G34)),'Trades'!G34&lt;=0)),"Positiven Kurs eingeben oder leer lassen",IF(AND('Trades'!H34&lt;&gt;"",OR(NOT(ISNUMBER('Trades'!H34)),'Trades'!H34&lt;=0)),"Positiven Kurs eingeben oder leer lassen","")))))))))))))))))))))))))))))))))))</x:f>
      </x:c>
      <x:c r="D34" s="31"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k. A.",ROUND(SUMIFS('Exits'!$I$9:$I$608,'Exits'!$B$9:$B$608,'Trades'!A34),8)))</x:f>
      </x:c>
      <x:c r="E34" s="32"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k. A.",IF(OR(O34=0,COUNTIFS('Exits'!$B$9:$B$608,'Trades'!A34,'Exits'!$G$9:$G$608,-1)&gt;0),"k. A.",_xlfn.MAXIFS('Exits'!$C$9:$C$608,'Exits'!$B$9:$B$608,'Trades'!A34))))</x:f>
      </x:c>
      <x:c r="F34" s="30"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k. A.",IF(AND(O34&gt;0,SUMIFS('Exits'!$J$9:$J$608,'Exits'!$B$9:$B$608,'Trades'!A34)=O34),ROUND(SUMIFS('Exits'!$F$9:$F$608,'Exits'!$B$9:$B$608,'Trades'!A34),2),"k. A.")))</x:f>
      </x:c>
      <x:c r="G34" s="30" t="str">
        <x:f>IF(P34=0,"",IF(K34&lt;&gt;1,"k. A.",IF('Trades'!J34="NET",'Trades'!L34,ROUND(F34-'Trades'!M34-'Trades'!N34+'Trades'!O34,2))))</x:f>
      </x:c>
      <x:c r="H34" s="31" t="str">
        <x:f>IF(P34=0,"",IF(N34=1,G34/'Trades'!P34,"k. A."))</x:f>
      </x:c>
      <x:c r="I34" s="33" t="str">
        <x:f>IF(P34=0,"",IF(K34&lt;&gt;1,"Position nicht abgeschlossen",IF(NOT(ISNUMBER('Trades'!P34)),"Risiko fehlt oder ungültig: positiv, ≤ 1.000.000.000, höchstens 2 Nachkommastellen.",IF(OR('Trades'!P34&lt;=0,'Trades'!P34&gt;1000000000,ROUND('Trades'!P34,2)&lt;&gt;'Trades'!P34),"Risiko fehlt oder ungültig: positiv, ≤ 1.000.000.000, höchstens 2 Nachkommastellen.",IF(AND('Trades'!Q34&lt;&gt;"PRICE",'Trades'!Q34&lt;&gt;"ALL_IN"),"PRICE oder ALL_IN wählen",IF('Trades'!Q34&lt;&gt;'Summary'!$K$4,"Andere Basis ausgewählt","Erfasst"))))))</x:f>
      </x:c>
      <x:c r="J34" s="33" t="str">
        <x:f>IF(P34=0,"",IF('Summary'!$H$6="Datumsfilter prüfen","Datumsfilter prüfen",IF(L34=1,"Enthalten",IF(K34=1,"Außerhalb des Zeitraums","Nicht enthalten"))))</x:f>
      </x:c>
      <x:c r="K34" s="29" t="n">
        <x:f>IF(P34=0,0,IF('Trades'!I34="UNSUPPORTED",4,IF(C34&lt;&gt;"",3,IF('Trades'!I34="OPEN",2,1))))</x:f>
        <x:v>0</x:v>
      </x:c>
      <x:c r="L34" s="29" t="n">
        <x:f>IF(OR(K34&lt;&gt;1,'Summary'!$H$6="Datumsfilter prüfen"),0,IF(AND(OR('Summary'!$B$6="",E34&gt;='Summary'!$B$6),OR('Summary'!$E$6="",E34&lt;'Summary'!$E$6+1)),1,0))</x:f>
        <x:v>0</x:v>
      </x:c>
      <x:c r="M34" s="29" t="n">
        <x:f>IF(AND(L34=1,N34=1,'Trades'!Q34='Summary'!$K$4),1,0)</x:f>
        <x:v>0</x:v>
      </x:c>
      <x:c r="N34" s="29" t="n">
        <x:f>IF(K34&lt;&gt;1,0,IF(NOT(ISNUMBER('Trades'!P34)),0,IF(AND('Trades'!P34&gt;0,'Trades'!P34&lt;=1000000000,ROUND('Trades'!P34,2)='Trades'!P34,OR('Trades'!Q34="PRICE",'Trades'!Q34="ALL_IN")),1,0)))</x:f>
        <x:v>0</x:v>
      </x:c>
      <x:c r="O34" s="29" t="n">
        <x:f>IF(P34=0,0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0,COUNTIFS('Exits'!$B$9:$B$608,'Trades'!A34,'Exits'!$K$9:$K$608,1)))</x:f>
        <x:v>0</x:v>
      </x:c>
      <x:c r="P34" s="29" t="n">
        <x:f>IF(COUNTA('Trades'!A34:I34,'Trades'!K34:T34)=0,0,1)</x:f>
        <x:v>0</x:v>
      </x:c>
    </x:row>
    <x:row r="35" ht="52" customHeight="1">
      <x:c r="A35" s="29" t="str">
        <x:f>IF(P35=0,"",IF('Trades'!A35="","[Trades "&amp;ROW()&amp;"]",'Trades'!A35))</x:f>
      </x:c>
      <x:c r="B35" s="33" t="str">
        <x:f>IF(K35=0,"",CHOOSE(K35,"Abgeschlossen","Offen","Unvollständig / ungültig","Nicht unterstützt"))</x:f>
      </x:c>
      <x:c r="C35" s="33" t="str">
        <x:f>IF(P35=0,"",IF('Trades'!I35="UNSUPPORTED","Aufstockungen / Umkehrungen nicht unterstützt",IF('Trades'!A35="","Trade-ID eingeben",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IDs: Text mit A–Z am Anfang, bis zu 64 Zeichen; ohne *, ?, ~, =, &lt; oder &gt;. Beispiel: T-001.",IF(COUNTIFS('Trades'!$A$9:$A$208,'Trades'!A35)&lt;&gt;1,"Trade-ID ist doppelt",IF('Trades'!B35="","Instrument eingeben",IF(AND('Trades'!C35&lt;&gt;"LONG",'Trades'!C35&lt;&gt;"SHORT"),"LONG oder SHORT wählen",IF(NOT(ISNUMBER('Trades'!D35)),"Gültigen Eröffnungszeitpunkt eingeben",IF(OR('Trades'!D35&lt;1,'Trades'!D35&gt;2958465),"Gültigen Eröffnungszeitpunkt eingeben",IF(NOT(ISNUMBER('Trades'!E35)),"Positive ursprüngliche Menge eingeben",IF(OR('Trades'!E35&lt;=0,'Trades'!E35&gt;1000000,ROUND('Trades'!E35,8)&lt;&gt;'Trades'!E35),"Positive ursprüngliche Menge eingeben",IF('Trades'!F35="","Mengeneinheit angeben",IF(AND('Trades'!I35&lt;&gt;"OPEN",'Trades'!I35&lt;&gt;"CLOSED"),"OPEN oder CLOSED wählen",IF(AND('Trades'!J35&lt;&gt;"NET",'Trades'!J35&lt;&gt;"GROSS"),"NET oder GROSS wählen",IF(COUNTIFS('Exits'!$B$9:$B$608,'Trades'!A35,'Exits'!$G$9:$G$608,-1)&gt;0,"Zugehörige Ausstiege prüfen",IF(D35&gt;'Trades'!E35,"Geschlossene Menge übersteigt Anfangsmenge",IF(AND('Trades'!I35="OPEN",D35='Trades'!E35),"OPEN widerspricht Restmenge null",IF('Trades'!I35="OPEN","",IF(O35=0,"Schließung in Exits ergänzen",IF(D35&lt;&gt;'Trades'!E35,"CLOSED verlangt vollständige Schließung",IF(AND('Trades'!J35="NET",NOT(ISNUMBER('Trades'!L35))),"Abgeglichenes Netto der ganzen Position eingeben",IF(AND('Trades'!J35="NET",'Trades'!K35&lt;&gt;"YES"),"Netto der ganzen Position bestätigen",IF(IF('Trades'!J35="NET",IF('Trades'!M35="",FALSE,IF(NOT(ISNUMBER('Trades'!M35)),TRUE,OR('Trades'!M35&lt;0,'Trades'!M35&gt;1000000000,ROUND('Trades'!M35,2)&lt;&gt;'Trades'!M35))),FALSE),"Geldbeträge: höchstens 2 Nachkommastellen; Eingabebetrag absolut ≤ 1.000.000.000.",IF(IF('Trades'!J35="NET",IF('Trades'!N35="",FALSE,IF(NOT(ISNUMBER('Trades'!N35)),TRUE,OR('Trades'!N35&lt;0,'Trades'!N35&gt;1000000000,ROUND('Trades'!N35,2)&lt;&gt;'Trades'!N35))),FALSE),"Geldbeträge: höchstens 2 Nachkommastellen; Eingabebetrag absolut ≤ 1.000.000.000.",IF(IF('Trades'!J35="NET",IF('Trades'!O35="",FALSE,IF(NOT(ISNUMBER('Trades'!O35)),TRUE,OR(ABS('Trades'!O35)&gt;1000000000,ROUND('Trades'!O35,2)&lt;&gt;'Trades'!O35))),FALSE),"Geldbeträge: höchstens 2 Nachkommastellen; Eingabebetrag absolut ≤ 1.000.000.000.",IF(AND('Trades'!J35="GROSS",NOT(ISNUMBER('Trades'!M35))),"Provision angeben, auch null",IF(AND('Trades'!J35="GROSS",'Trades'!M35&lt;0),"Provision muss nichtnegativ sein",IF(AND('Trades'!J35="GROSS",NOT(ISNUMBER('Trades'!N35))),"Sonstige Gebühren angeben, auch null",IF(AND('Trades'!J35="GROSS",'Trades'!N35&lt;0),"Gebühren müssen nichtnegativ sein",IF(AND('Trades'!J35="GROSS",NOT(ISNUMBER('Trades'!O35))),"Finanzierung mit Vorzeichen angeben, auch null",IF(AND('Trades'!J35="GROSS",NOT(ISNUMBER(F35))),"Brutto-P&amp;L für jeden Ausstieg eingeben",IF(IF('Trades'!J35="NET",OR(ABS('Trades'!L35)&gt;1000000000,ROUND('Trades'!L35,2)&lt;&gt;'Trades'!L35),FALSE),"Geldbeträge: höchstens 2 Nachkommastellen; Eingabebetrag absolut ≤ 1.000.000.000.",IF(IF('Trades'!J35="GROSS",OR(ABS('Trades'!M35)&gt;1000000000,ABS('Trades'!N35)&gt;1000000000,ABS('Trades'!O35)&gt;1000000000,ROUND('Trades'!M35,2)&lt;&gt;'Trades'!M35,ROUND('Trades'!N35,2)&lt;&gt;'Trades'!N35,ROUND('Trades'!O35,2)&lt;&gt;'Trades'!O35),FALSE),"Geldbeträge: höchstens 2 Nachkommastellen; Eingabebetrag absolut ≤ 1.000.000.000.",IF(AND('Trades'!G35&lt;&gt;"",OR(NOT(ISNUMBER('Trades'!G35)),'Trades'!G35&lt;=0)),"Positiven Kurs eingeben oder leer lassen",IF(AND('Trades'!H35&lt;&gt;"",OR(NOT(ISNUMBER('Trades'!H35)),'Trades'!H35&lt;=0)),"Positiven Kurs eingeben oder leer lassen","")))))))))))))))))))))))))))))))))))</x:f>
      </x:c>
      <x:c r="D35" s="31"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k. A.",ROUND(SUMIFS('Exits'!$I$9:$I$608,'Exits'!$B$9:$B$608,'Trades'!A35),8)))</x:f>
      </x:c>
      <x:c r="E35" s="32"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k. A.",IF(OR(O35=0,COUNTIFS('Exits'!$B$9:$B$608,'Trades'!A35,'Exits'!$G$9:$G$608,-1)&gt;0),"k. A.",_xlfn.MAXIFS('Exits'!$C$9:$C$608,'Exits'!$B$9:$B$608,'Trades'!A35))))</x:f>
      </x:c>
      <x:c r="F35" s="30"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k. A.",IF(AND(O35&gt;0,SUMIFS('Exits'!$J$9:$J$608,'Exits'!$B$9:$B$608,'Trades'!A35)=O35),ROUND(SUMIFS('Exits'!$F$9:$F$608,'Exits'!$B$9:$B$608,'Trades'!A35),2),"k. A.")))</x:f>
      </x:c>
      <x:c r="G35" s="30" t="str">
        <x:f>IF(P35=0,"",IF(K35&lt;&gt;1,"k. A.",IF('Trades'!J35="NET",'Trades'!L35,ROUND(F35-'Trades'!M35-'Trades'!N35+'Trades'!O35,2))))</x:f>
      </x:c>
      <x:c r="H35" s="31" t="str">
        <x:f>IF(P35=0,"",IF(N35=1,G35/'Trades'!P35,"k. A."))</x:f>
      </x:c>
      <x:c r="I35" s="33" t="str">
        <x:f>IF(P35=0,"",IF(K35&lt;&gt;1,"Position nicht abgeschlossen",IF(NOT(ISNUMBER('Trades'!P35)),"Risiko fehlt oder ungültig: positiv, ≤ 1.000.000.000, höchstens 2 Nachkommastellen.",IF(OR('Trades'!P35&lt;=0,'Trades'!P35&gt;1000000000,ROUND('Trades'!P35,2)&lt;&gt;'Trades'!P35),"Risiko fehlt oder ungültig: positiv, ≤ 1.000.000.000, höchstens 2 Nachkommastellen.",IF(AND('Trades'!Q35&lt;&gt;"PRICE",'Trades'!Q35&lt;&gt;"ALL_IN"),"PRICE oder ALL_IN wählen",IF('Trades'!Q35&lt;&gt;'Summary'!$K$4,"Andere Basis ausgewählt","Erfasst"))))))</x:f>
      </x:c>
      <x:c r="J35" s="33" t="str">
        <x:f>IF(P35=0,"",IF('Summary'!$H$6="Datumsfilter prüfen","Datumsfilter prüfen",IF(L35=1,"Enthalten",IF(K35=1,"Außerhalb des Zeitraums","Nicht enthalten"))))</x:f>
      </x:c>
      <x:c r="K35" s="29" t="n">
        <x:f>IF(P35=0,0,IF('Trades'!I35="UNSUPPORTED",4,IF(C35&lt;&gt;"",3,IF('Trades'!I35="OPEN",2,1))))</x:f>
        <x:v>0</x:v>
      </x:c>
      <x:c r="L35" s="29" t="n">
        <x:f>IF(OR(K35&lt;&gt;1,'Summary'!$H$6="Datumsfilter prüfen"),0,IF(AND(OR('Summary'!$B$6="",E35&gt;='Summary'!$B$6),OR('Summary'!$E$6="",E35&lt;'Summary'!$E$6+1)),1,0))</x:f>
        <x:v>0</x:v>
      </x:c>
      <x:c r="M35" s="29" t="n">
        <x:f>IF(AND(L35=1,N35=1,'Trades'!Q35='Summary'!$K$4),1,0)</x:f>
        <x:v>0</x:v>
      </x:c>
      <x:c r="N35" s="29" t="n">
        <x:f>IF(K35&lt;&gt;1,0,IF(NOT(ISNUMBER('Trades'!P35)),0,IF(AND('Trades'!P35&gt;0,'Trades'!P35&lt;=1000000000,ROUND('Trades'!P35,2)='Trades'!P35,OR('Trades'!Q35="PRICE",'Trades'!Q35="ALL_IN")),1,0)))</x:f>
        <x:v>0</x:v>
      </x:c>
      <x:c r="O35" s="29" t="n">
        <x:f>IF(P35=0,0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0,COUNTIFS('Exits'!$B$9:$B$608,'Trades'!A35,'Exits'!$K$9:$K$608,1)))</x:f>
        <x:v>0</x:v>
      </x:c>
      <x:c r="P35" s="29" t="n">
        <x:f>IF(COUNTA('Trades'!A35:I35,'Trades'!K35:T35)=0,0,1)</x:f>
        <x:v>0</x:v>
      </x:c>
    </x:row>
    <x:row r="36" ht="52" customHeight="1">
      <x:c r="A36" s="29" t="str">
        <x:f>IF(P36=0,"",IF('Trades'!A36="","[Trades "&amp;ROW()&amp;"]",'Trades'!A36))</x:f>
      </x:c>
      <x:c r="B36" s="33" t="str">
        <x:f>IF(K36=0,"",CHOOSE(K36,"Abgeschlossen","Offen","Unvollständig / ungültig","Nicht unterstützt"))</x:f>
      </x:c>
      <x:c r="C36" s="33" t="str">
        <x:f>IF(P36=0,"",IF('Trades'!I36="UNSUPPORTED","Aufstockungen / Umkehrungen nicht unterstützt",IF('Trades'!A36="","Trade-ID eingeben",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IDs: Text mit A–Z am Anfang, bis zu 64 Zeichen; ohne *, ?, ~, =, &lt; oder &gt;. Beispiel: T-001.",IF(COUNTIFS('Trades'!$A$9:$A$208,'Trades'!A36)&lt;&gt;1,"Trade-ID ist doppelt",IF('Trades'!B36="","Instrument eingeben",IF(AND('Trades'!C36&lt;&gt;"LONG",'Trades'!C36&lt;&gt;"SHORT"),"LONG oder SHORT wählen",IF(NOT(ISNUMBER('Trades'!D36)),"Gültigen Eröffnungszeitpunkt eingeben",IF(OR('Trades'!D36&lt;1,'Trades'!D36&gt;2958465),"Gültigen Eröffnungszeitpunkt eingeben",IF(NOT(ISNUMBER('Trades'!E36)),"Positive ursprüngliche Menge eingeben",IF(OR('Trades'!E36&lt;=0,'Trades'!E36&gt;1000000,ROUND('Trades'!E36,8)&lt;&gt;'Trades'!E36),"Positive ursprüngliche Menge eingeben",IF('Trades'!F36="","Mengeneinheit angeben",IF(AND('Trades'!I36&lt;&gt;"OPEN",'Trades'!I36&lt;&gt;"CLOSED"),"OPEN oder CLOSED wählen",IF(AND('Trades'!J36&lt;&gt;"NET",'Trades'!J36&lt;&gt;"GROSS"),"NET oder GROSS wählen",IF(COUNTIFS('Exits'!$B$9:$B$608,'Trades'!A36,'Exits'!$G$9:$G$608,-1)&gt;0,"Zugehörige Ausstiege prüfen",IF(D36&gt;'Trades'!E36,"Geschlossene Menge übersteigt Anfangsmenge",IF(AND('Trades'!I36="OPEN",D36='Trades'!E36),"OPEN widerspricht Restmenge null",IF('Trades'!I36="OPEN","",IF(O36=0,"Schließung in Exits ergänzen",IF(D36&lt;&gt;'Trades'!E36,"CLOSED verlangt vollständige Schließung",IF(AND('Trades'!J36="NET",NOT(ISNUMBER('Trades'!L36))),"Abgeglichenes Netto der ganzen Position eingeben",IF(AND('Trades'!J36="NET",'Trades'!K36&lt;&gt;"YES"),"Netto der ganzen Position bestätigen",IF(IF('Trades'!J36="NET",IF('Trades'!M36="",FALSE,IF(NOT(ISNUMBER('Trades'!M36)),TRUE,OR('Trades'!M36&lt;0,'Trades'!M36&gt;1000000000,ROUND('Trades'!M36,2)&lt;&gt;'Trades'!M36))),FALSE),"Geldbeträge: höchstens 2 Nachkommastellen; Eingabebetrag absolut ≤ 1.000.000.000.",IF(IF('Trades'!J36="NET",IF('Trades'!N36="",FALSE,IF(NOT(ISNUMBER('Trades'!N36)),TRUE,OR('Trades'!N36&lt;0,'Trades'!N36&gt;1000000000,ROUND('Trades'!N36,2)&lt;&gt;'Trades'!N36))),FALSE),"Geldbeträge: höchstens 2 Nachkommastellen; Eingabebetrag absolut ≤ 1.000.000.000.",IF(IF('Trades'!J36="NET",IF('Trades'!O36="",FALSE,IF(NOT(ISNUMBER('Trades'!O36)),TRUE,OR(ABS('Trades'!O36)&gt;1000000000,ROUND('Trades'!O36,2)&lt;&gt;'Trades'!O36))),FALSE),"Geldbeträge: höchstens 2 Nachkommastellen; Eingabebetrag absolut ≤ 1.000.000.000.",IF(AND('Trades'!J36="GROSS",NOT(ISNUMBER('Trades'!M36))),"Provision angeben, auch null",IF(AND('Trades'!J36="GROSS",'Trades'!M36&lt;0),"Provision muss nichtnegativ sein",IF(AND('Trades'!J36="GROSS",NOT(ISNUMBER('Trades'!N36))),"Sonstige Gebühren angeben, auch null",IF(AND('Trades'!J36="GROSS",'Trades'!N36&lt;0),"Gebühren müssen nichtnegativ sein",IF(AND('Trades'!J36="GROSS",NOT(ISNUMBER('Trades'!O36))),"Finanzierung mit Vorzeichen angeben, auch null",IF(AND('Trades'!J36="GROSS",NOT(ISNUMBER(F36))),"Brutto-P&amp;L für jeden Ausstieg eingeben",IF(IF('Trades'!J36="NET",OR(ABS('Trades'!L36)&gt;1000000000,ROUND('Trades'!L36,2)&lt;&gt;'Trades'!L36),FALSE),"Geldbeträge: höchstens 2 Nachkommastellen; Eingabebetrag absolut ≤ 1.000.000.000.",IF(IF('Trades'!J36="GROSS",OR(ABS('Trades'!M36)&gt;1000000000,ABS('Trades'!N36)&gt;1000000000,ABS('Trades'!O36)&gt;1000000000,ROUND('Trades'!M36,2)&lt;&gt;'Trades'!M36,ROUND('Trades'!N36,2)&lt;&gt;'Trades'!N36,ROUND('Trades'!O36,2)&lt;&gt;'Trades'!O36),FALSE),"Geldbeträge: höchstens 2 Nachkommastellen; Eingabebetrag absolut ≤ 1.000.000.000.",IF(AND('Trades'!G36&lt;&gt;"",OR(NOT(ISNUMBER('Trades'!G36)),'Trades'!G36&lt;=0)),"Positiven Kurs eingeben oder leer lassen",IF(AND('Trades'!H36&lt;&gt;"",OR(NOT(ISNUMBER('Trades'!H36)),'Trades'!H36&lt;=0)),"Positiven Kurs eingeben oder leer lassen","")))))))))))))))))))))))))))))))))))</x:f>
      </x:c>
      <x:c r="D36" s="31"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k. A.",ROUND(SUMIFS('Exits'!$I$9:$I$608,'Exits'!$B$9:$B$608,'Trades'!A36),8)))</x:f>
      </x:c>
      <x:c r="E36" s="32"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k. A.",IF(OR(O36=0,COUNTIFS('Exits'!$B$9:$B$608,'Trades'!A36,'Exits'!$G$9:$G$608,-1)&gt;0),"k. A.",_xlfn.MAXIFS('Exits'!$C$9:$C$608,'Exits'!$B$9:$B$608,'Trades'!A36))))</x:f>
      </x:c>
      <x:c r="F36" s="30"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k. A.",IF(AND(O36&gt;0,SUMIFS('Exits'!$J$9:$J$608,'Exits'!$B$9:$B$608,'Trades'!A36)=O36),ROUND(SUMIFS('Exits'!$F$9:$F$608,'Exits'!$B$9:$B$608,'Trades'!A36),2),"k. A.")))</x:f>
      </x:c>
      <x:c r="G36" s="30" t="str">
        <x:f>IF(P36=0,"",IF(K36&lt;&gt;1,"k. A.",IF('Trades'!J36="NET",'Trades'!L36,ROUND(F36-'Trades'!M36-'Trades'!N36+'Trades'!O36,2))))</x:f>
      </x:c>
      <x:c r="H36" s="31" t="str">
        <x:f>IF(P36=0,"",IF(N36=1,G36/'Trades'!P36,"k. A."))</x:f>
      </x:c>
      <x:c r="I36" s="33" t="str">
        <x:f>IF(P36=0,"",IF(K36&lt;&gt;1,"Position nicht abgeschlossen",IF(NOT(ISNUMBER('Trades'!P36)),"Risiko fehlt oder ungültig: positiv, ≤ 1.000.000.000, höchstens 2 Nachkommastellen.",IF(OR('Trades'!P36&lt;=0,'Trades'!P36&gt;1000000000,ROUND('Trades'!P36,2)&lt;&gt;'Trades'!P36),"Risiko fehlt oder ungültig: positiv, ≤ 1.000.000.000, höchstens 2 Nachkommastellen.",IF(AND('Trades'!Q36&lt;&gt;"PRICE",'Trades'!Q36&lt;&gt;"ALL_IN"),"PRICE oder ALL_IN wählen",IF('Trades'!Q36&lt;&gt;'Summary'!$K$4,"Andere Basis ausgewählt","Erfasst"))))))</x:f>
      </x:c>
      <x:c r="J36" s="33" t="str">
        <x:f>IF(P36=0,"",IF('Summary'!$H$6="Datumsfilter prüfen","Datumsfilter prüfen",IF(L36=1,"Enthalten",IF(K36=1,"Außerhalb des Zeitraums","Nicht enthalten"))))</x:f>
      </x:c>
      <x:c r="K36" s="29" t="n">
        <x:f>IF(P36=0,0,IF('Trades'!I36="UNSUPPORTED",4,IF(C36&lt;&gt;"",3,IF('Trades'!I36="OPEN",2,1))))</x:f>
        <x:v>0</x:v>
      </x:c>
      <x:c r="L36" s="29" t="n">
        <x:f>IF(OR(K36&lt;&gt;1,'Summary'!$H$6="Datumsfilter prüfen"),0,IF(AND(OR('Summary'!$B$6="",E36&gt;='Summary'!$B$6),OR('Summary'!$E$6="",E36&lt;'Summary'!$E$6+1)),1,0))</x:f>
        <x:v>0</x:v>
      </x:c>
      <x:c r="M36" s="29" t="n">
        <x:f>IF(AND(L36=1,N36=1,'Trades'!Q36='Summary'!$K$4),1,0)</x:f>
        <x:v>0</x:v>
      </x:c>
      <x:c r="N36" s="29" t="n">
        <x:f>IF(K36&lt;&gt;1,0,IF(NOT(ISNUMBER('Trades'!P36)),0,IF(AND('Trades'!P36&gt;0,'Trades'!P36&lt;=1000000000,ROUND('Trades'!P36,2)='Trades'!P36,OR('Trades'!Q36="PRICE",'Trades'!Q36="ALL_IN")),1,0)))</x:f>
        <x:v>0</x:v>
      </x:c>
      <x:c r="O36" s="29" t="n">
        <x:f>IF(P36=0,0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0,COUNTIFS('Exits'!$B$9:$B$608,'Trades'!A36,'Exits'!$K$9:$K$608,1)))</x:f>
        <x:v>0</x:v>
      </x:c>
      <x:c r="P36" s="29" t="n">
        <x:f>IF(COUNTA('Trades'!A36:I36,'Trades'!K36:T36)=0,0,1)</x:f>
        <x:v>0</x:v>
      </x:c>
    </x:row>
    <x:row r="37" ht="52" customHeight="1">
      <x:c r="A37" s="29" t="str">
        <x:f>IF(P37=0,"",IF('Trades'!A37="","[Trades "&amp;ROW()&amp;"]",'Trades'!A37))</x:f>
      </x:c>
      <x:c r="B37" s="33" t="str">
        <x:f>IF(K37=0,"",CHOOSE(K37,"Abgeschlossen","Offen","Unvollständig / ungültig","Nicht unterstützt"))</x:f>
      </x:c>
      <x:c r="C37" s="33" t="str">
        <x:f>IF(P37=0,"",IF('Trades'!I37="UNSUPPORTED","Aufstockungen / Umkehrungen nicht unterstützt",IF('Trades'!A37="","Trade-ID eingeben",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IDs: Text mit A–Z am Anfang, bis zu 64 Zeichen; ohne *, ?, ~, =, &lt; oder &gt;. Beispiel: T-001.",IF(COUNTIFS('Trades'!$A$9:$A$208,'Trades'!A37)&lt;&gt;1,"Trade-ID ist doppelt",IF('Trades'!B37="","Instrument eingeben",IF(AND('Trades'!C37&lt;&gt;"LONG",'Trades'!C37&lt;&gt;"SHORT"),"LONG oder SHORT wählen",IF(NOT(ISNUMBER('Trades'!D37)),"Gültigen Eröffnungszeitpunkt eingeben",IF(OR('Trades'!D37&lt;1,'Trades'!D37&gt;2958465),"Gültigen Eröffnungszeitpunkt eingeben",IF(NOT(ISNUMBER('Trades'!E37)),"Positive ursprüngliche Menge eingeben",IF(OR('Trades'!E37&lt;=0,'Trades'!E37&gt;1000000,ROUND('Trades'!E37,8)&lt;&gt;'Trades'!E37),"Positive ursprüngliche Menge eingeben",IF('Trades'!F37="","Mengeneinheit angeben",IF(AND('Trades'!I37&lt;&gt;"OPEN",'Trades'!I37&lt;&gt;"CLOSED"),"OPEN oder CLOSED wählen",IF(AND('Trades'!J37&lt;&gt;"NET",'Trades'!J37&lt;&gt;"GROSS"),"NET oder GROSS wählen",IF(COUNTIFS('Exits'!$B$9:$B$608,'Trades'!A37,'Exits'!$G$9:$G$608,-1)&gt;0,"Zugehörige Ausstiege prüfen",IF(D37&gt;'Trades'!E37,"Geschlossene Menge übersteigt Anfangsmenge",IF(AND('Trades'!I37="OPEN",D37='Trades'!E37),"OPEN widerspricht Restmenge null",IF('Trades'!I37="OPEN","",IF(O37=0,"Schließung in Exits ergänzen",IF(D37&lt;&gt;'Trades'!E37,"CLOSED verlangt vollständige Schließung",IF(AND('Trades'!J37="NET",NOT(ISNUMBER('Trades'!L37))),"Abgeglichenes Netto der ganzen Position eingeben",IF(AND('Trades'!J37="NET",'Trades'!K37&lt;&gt;"YES"),"Netto der ganzen Position bestätigen",IF(IF('Trades'!J37="NET",IF('Trades'!M37="",FALSE,IF(NOT(ISNUMBER('Trades'!M37)),TRUE,OR('Trades'!M37&lt;0,'Trades'!M37&gt;1000000000,ROUND('Trades'!M37,2)&lt;&gt;'Trades'!M37))),FALSE),"Geldbeträge: höchstens 2 Nachkommastellen; Eingabebetrag absolut ≤ 1.000.000.000.",IF(IF('Trades'!J37="NET",IF('Trades'!N37="",FALSE,IF(NOT(ISNUMBER('Trades'!N37)),TRUE,OR('Trades'!N37&lt;0,'Trades'!N37&gt;1000000000,ROUND('Trades'!N37,2)&lt;&gt;'Trades'!N37))),FALSE),"Geldbeträge: höchstens 2 Nachkommastellen; Eingabebetrag absolut ≤ 1.000.000.000.",IF(IF('Trades'!J37="NET",IF('Trades'!O37="",FALSE,IF(NOT(ISNUMBER('Trades'!O37)),TRUE,OR(ABS('Trades'!O37)&gt;1000000000,ROUND('Trades'!O37,2)&lt;&gt;'Trades'!O37))),FALSE),"Geldbeträge: höchstens 2 Nachkommastellen; Eingabebetrag absolut ≤ 1.000.000.000.",IF(AND('Trades'!J37="GROSS",NOT(ISNUMBER('Trades'!M37))),"Provision angeben, auch null",IF(AND('Trades'!J37="GROSS",'Trades'!M37&lt;0),"Provision muss nichtnegativ sein",IF(AND('Trades'!J37="GROSS",NOT(ISNUMBER('Trades'!N37))),"Sonstige Gebühren angeben, auch null",IF(AND('Trades'!J37="GROSS",'Trades'!N37&lt;0),"Gebühren müssen nichtnegativ sein",IF(AND('Trades'!J37="GROSS",NOT(ISNUMBER('Trades'!O37))),"Finanzierung mit Vorzeichen angeben, auch null",IF(AND('Trades'!J37="GROSS",NOT(ISNUMBER(F37))),"Brutto-P&amp;L für jeden Ausstieg eingeben",IF(IF('Trades'!J37="NET",OR(ABS('Trades'!L37)&gt;1000000000,ROUND('Trades'!L37,2)&lt;&gt;'Trades'!L37),FALSE),"Geldbeträge: höchstens 2 Nachkommastellen; Eingabebetrag absolut ≤ 1.000.000.000.",IF(IF('Trades'!J37="GROSS",OR(ABS('Trades'!M37)&gt;1000000000,ABS('Trades'!N37)&gt;1000000000,ABS('Trades'!O37)&gt;1000000000,ROUND('Trades'!M37,2)&lt;&gt;'Trades'!M37,ROUND('Trades'!N37,2)&lt;&gt;'Trades'!N37,ROUND('Trades'!O37,2)&lt;&gt;'Trades'!O37),FALSE),"Geldbeträge: höchstens 2 Nachkommastellen; Eingabebetrag absolut ≤ 1.000.000.000.",IF(AND('Trades'!G37&lt;&gt;"",OR(NOT(ISNUMBER('Trades'!G37)),'Trades'!G37&lt;=0)),"Positiven Kurs eingeben oder leer lassen",IF(AND('Trades'!H37&lt;&gt;"",OR(NOT(ISNUMBER('Trades'!H37)),'Trades'!H37&lt;=0)),"Positiven Kurs eingeben oder leer lassen","")))))))))))))))))))))))))))))))))))</x:f>
      </x:c>
      <x:c r="D37" s="31"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k. A.",ROUND(SUMIFS('Exits'!$I$9:$I$608,'Exits'!$B$9:$B$608,'Trades'!A37),8)))</x:f>
      </x:c>
      <x:c r="E37" s="32"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k. A.",IF(OR(O37=0,COUNTIFS('Exits'!$B$9:$B$608,'Trades'!A37,'Exits'!$G$9:$G$608,-1)&gt;0),"k. A.",_xlfn.MAXIFS('Exits'!$C$9:$C$608,'Exits'!$B$9:$B$608,'Trades'!A37))))</x:f>
      </x:c>
      <x:c r="F37" s="30"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k. A.",IF(AND(O37&gt;0,SUMIFS('Exits'!$J$9:$J$608,'Exits'!$B$9:$B$608,'Trades'!A37)=O37),ROUND(SUMIFS('Exits'!$F$9:$F$608,'Exits'!$B$9:$B$608,'Trades'!A37),2),"k. A.")))</x:f>
      </x:c>
      <x:c r="G37" s="30" t="str">
        <x:f>IF(P37=0,"",IF(K37&lt;&gt;1,"k. A.",IF('Trades'!J37="NET",'Trades'!L37,ROUND(F37-'Trades'!M37-'Trades'!N37+'Trades'!O37,2))))</x:f>
      </x:c>
      <x:c r="H37" s="31" t="str">
        <x:f>IF(P37=0,"",IF(N37=1,G37/'Trades'!P37,"k. A."))</x:f>
      </x:c>
      <x:c r="I37" s="33" t="str">
        <x:f>IF(P37=0,"",IF(K37&lt;&gt;1,"Position nicht abgeschlossen",IF(NOT(ISNUMBER('Trades'!P37)),"Risiko fehlt oder ungültig: positiv, ≤ 1.000.000.000, höchstens 2 Nachkommastellen.",IF(OR('Trades'!P37&lt;=0,'Trades'!P37&gt;1000000000,ROUND('Trades'!P37,2)&lt;&gt;'Trades'!P37),"Risiko fehlt oder ungültig: positiv, ≤ 1.000.000.000, höchstens 2 Nachkommastellen.",IF(AND('Trades'!Q37&lt;&gt;"PRICE",'Trades'!Q37&lt;&gt;"ALL_IN"),"PRICE oder ALL_IN wählen",IF('Trades'!Q37&lt;&gt;'Summary'!$K$4,"Andere Basis ausgewählt","Erfasst"))))))</x:f>
      </x:c>
      <x:c r="J37" s="33" t="str">
        <x:f>IF(P37=0,"",IF('Summary'!$H$6="Datumsfilter prüfen","Datumsfilter prüfen",IF(L37=1,"Enthalten",IF(K37=1,"Außerhalb des Zeitraums","Nicht enthalten"))))</x:f>
      </x:c>
      <x:c r="K37" s="29" t="n">
        <x:f>IF(P37=0,0,IF('Trades'!I37="UNSUPPORTED",4,IF(C37&lt;&gt;"",3,IF('Trades'!I37="OPEN",2,1))))</x:f>
        <x:v>0</x:v>
      </x:c>
      <x:c r="L37" s="29" t="n">
        <x:f>IF(OR(K37&lt;&gt;1,'Summary'!$H$6="Datumsfilter prüfen"),0,IF(AND(OR('Summary'!$B$6="",E37&gt;='Summary'!$B$6),OR('Summary'!$E$6="",E37&lt;'Summary'!$E$6+1)),1,0))</x:f>
        <x:v>0</x:v>
      </x:c>
      <x:c r="M37" s="29" t="n">
        <x:f>IF(AND(L37=1,N37=1,'Trades'!Q37='Summary'!$K$4),1,0)</x:f>
        <x:v>0</x:v>
      </x:c>
      <x:c r="N37" s="29" t="n">
        <x:f>IF(K37&lt;&gt;1,0,IF(NOT(ISNUMBER('Trades'!P37)),0,IF(AND('Trades'!P37&gt;0,'Trades'!P37&lt;=1000000000,ROUND('Trades'!P37,2)='Trades'!P37,OR('Trades'!Q37="PRICE",'Trades'!Q37="ALL_IN")),1,0)))</x:f>
        <x:v>0</x:v>
      </x:c>
      <x:c r="O37" s="29" t="n">
        <x:f>IF(P37=0,0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0,COUNTIFS('Exits'!$B$9:$B$608,'Trades'!A37,'Exits'!$K$9:$K$608,1)))</x:f>
        <x:v>0</x:v>
      </x:c>
      <x:c r="P37" s="29" t="n">
        <x:f>IF(COUNTA('Trades'!A37:I37,'Trades'!K37:T37)=0,0,1)</x:f>
        <x:v>0</x:v>
      </x:c>
    </x:row>
    <x:row r="38" ht="52" customHeight="1">
      <x:c r="A38" s="29" t="str">
        <x:f>IF(P38=0,"",IF('Trades'!A38="","[Trades "&amp;ROW()&amp;"]",'Trades'!A38))</x:f>
      </x:c>
      <x:c r="B38" s="33" t="str">
        <x:f>IF(K38=0,"",CHOOSE(K38,"Abgeschlossen","Offen","Unvollständig / ungültig","Nicht unterstützt"))</x:f>
      </x:c>
      <x:c r="C38" s="33" t="str">
        <x:f>IF(P38=0,"",IF('Trades'!I38="UNSUPPORTED","Aufstockungen / Umkehrungen nicht unterstützt",IF('Trades'!A38="","Trade-ID eingeben",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IDs: Text mit A–Z am Anfang, bis zu 64 Zeichen; ohne *, ?, ~, =, &lt; oder &gt;. Beispiel: T-001.",IF(COUNTIFS('Trades'!$A$9:$A$208,'Trades'!A38)&lt;&gt;1,"Trade-ID ist doppelt",IF('Trades'!B38="","Instrument eingeben",IF(AND('Trades'!C38&lt;&gt;"LONG",'Trades'!C38&lt;&gt;"SHORT"),"LONG oder SHORT wählen",IF(NOT(ISNUMBER('Trades'!D38)),"Gültigen Eröffnungszeitpunkt eingeben",IF(OR('Trades'!D38&lt;1,'Trades'!D38&gt;2958465),"Gültigen Eröffnungszeitpunkt eingeben",IF(NOT(ISNUMBER('Trades'!E38)),"Positive ursprüngliche Menge eingeben",IF(OR('Trades'!E38&lt;=0,'Trades'!E38&gt;1000000,ROUND('Trades'!E38,8)&lt;&gt;'Trades'!E38),"Positive ursprüngliche Menge eingeben",IF('Trades'!F38="","Mengeneinheit angeben",IF(AND('Trades'!I38&lt;&gt;"OPEN",'Trades'!I38&lt;&gt;"CLOSED"),"OPEN oder CLOSED wählen",IF(AND('Trades'!J38&lt;&gt;"NET",'Trades'!J38&lt;&gt;"GROSS"),"NET oder GROSS wählen",IF(COUNTIFS('Exits'!$B$9:$B$608,'Trades'!A38,'Exits'!$G$9:$G$608,-1)&gt;0,"Zugehörige Ausstiege prüfen",IF(D38&gt;'Trades'!E38,"Geschlossene Menge übersteigt Anfangsmenge",IF(AND('Trades'!I38="OPEN",D38='Trades'!E38),"OPEN widerspricht Restmenge null",IF('Trades'!I38="OPEN","",IF(O38=0,"Schließung in Exits ergänzen",IF(D38&lt;&gt;'Trades'!E38,"CLOSED verlangt vollständige Schließung",IF(AND('Trades'!J38="NET",NOT(ISNUMBER('Trades'!L38))),"Abgeglichenes Netto der ganzen Position eingeben",IF(AND('Trades'!J38="NET",'Trades'!K38&lt;&gt;"YES"),"Netto der ganzen Position bestätigen",IF(IF('Trades'!J38="NET",IF('Trades'!M38="",FALSE,IF(NOT(ISNUMBER('Trades'!M38)),TRUE,OR('Trades'!M38&lt;0,'Trades'!M38&gt;1000000000,ROUND('Trades'!M38,2)&lt;&gt;'Trades'!M38))),FALSE),"Geldbeträge: höchstens 2 Nachkommastellen; Eingabebetrag absolut ≤ 1.000.000.000.",IF(IF('Trades'!J38="NET",IF('Trades'!N38="",FALSE,IF(NOT(ISNUMBER('Trades'!N38)),TRUE,OR('Trades'!N38&lt;0,'Trades'!N38&gt;1000000000,ROUND('Trades'!N38,2)&lt;&gt;'Trades'!N38))),FALSE),"Geldbeträge: höchstens 2 Nachkommastellen; Eingabebetrag absolut ≤ 1.000.000.000.",IF(IF('Trades'!J38="NET",IF('Trades'!O38="",FALSE,IF(NOT(ISNUMBER('Trades'!O38)),TRUE,OR(ABS('Trades'!O38)&gt;1000000000,ROUND('Trades'!O38,2)&lt;&gt;'Trades'!O38))),FALSE),"Geldbeträge: höchstens 2 Nachkommastellen; Eingabebetrag absolut ≤ 1.000.000.000.",IF(AND('Trades'!J38="GROSS",NOT(ISNUMBER('Trades'!M38))),"Provision angeben, auch null",IF(AND('Trades'!J38="GROSS",'Trades'!M38&lt;0),"Provision muss nichtnegativ sein",IF(AND('Trades'!J38="GROSS",NOT(ISNUMBER('Trades'!N38))),"Sonstige Gebühren angeben, auch null",IF(AND('Trades'!J38="GROSS",'Trades'!N38&lt;0),"Gebühren müssen nichtnegativ sein",IF(AND('Trades'!J38="GROSS",NOT(ISNUMBER('Trades'!O38))),"Finanzierung mit Vorzeichen angeben, auch null",IF(AND('Trades'!J38="GROSS",NOT(ISNUMBER(F38))),"Brutto-P&amp;L für jeden Ausstieg eingeben",IF(IF('Trades'!J38="NET",OR(ABS('Trades'!L38)&gt;1000000000,ROUND('Trades'!L38,2)&lt;&gt;'Trades'!L38),FALSE),"Geldbeträge: höchstens 2 Nachkommastellen; Eingabebetrag absolut ≤ 1.000.000.000.",IF(IF('Trades'!J38="GROSS",OR(ABS('Trades'!M38)&gt;1000000000,ABS('Trades'!N38)&gt;1000000000,ABS('Trades'!O38)&gt;1000000000,ROUND('Trades'!M38,2)&lt;&gt;'Trades'!M38,ROUND('Trades'!N38,2)&lt;&gt;'Trades'!N38,ROUND('Trades'!O38,2)&lt;&gt;'Trades'!O38),FALSE),"Geldbeträge: höchstens 2 Nachkommastellen; Eingabebetrag absolut ≤ 1.000.000.000.",IF(AND('Trades'!G38&lt;&gt;"",OR(NOT(ISNUMBER('Trades'!G38)),'Trades'!G38&lt;=0)),"Positiven Kurs eingeben oder leer lassen",IF(AND('Trades'!H38&lt;&gt;"",OR(NOT(ISNUMBER('Trades'!H38)),'Trades'!H38&lt;=0)),"Positiven Kurs eingeben oder leer lassen","")))))))))))))))))))))))))))))))))))</x:f>
      </x:c>
      <x:c r="D38" s="31"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k. A.",ROUND(SUMIFS('Exits'!$I$9:$I$608,'Exits'!$B$9:$B$608,'Trades'!A38),8)))</x:f>
      </x:c>
      <x:c r="E38" s="32"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k. A.",IF(OR(O38=0,COUNTIFS('Exits'!$B$9:$B$608,'Trades'!A38,'Exits'!$G$9:$G$608,-1)&gt;0),"k. A.",_xlfn.MAXIFS('Exits'!$C$9:$C$608,'Exits'!$B$9:$B$608,'Trades'!A38))))</x:f>
      </x:c>
      <x:c r="F38" s="30"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k. A.",IF(AND(O38&gt;0,SUMIFS('Exits'!$J$9:$J$608,'Exits'!$B$9:$B$608,'Trades'!A38)=O38),ROUND(SUMIFS('Exits'!$F$9:$F$608,'Exits'!$B$9:$B$608,'Trades'!A38),2),"k. A.")))</x:f>
      </x:c>
      <x:c r="G38" s="30" t="str">
        <x:f>IF(P38=0,"",IF(K38&lt;&gt;1,"k. A.",IF('Trades'!J38="NET",'Trades'!L38,ROUND(F38-'Trades'!M38-'Trades'!N38+'Trades'!O38,2))))</x:f>
      </x:c>
      <x:c r="H38" s="31" t="str">
        <x:f>IF(P38=0,"",IF(N38=1,G38/'Trades'!P38,"k. A."))</x:f>
      </x:c>
      <x:c r="I38" s="33" t="str">
        <x:f>IF(P38=0,"",IF(K38&lt;&gt;1,"Position nicht abgeschlossen",IF(NOT(ISNUMBER('Trades'!P38)),"Risiko fehlt oder ungültig: positiv, ≤ 1.000.000.000, höchstens 2 Nachkommastellen.",IF(OR('Trades'!P38&lt;=0,'Trades'!P38&gt;1000000000,ROUND('Trades'!P38,2)&lt;&gt;'Trades'!P38),"Risiko fehlt oder ungültig: positiv, ≤ 1.000.000.000, höchstens 2 Nachkommastellen.",IF(AND('Trades'!Q38&lt;&gt;"PRICE",'Trades'!Q38&lt;&gt;"ALL_IN"),"PRICE oder ALL_IN wählen",IF('Trades'!Q38&lt;&gt;'Summary'!$K$4,"Andere Basis ausgewählt","Erfasst"))))))</x:f>
      </x:c>
      <x:c r="J38" s="33" t="str">
        <x:f>IF(P38=0,"",IF('Summary'!$H$6="Datumsfilter prüfen","Datumsfilter prüfen",IF(L38=1,"Enthalten",IF(K38=1,"Außerhalb des Zeitraums","Nicht enthalten"))))</x:f>
      </x:c>
      <x:c r="K38" s="29" t="n">
        <x:f>IF(P38=0,0,IF('Trades'!I38="UNSUPPORTED",4,IF(C38&lt;&gt;"",3,IF('Trades'!I38="OPEN",2,1))))</x:f>
        <x:v>0</x:v>
      </x:c>
      <x:c r="L38" s="29" t="n">
        <x:f>IF(OR(K38&lt;&gt;1,'Summary'!$H$6="Datumsfilter prüfen"),0,IF(AND(OR('Summary'!$B$6="",E38&gt;='Summary'!$B$6),OR('Summary'!$E$6="",E38&lt;'Summary'!$E$6+1)),1,0))</x:f>
        <x:v>0</x:v>
      </x:c>
      <x:c r="M38" s="29" t="n">
        <x:f>IF(AND(L38=1,N38=1,'Trades'!Q38='Summary'!$K$4),1,0)</x:f>
        <x:v>0</x:v>
      </x:c>
      <x:c r="N38" s="29" t="n">
        <x:f>IF(K38&lt;&gt;1,0,IF(NOT(ISNUMBER('Trades'!P38)),0,IF(AND('Trades'!P38&gt;0,'Trades'!P38&lt;=1000000000,ROUND('Trades'!P38,2)='Trades'!P38,OR('Trades'!Q38="PRICE",'Trades'!Q38="ALL_IN")),1,0)))</x:f>
        <x:v>0</x:v>
      </x:c>
      <x:c r="O38" s="29" t="n">
        <x:f>IF(P38=0,0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0,COUNTIFS('Exits'!$B$9:$B$608,'Trades'!A38,'Exits'!$K$9:$K$608,1)))</x:f>
        <x:v>0</x:v>
      </x:c>
      <x:c r="P38" s="29" t="n">
        <x:f>IF(COUNTA('Trades'!A38:I38,'Trades'!K38:T38)=0,0,1)</x:f>
        <x:v>0</x:v>
      </x:c>
    </x:row>
    <x:row r="39" ht="52" customHeight="1">
      <x:c r="A39" s="29" t="str">
        <x:f>IF(P39=0,"",IF('Trades'!A39="","[Trades "&amp;ROW()&amp;"]",'Trades'!A39))</x:f>
      </x:c>
      <x:c r="B39" s="33" t="str">
        <x:f>IF(K39=0,"",CHOOSE(K39,"Abgeschlossen","Offen","Unvollständig / ungültig","Nicht unterstützt"))</x:f>
      </x:c>
      <x:c r="C39" s="33" t="str">
        <x:f>IF(P39=0,"",IF('Trades'!I39="UNSUPPORTED","Aufstockungen / Umkehrungen nicht unterstützt",IF('Trades'!A39="","Trade-ID eingeben",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IDs: Text mit A–Z am Anfang, bis zu 64 Zeichen; ohne *, ?, ~, =, &lt; oder &gt;. Beispiel: T-001.",IF(COUNTIFS('Trades'!$A$9:$A$208,'Trades'!A39)&lt;&gt;1,"Trade-ID ist doppelt",IF('Trades'!B39="","Instrument eingeben",IF(AND('Trades'!C39&lt;&gt;"LONG",'Trades'!C39&lt;&gt;"SHORT"),"LONG oder SHORT wählen",IF(NOT(ISNUMBER('Trades'!D39)),"Gültigen Eröffnungszeitpunkt eingeben",IF(OR('Trades'!D39&lt;1,'Trades'!D39&gt;2958465),"Gültigen Eröffnungszeitpunkt eingeben",IF(NOT(ISNUMBER('Trades'!E39)),"Positive ursprüngliche Menge eingeben",IF(OR('Trades'!E39&lt;=0,'Trades'!E39&gt;1000000,ROUND('Trades'!E39,8)&lt;&gt;'Trades'!E39),"Positive ursprüngliche Menge eingeben",IF('Trades'!F39="","Mengeneinheit angeben",IF(AND('Trades'!I39&lt;&gt;"OPEN",'Trades'!I39&lt;&gt;"CLOSED"),"OPEN oder CLOSED wählen",IF(AND('Trades'!J39&lt;&gt;"NET",'Trades'!J39&lt;&gt;"GROSS"),"NET oder GROSS wählen",IF(COUNTIFS('Exits'!$B$9:$B$608,'Trades'!A39,'Exits'!$G$9:$G$608,-1)&gt;0,"Zugehörige Ausstiege prüfen",IF(D39&gt;'Trades'!E39,"Geschlossene Menge übersteigt Anfangsmenge",IF(AND('Trades'!I39="OPEN",D39='Trades'!E39),"OPEN widerspricht Restmenge null",IF('Trades'!I39="OPEN","",IF(O39=0,"Schließung in Exits ergänzen",IF(D39&lt;&gt;'Trades'!E39,"CLOSED verlangt vollständige Schließung",IF(AND('Trades'!J39="NET",NOT(ISNUMBER('Trades'!L39))),"Abgeglichenes Netto der ganzen Position eingeben",IF(AND('Trades'!J39="NET",'Trades'!K39&lt;&gt;"YES"),"Netto der ganzen Position bestätigen",IF(IF('Trades'!J39="NET",IF('Trades'!M39="",FALSE,IF(NOT(ISNUMBER('Trades'!M39)),TRUE,OR('Trades'!M39&lt;0,'Trades'!M39&gt;1000000000,ROUND('Trades'!M39,2)&lt;&gt;'Trades'!M39))),FALSE),"Geldbeträge: höchstens 2 Nachkommastellen; Eingabebetrag absolut ≤ 1.000.000.000.",IF(IF('Trades'!J39="NET",IF('Trades'!N39="",FALSE,IF(NOT(ISNUMBER('Trades'!N39)),TRUE,OR('Trades'!N39&lt;0,'Trades'!N39&gt;1000000000,ROUND('Trades'!N39,2)&lt;&gt;'Trades'!N39))),FALSE),"Geldbeträge: höchstens 2 Nachkommastellen; Eingabebetrag absolut ≤ 1.000.000.000.",IF(IF('Trades'!J39="NET",IF('Trades'!O39="",FALSE,IF(NOT(ISNUMBER('Trades'!O39)),TRUE,OR(ABS('Trades'!O39)&gt;1000000000,ROUND('Trades'!O39,2)&lt;&gt;'Trades'!O39))),FALSE),"Geldbeträge: höchstens 2 Nachkommastellen; Eingabebetrag absolut ≤ 1.000.000.000.",IF(AND('Trades'!J39="GROSS",NOT(ISNUMBER('Trades'!M39))),"Provision angeben, auch null",IF(AND('Trades'!J39="GROSS",'Trades'!M39&lt;0),"Provision muss nichtnegativ sein",IF(AND('Trades'!J39="GROSS",NOT(ISNUMBER('Trades'!N39))),"Sonstige Gebühren angeben, auch null",IF(AND('Trades'!J39="GROSS",'Trades'!N39&lt;0),"Gebühren müssen nichtnegativ sein",IF(AND('Trades'!J39="GROSS",NOT(ISNUMBER('Trades'!O39))),"Finanzierung mit Vorzeichen angeben, auch null",IF(AND('Trades'!J39="GROSS",NOT(ISNUMBER(F39))),"Brutto-P&amp;L für jeden Ausstieg eingeben",IF(IF('Trades'!J39="NET",OR(ABS('Trades'!L39)&gt;1000000000,ROUND('Trades'!L39,2)&lt;&gt;'Trades'!L39),FALSE),"Geldbeträge: höchstens 2 Nachkommastellen; Eingabebetrag absolut ≤ 1.000.000.000.",IF(IF('Trades'!J39="GROSS",OR(ABS('Trades'!M39)&gt;1000000000,ABS('Trades'!N39)&gt;1000000000,ABS('Trades'!O39)&gt;1000000000,ROUND('Trades'!M39,2)&lt;&gt;'Trades'!M39,ROUND('Trades'!N39,2)&lt;&gt;'Trades'!N39,ROUND('Trades'!O39,2)&lt;&gt;'Trades'!O39),FALSE),"Geldbeträge: höchstens 2 Nachkommastellen; Eingabebetrag absolut ≤ 1.000.000.000.",IF(AND('Trades'!G39&lt;&gt;"",OR(NOT(ISNUMBER('Trades'!G39)),'Trades'!G39&lt;=0)),"Positiven Kurs eingeben oder leer lassen",IF(AND('Trades'!H39&lt;&gt;"",OR(NOT(ISNUMBER('Trades'!H39)),'Trades'!H39&lt;=0)),"Positiven Kurs eingeben oder leer lassen","")))))))))))))))))))))))))))))))))))</x:f>
      </x:c>
      <x:c r="D39" s="31"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k. A.",ROUND(SUMIFS('Exits'!$I$9:$I$608,'Exits'!$B$9:$B$608,'Trades'!A39),8)))</x:f>
      </x:c>
      <x:c r="E39" s="32"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k. A.",IF(OR(O39=0,COUNTIFS('Exits'!$B$9:$B$608,'Trades'!A39,'Exits'!$G$9:$G$608,-1)&gt;0),"k. A.",_xlfn.MAXIFS('Exits'!$C$9:$C$608,'Exits'!$B$9:$B$608,'Trades'!A39))))</x:f>
      </x:c>
      <x:c r="F39" s="30"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k. A.",IF(AND(O39&gt;0,SUMIFS('Exits'!$J$9:$J$608,'Exits'!$B$9:$B$608,'Trades'!A39)=O39),ROUND(SUMIFS('Exits'!$F$9:$F$608,'Exits'!$B$9:$B$608,'Trades'!A39),2),"k. A.")))</x:f>
      </x:c>
      <x:c r="G39" s="30" t="str">
        <x:f>IF(P39=0,"",IF(K39&lt;&gt;1,"k. A.",IF('Trades'!J39="NET",'Trades'!L39,ROUND(F39-'Trades'!M39-'Trades'!N39+'Trades'!O39,2))))</x:f>
      </x:c>
      <x:c r="H39" s="31" t="str">
        <x:f>IF(P39=0,"",IF(N39=1,G39/'Trades'!P39,"k. A."))</x:f>
      </x:c>
      <x:c r="I39" s="33" t="str">
        <x:f>IF(P39=0,"",IF(K39&lt;&gt;1,"Position nicht abgeschlossen",IF(NOT(ISNUMBER('Trades'!P39)),"Risiko fehlt oder ungültig: positiv, ≤ 1.000.000.000, höchstens 2 Nachkommastellen.",IF(OR('Trades'!P39&lt;=0,'Trades'!P39&gt;1000000000,ROUND('Trades'!P39,2)&lt;&gt;'Trades'!P39),"Risiko fehlt oder ungültig: positiv, ≤ 1.000.000.000, höchstens 2 Nachkommastellen.",IF(AND('Trades'!Q39&lt;&gt;"PRICE",'Trades'!Q39&lt;&gt;"ALL_IN"),"PRICE oder ALL_IN wählen",IF('Trades'!Q39&lt;&gt;'Summary'!$K$4,"Andere Basis ausgewählt","Erfasst"))))))</x:f>
      </x:c>
      <x:c r="J39" s="33" t="str">
        <x:f>IF(P39=0,"",IF('Summary'!$H$6="Datumsfilter prüfen","Datumsfilter prüfen",IF(L39=1,"Enthalten",IF(K39=1,"Außerhalb des Zeitraums","Nicht enthalten"))))</x:f>
      </x:c>
      <x:c r="K39" s="29" t="n">
        <x:f>IF(P39=0,0,IF('Trades'!I39="UNSUPPORTED",4,IF(C39&lt;&gt;"",3,IF('Trades'!I39="OPEN",2,1))))</x:f>
        <x:v>0</x:v>
      </x:c>
      <x:c r="L39" s="29" t="n">
        <x:f>IF(OR(K39&lt;&gt;1,'Summary'!$H$6="Datumsfilter prüfen"),0,IF(AND(OR('Summary'!$B$6="",E39&gt;='Summary'!$B$6),OR('Summary'!$E$6="",E39&lt;'Summary'!$E$6+1)),1,0))</x:f>
        <x:v>0</x:v>
      </x:c>
      <x:c r="M39" s="29" t="n">
        <x:f>IF(AND(L39=1,N39=1,'Trades'!Q39='Summary'!$K$4),1,0)</x:f>
        <x:v>0</x:v>
      </x:c>
      <x:c r="N39" s="29" t="n">
        <x:f>IF(K39&lt;&gt;1,0,IF(NOT(ISNUMBER('Trades'!P39)),0,IF(AND('Trades'!P39&gt;0,'Trades'!P39&lt;=1000000000,ROUND('Trades'!P39,2)='Trades'!P39,OR('Trades'!Q39="PRICE",'Trades'!Q39="ALL_IN")),1,0)))</x:f>
        <x:v>0</x:v>
      </x:c>
      <x:c r="O39" s="29" t="n">
        <x:f>IF(P39=0,0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0,COUNTIFS('Exits'!$B$9:$B$608,'Trades'!A39,'Exits'!$K$9:$K$608,1)))</x:f>
        <x:v>0</x:v>
      </x:c>
      <x:c r="P39" s="29" t="n">
        <x:f>IF(COUNTA('Trades'!A39:I39,'Trades'!K39:T39)=0,0,1)</x:f>
        <x:v>0</x:v>
      </x:c>
    </x:row>
    <x:row r="40" ht="52" customHeight="1">
      <x:c r="A40" s="29" t="str">
        <x:f>IF(P40=0,"",IF('Trades'!A40="","[Trades "&amp;ROW()&amp;"]",'Trades'!A40))</x:f>
      </x:c>
      <x:c r="B40" s="33" t="str">
        <x:f>IF(K40=0,"",CHOOSE(K40,"Abgeschlossen","Offen","Unvollständig / ungültig","Nicht unterstützt"))</x:f>
      </x:c>
      <x:c r="C40" s="33" t="str">
        <x:f>IF(P40=0,"",IF('Trades'!I40="UNSUPPORTED","Aufstockungen / Umkehrungen nicht unterstützt",IF('Trades'!A40="","Trade-ID eingeben",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IDs: Text mit A–Z am Anfang, bis zu 64 Zeichen; ohne *, ?, ~, =, &lt; oder &gt;. Beispiel: T-001.",IF(COUNTIFS('Trades'!$A$9:$A$208,'Trades'!A40)&lt;&gt;1,"Trade-ID ist doppelt",IF('Trades'!B40="","Instrument eingeben",IF(AND('Trades'!C40&lt;&gt;"LONG",'Trades'!C40&lt;&gt;"SHORT"),"LONG oder SHORT wählen",IF(NOT(ISNUMBER('Trades'!D40)),"Gültigen Eröffnungszeitpunkt eingeben",IF(OR('Trades'!D40&lt;1,'Trades'!D40&gt;2958465),"Gültigen Eröffnungszeitpunkt eingeben",IF(NOT(ISNUMBER('Trades'!E40)),"Positive ursprüngliche Menge eingeben",IF(OR('Trades'!E40&lt;=0,'Trades'!E40&gt;1000000,ROUND('Trades'!E40,8)&lt;&gt;'Trades'!E40),"Positive ursprüngliche Menge eingeben",IF('Trades'!F40="","Mengeneinheit angeben",IF(AND('Trades'!I40&lt;&gt;"OPEN",'Trades'!I40&lt;&gt;"CLOSED"),"OPEN oder CLOSED wählen",IF(AND('Trades'!J40&lt;&gt;"NET",'Trades'!J40&lt;&gt;"GROSS"),"NET oder GROSS wählen",IF(COUNTIFS('Exits'!$B$9:$B$608,'Trades'!A40,'Exits'!$G$9:$G$608,-1)&gt;0,"Zugehörige Ausstiege prüfen",IF(D40&gt;'Trades'!E40,"Geschlossene Menge übersteigt Anfangsmenge",IF(AND('Trades'!I40="OPEN",D40='Trades'!E40),"OPEN widerspricht Restmenge null",IF('Trades'!I40="OPEN","",IF(O40=0,"Schließung in Exits ergänzen",IF(D40&lt;&gt;'Trades'!E40,"CLOSED verlangt vollständige Schließung",IF(AND('Trades'!J40="NET",NOT(ISNUMBER('Trades'!L40))),"Abgeglichenes Netto der ganzen Position eingeben",IF(AND('Trades'!J40="NET",'Trades'!K40&lt;&gt;"YES"),"Netto der ganzen Position bestätigen",IF(IF('Trades'!J40="NET",IF('Trades'!M40="",FALSE,IF(NOT(ISNUMBER('Trades'!M40)),TRUE,OR('Trades'!M40&lt;0,'Trades'!M40&gt;1000000000,ROUND('Trades'!M40,2)&lt;&gt;'Trades'!M40))),FALSE),"Geldbeträge: höchstens 2 Nachkommastellen; Eingabebetrag absolut ≤ 1.000.000.000.",IF(IF('Trades'!J40="NET",IF('Trades'!N40="",FALSE,IF(NOT(ISNUMBER('Trades'!N40)),TRUE,OR('Trades'!N40&lt;0,'Trades'!N40&gt;1000000000,ROUND('Trades'!N40,2)&lt;&gt;'Trades'!N40))),FALSE),"Geldbeträge: höchstens 2 Nachkommastellen; Eingabebetrag absolut ≤ 1.000.000.000.",IF(IF('Trades'!J40="NET",IF('Trades'!O40="",FALSE,IF(NOT(ISNUMBER('Trades'!O40)),TRUE,OR(ABS('Trades'!O40)&gt;1000000000,ROUND('Trades'!O40,2)&lt;&gt;'Trades'!O40))),FALSE),"Geldbeträge: höchstens 2 Nachkommastellen; Eingabebetrag absolut ≤ 1.000.000.000.",IF(AND('Trades'!J40="GROSS",NOT(ISNUMBER('Trades'!M40))),"Provision angeben, auch null",IF(AND('Trades'!J40="GROSS",'Trades'!M40&lt;0),"Provision muss nichtnegativ sein",IF(AND('Trades'!J40="GROSS",NOT(ISNUMBER('Trades'!N40))),"Sonstige Gebühren angeben, auch null",IF(AND('Trades'!J40="GROSS",'Trades'!N40&lt;0),"Gebühren müssen nichtnegativ sein",IF(AND('Trades'!J40="GROSS",NOT(ISNUMBER('Trades'!O40))),"Finanzierung mit Vorzeichen angeben, auch null",IF(AND('Trades'!J40="GROSS",NOT(ISNUMBER(F40))),"Brutto-P&amp;L für jeden Ausstieg eingeben",IF(IF('Trades'!J40="NET",OR(ABS('Trades'!L40)&gt;1000000000,ROUND('Trades'!L40,2)&lt;&gt;'Trades'!L40),FALSE),"Geldbeträge: höchstens 2 Nachkommastellen; Eingabebetrag absolut ≤ 1.000.000.000.",IF(IF('Trades'!J40="GROSS",OR(ABS('Trades'!M40)&gt;1000000000,ABS('Trades'!N40)&gt;1000000000,ABS('Trades'!O40)&gt;1000000000,ROUND('Trades'!M40,2)&lt;&gt;'Trades'!M40,ROUND('Trades'!N40,2)&lt;&gt;'Trades'!N40,ROUND('Trades'!O40,2)&lt;&gt;'Trades'!O40),FALSE),"Geldbeträge: höchstens 2 Nachkommastellen; Eingabebetrag absolut ≤ 1.000.000.000.",IF(AND('Trades'!G40&lt;&gt;"",OR(NOT(ISNUMBER('Trades'!G40)),'Trades'!G40&lt;=0)),"Positiven Kurs eingeben oder leer lassen",IF(AND('Trades'!H40&lt;&gt;"",OR(NOT(ISNUMBER('Trades'!H40)),'Trades'!H40&lt;=0)),"Positiven Kurs eingeben oder leer lassen","")))))))))))))))))))))))))))))))))))</x:f>
      </x:c>
      <x:c r="D40" s="31"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k. A.",ROUND(SUMIFS('Exits'!$I$9:$I$608,'Exits'!$B$9:$B$608,'Trades'!A40),8)))</x:f>
      </x:c>
      <x:c r="E40" s="32"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k. A.",IF(OR(O40=0,COUNTIFS('Exits'!$B$9:$B$608,'Trades'!A40,'Exits'!$G$9:$G$608,-1)&gt;0),"k. A.",_xlfn.MAXIFS('Exits'!$C$9:$C$608,'Exits'!$B$9:$B$608,'Trades'!A40))))</x:f>
      </x:c>
      <x:c r="F40" s="30"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k. A.",IF(AND(O40&gt;0,SUMIFS('Exits'!$J$9:$J$608,'Exits'!$B$9:$B$608,'Trades'!A40)=O40),ROUND(SUMIFS('Exits'!$F$9:$F$608,'Exits'!$B$9:$B$608,'Trades'!A40),2),"k. A.")))</x:f>
      </x:c>
      <x:c r="G40" s="30" t="str">
        <x:f>IF(P40=0,"",IF(K40&lt;&gt;1,"k. A.",IF('Trades'!J40="NET",'Trades'!L40,ROUND(F40-'Trades'!M40-'Trades'!N40+'Trades'!O40,2))))</x:f>
      </x:c>
      <x:c r="H40" s="31" t="str">
        <x:f>IF(P40=0,"",IF(N40=1,G40/'Trades'!P40,"k. A."))</x:f>
      </x:c>
      <x:c r="I40" s="33" t="str">
        <x:f>IF(P40=0,"",IF(K40&lt;&gt;1,"Position nicht abgeschlossen",IF(NOT(ISNUMBER('Trades'!P40)),"Risiko fehlt oder ungültig: positiv, ≤ 1.000.000.000, höchstens 2 Nachkommastellen.",IF(OR('Trades'!P40&lt;=0,'Trades'!P40&gt;1000000000,ROUND('Trades'!P40,2)&lt;&gt;'Trades'!P40),"Risiko fehlt oder ungültig: positiv, ≤ 1.000.000.000, höchstens 2 Nachkommastellen.",IF(AND('Trades'!Q40&lt;&gt;"PRICE",'Trades'!Q40&lt;&gt;"ALL_IN"),"PRICE oder ALL_IN wählen",IF('Trades'!Q40&lt;&gt;'Summary'!$K$4,"Andere Basis ausgewählt","Erfasst"))))))</x:f>
      </x:c>
      <x:c r="J40" s="33" t="str">
        <x:f>IF(P40=0,"",IF('Summary'!$H$6="Datumsfilter prüfen","Datumsfilter prüfen",IF(L40=1,"Enthalten",IF(K40=1,"Außerhalb des Zeitraums","Nicht enthalten"))))</x:f>
      </x:c>
      <x:c r="K40" s="29" t="n">
        <x:f>IF(P40=0,0,IF('Trades'!I40="UNSUPPORTED",4,IF(C40&lt;&gt;"",3,IF('Trades'!I40="OPEN",2,1))))</x:f>
        <x:v>0</x:v>
      </x:c>
      <x:c r="L40" s="29" t="n">
        <x:f>IF(OR(K40&lt;&gt;1,'Summary'!$H$6="Datumsfilter prüfen"),0,IF(AND(OR('Summary'!$B$6="",E40&gt;='Summary'!$B$6),OR('Summary'!$E$6="",E40&lt;'Summary'!$E$6+1)),1,0))</x:f>
        <x:v>0</x:v>
      </x:c>
      <x:c r="M40" s="29" t="n">
        <x:f>IF(AND(L40=1,N40=1,'Trades'!Q40='Summary'!$K$4),1,0)</x:f>
        <x:v>0</x:v>
      </x:c>
      <x:c r="N40" s="29" t="n">
        <x:f>IF(K40&lt;&gt;1,0,IF(NOT(ISNUMBER('Trades'!P40)),0,IF(AND('Trades'!P40&gt;0,'Trades'!P40&lt;=1000000000,ROUND('Trades'!P40,2)='Trades'!P40,OR('Trades'!Q40="PRICE",'Trades'!Q40="ALL_IN")),1,0)))</x:f>
        <x:v>0</x:v>
      </x:c>
      <x:c r="O40" s="29" t="n">
        <x:f>IF(P40=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0,COUNTIFS('Exits'!$B$9:$B$608,'Trades'!A40,'Exits'!$K$9:$K$608,1)))</x:f>
        <x:v>0</x:v>
      </x:c>
      <x:c r="P40" s="29" t="n">
        <x:f>IF(COUNTA('Trades'!A40:I40,'Trades'!K40:T40)=0,0,1)</x:f>
        <x:v>0</x:v>
      </x:c>
    </x:row>
    <x:row r="41" ht="52" customHeight="1">
      <x:c r="A41" s="29" t="str">
        <x:f>IF(P41=0,"",IF('Trades'!A41="","[Trades "&amp;ROW()&amp;"]",'Trades'!A41))</x:f>
      </x:c>
      <x:c r="B41" s="33" t="str">
        <x:f>IF(K41=0,"",CHOOSE(K41,"Abgeschlossen","Offen","Unvollständig / ungültig","Nicht unterstützt"))</x:f>
      </x:c>
      <x:c r="C41" s="33" t="str">
        <x:f>IF(P41=0,"",IF('Trades'!I41="UNSUPPORTED","Aufstockungen / Umkehrungen nicht unterstützt",IF('Trades'!A41="","Trade-ID eingeben",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IDs: Text mit A–Z am Anfang, bis zu 64 Zeichen; ohne *, ?, ~, =, &lt; oder &gt;. Beispiel: T-001.",IF(COUNTIFS('Trades'!$A$9:$A$208,'Trades'!A41)&lt;&gt;1,"Trade-ID ist doppelt",IF('Trades'!B41="","Instrument eingeben",IF(AND('Trades'!C41&lt;&gt;"LONG",'Trades'!C41&lt;&gt;"SHORT"),"LONG oder SHORT wählen",IF(NOT(ISNUMBER('Trades'!D41)),"Gültigen Eröffnungszeitpunkt eingeben",IF(OR('Trades'!D41&lt;1,'Trades'!D41&gt;2958465),"Gültigen Eröffnungszeitpunkt eingeben",IF(NOT(ISNUMBER('Trades'!E41)),"Positive ursprüngliche Menge eingeben",IF(OR('Trades'!E41&lt;=0,'Trades'!E41&gt;1000000,ROUND('Trades'!E41,8)&lt;&gt;'Trades'!E41),"Positive ursprüngliche Menge eingeben",IF('Trades'!F41="","Mengeneinheit angeben",IF(AND('Trades'!I41&lt;&gt;"OPEN",'Trades'!I41&lt;&gt;"CLOSED"),"OPEN oder CLOSED wählen",IF(AND('Trades'!J41&lt;&gt;"NET",'Trades'!J41&lt;&gt;"GROSS"),"NET oder GROSS wählen",IF(COUNTIFS('Exits'!$B$9:$B$608,'Trades'!A41,'Exits'!$G$9:$G$608,-1)&gt;0,"Zugehörige Ausstiege prüfen",IF(D41&gt;'Trades'!E41,"Geschlossene Menge übersteigt Anfangsmenge",IF(AND('Trades'!I41="OPEN",D41='Trades'!E41),"OPEN widerspricht Restmenge null",IF('Trades'!I41="OPEN","",IF(O41=0,"Schließung in Exits ergänzen",IF(D41&lt;&gt;'Trades'!E41,"CLOSED verlangt vollständige Schließung",IF(AND('Trades'!J41="NET",NOT(ISNUMBER('Trades'!L41))),"Abgeglichenes Netto der ganzen Position eingeben",IF(AND('Trades'!J41="NET",'Trades'!K41&lt;&gt;"YES"),"Netto der ganzen Position bestätigen",IF(IF('Trades'!J41="NET",IF('Trades'!M41="",FALSE,IF(NOT(ISNUMBER('Trades'!M41)),TRUE,OR('Trades'!M41&lt;0,'Trades'!M41&gt;1000000000,ROUND('Trades'!M41,2)&lt;&gt;'Trades'!M41))),FALSE),"Geldbeträge: höchstens 2 Nachkommastellen; Eingabebetrag absolut ≤ 1.000.000.000.",IF(IF('Trades'!J41="NET",IF('Trades'!N41="",FALSE,IF(NOT(ISNUMBER('Trades'!N41)),TRUE,OR('Trades'!N41&lt;0,'Trades'!N41&gt;1000000000,ROUND('Trades'!N41,2)&lt;&gt;'Trades'!N41))),FALSE),"Geldbeträge: höchstens 2 Nachkommastellen; Eingabebetrag absolut ≤ 1.000.000.000.",IF(IF('Trades'!J41="NET",IF('Trades'!O41="",FALSE,IF(NOT(ISNUMBER('Trades'!O41)),TRUE,OR(ABS('Trades'!O41)&gt;1000000000,ROUND('Trades'!O41,2)&lt;&gt;'Trades'!O41))),FALSE),"Geldbeträge: höchstens 2 Nachkommastellen; Eingabebetrag absolut ≤ 1.000.000.000.",IF(AND('Trades'!J41="GROSS",NOT(ISNUMBER('Trades'!M41))),"Provision angeben, auch null",IF(AND('Trades'!J41="GROSS",'Trades'!M41&lt;0),"Provision muss nichtnegativ sein",IF(AND('Trades'!J41="GROSS",NOT(ISNUMBER('Trades'!N41))),"Sonstige Gebühren angeben, auch null",IF(AND('Trades'!J41="GROSS",'Trades'!N41&lt;0),"Gebühren müssen nichtnegativ sein",IF(AND('Trades'!J41="GROSS",NOT(ISNUMBER('Trades'!O41))),"Finanzierung mit Vorzeichen angeben, auch null",IF(AND('Trades'!J41="GROSS",NOT(ISNUMBER(F41))),"Brutto-P&amp;L für jeden Ausstieg eingeben",IF(IF('Trades'!J41="NET",OR(ABS('Trades'!L41)&gt;1000000000,ROUND('Trades'!L41,2)&lt;&gt;'Trades'!L41),FALSE),"Geldbeträge: höchstens 2 Nachkommastellen; Eingabebetrag absolut ≤ 1.000.000.000.",IF(IF('Trades'!J41="GROSS",OR(ABS('Trades'!M41)&gt;1000000000,ABS('Trades'!N41)&gt;1000000000,ABS('Trades'!O41)&gt;1000000000,ROUND('Trades'!M41,2)&lt;&gt;'Trades'!M41,ROUND('Trades'!N41,2)&lt;&gt;'Trades'!N41,ROUND('Trades'!O41,2)&lt;&gt;'Trades'!O41),FALSE),"Geldbeträge: höchstens 2 Nachkommastellen; Eingabebetrag absolut ≤ 1.000.000.000.",IF(AND('Trades'!G41&lt;&gt;"",OR(NOT(ISNUMBER('Trades'!G41)),'Trades'!G41&lt;=0)),"Positiven Kurs eingeben oder leer lassen",IF(AND('Trades'!H41&lt;&gt;"",OR(NOT(ISNUMBER('Trades'!H41)),'Trades'!H41&lt;=0)),"Positiven Kurs eingeben oder leer lassen","")))))))))))))))))))))))))))))))))))</x:f>
      </x:c>
      <x:c r="D41" s="31"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k. A.",ROUND(SUMIFS('Exits'!$I$9:$I$608,'Exits'!$B$9:$B$608,'Trades'!A41),8)))</x:f>
      </x:c>
      <x:c r="E41" s="32"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k. A.",IF(OR(O41=0,COUNTIFS('Exits'!$B$9:$B$608,'Trades'!A41,'Exits'!$G$9:$G$608,-1)&gt;0),"k. A.",_xlfn.MAXIFS('Exits'!$C$9:$C$608,'Exits'!$B$9:$B$608,'Trades'!A41))))</x:f>
      </x:c>
      <x:c r="F41" s="30"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k. A.",IF(AND(O41&gt;0,SUMIFS('Exits'!$J$9:$J$608,'Exits'!$B$9:$B$608,'Trades'!A41)=O41),ROUND(SUMIFS('Exits'!$F$9:$F$608,'Exits'!$B$9:$B$608,'Trades'!A41),2),"k. A.")))</x:f>
      </x:c>
      <x:c r="G41" s="30" t="str">
        <x:f>IF(P41=0,"",IF(K41&lt;&gt;1,"k. A.",IF('Trades'!J41="NET",'Trades'!L41,ROUND(F41-'Trades'!M41-'Trades'!N41+'Trades'!O41,2))))</x:f>
      </x:c>
      <x:c r="H41" s="31" t="str">
        <x:f>IF(P41=0,"",IF(N41=1,G41/'Trades'!P41,"k. A."))</x:f>
      </x:c>
      <x:c r="I41" s="33" t="str">
        <x:f>IF(P41=0,"",IF(K41&lt;&gt;1,"Position nicht abgeschlossen",IF(NOT(ISNUMBER('Trades'!P41)),"Risiko fehlt oder ungültig: positiv, ≤ 1.000.000.000, höchstens 2 Nachkommastellen.",IF(OR('Trades'!P41&lt;=0,'Trades'!P41&gt;1000000000,ROUND('Trades'!P41,2)&lt;&gt;'Trades'!P41),"Risiko fehlt oder ungültig: positiv, ≤ 1.000.000.000, höchstens 2 Nachkommastellen.",IF(AND('Trades'!Q41&lt;&gt;"PRICE",'Trades'!Q41&lt;&gt;"ALL_IN"),"PRICE oder ALL_IN wählen",IF('Trades'!Q41&lt;&gt;'Summary'!$K$4,"Andere Basis ausgewählt","Erfasst"))))))</x:f>
      </x:c>
      <x:c r="J41" s="33" t="str">
        <x:f>IF(P41=0,"",IF('Summary'!$H$6="Datumsfilter prüfen","Datumsfilter prüfen",IF(L41=1,"Enthalten",IF(K41=1,"Außerhalb des Zeitraums","Nicht enthalten"))))</x:f>
      </x:c>
      <x:c r="K41" s="29" t="n">
        <x:f>IF(P41=0,0,IF('Trades'!I41="UNSUPPORTED",4,IF(C41&lt;&gt;"",3,IF('Trades'!I41="OPEN",2,1))))</x:f>
        <x:v>0</x:v>
      </x:c>
      <x:c r="L41" s="29" t="n">
        <x:f>IF(OR(K41&lt;&gt;1,'Summary'!$H$6="Datumsfilter prüfen"),0,IF(AND(OR('Summary'!$B$6="",E41&gt;='Summary'!$B$6),OR('Summary'!$E$6="",E41&lt;'Summary'!$E$6+1)),1,0))</x:f>
        <x:v>0</x:v>
      </x:c>
      <x:c r="M41" s="29" t="n">
        <x:f>IF(AND(L41=1,N41=1,'Trades'!Q41='Summary'!$K$4),1,0)</x:f>
        <x:v>0</x:v>
      </x:c>
      <x:c r="N41" s="29" t="n">
        <x:f>IF(K41&lt;&gt;1,0,IF(NOT(ISNUMBER('Trades'!P41)),0,IF(AND('Trades'!P41&gt;0,'Trades'!P41&lt;=1000000000,ROUND('Trades'!P41,2)='Trades'!P41,OR('Trades'!Q41="PRICE",'Trades'!Q41="ALL_IN")),1,0)))</x:f>
        <x:v>0</x:v>
      </x:c>
      <x:c r="O41" s="29" t="n">
        <x:f>IF(P41=0,0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0,COUNTIFS('Exits'!$B$9:$B$608,'Trades'!A41,'Exits'!$K$9:$K$608,1)))</x:f>
        <x:v>0</x:v>
      </x:c>
      <x:c r="P41" s="29" t="n">
        <x:f>IF(COUNTA('Trades'!A41:I41,'Trades'!K41:T41)=0,0,1)</x:f>
        <x:v>0</x:v>
      </x:c>
    </x:row>
    <x:row r="42" ht="52" customHeight="1">
      <x:c r="A42" s="29" t="str">
        <x:f>IF(P42=0,"",IF('Trades'!A42="","[Trades "&amp;ROW()&amp;"]",'Trades'!A42))</x:f>
      </x:c>
      <x:c r="B42" s="33" t="str">
        <x:f>IF(K42=0,"",CHOOSE(K42,"Abgeschlossen","Offen","Unvollständig / ungültig","Nicht unterstützt"))</x:f>
      </x:c>
      <x:c r="C42" s="33" t="str">
        <x:f>IF(P42=0,"",IF('Trades'!I42="UNSUPPORTED","Aufstockungen / Umkehrungen nicht unterstützt",IF('Trades'!A42="","Trade-ID eingeben",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IDs: Text mit A–Z am Anfang, bis zu 64 Zeichen; ohne *, ?, ~, =, &lt; oder &gt;. Beispiel: T-001.",IF(COUNTIFS('Trades'!$A$9:$A$208,'Trades'!A42)&lt;&gt;1,"Trade-ID ist doppelt",IF('Trades'!B42="","Instrument eingeben",IF(AND('Trades'!C42&lt;&gt;"LONG",'Trades'!C42&lt;&gt;"SHORT"),"LONG oder SHORT wählen",IF(NOT(ISNUMBER('Trades'!D42)),"Gültigen Eröffnungszeitpunkt eingeben",IF(OR('Trades'!D42&lt;1,'Trades'!D42&gt;2958465),"Gültigen Eröffnungszeitpunkt eingeben",IF(NOT(ISNUMBER('Trades'!E42)),"Positive ursprüngliche Menge eingeben",IF(OR('Trades'!E42&lt;=0,'Trades'!E42&gt;1000000,ROUND('Trades'!E42,8)&lt;&gt;'Trades'!E42),"Positive ursprüngliche Menge eingeben",IF('Trades'!F42="","Mengeneinheit angeben",IF(AND('Trades'!I42&lt;&gt;"OPEN",'Trades'!I42&lt;&gt;"CLOSED"),"OPEN oder CLOSED wählen",IF(AND('Trades'!J42&lt;&gt;"NET",'Trades'!J42&lt;&gt;"GROSS"),"NET oder GROSS wählen",IF(COUNTIFS('Exits'!$B$9:$B$608,'Trades'!A42,'Exits'!$G$9:$G$608,-1)&gt;0,"Zugehörige Ausstiege prüfen",IF(D42&gt;'Trades'!E42,"Geschlossene Menge übersteigt Anfangsmenge",IF(AND('Trades'!I42="OPEN",D42='Trades'!E42),"OPEN widerspricht Restmenge null",IF('Trades'!I42="OPEN","",IF(O42=0,"Schließung in Exits ergänzen",IF(D42&lt;&gt;'Trades'!E42,"CLOSED verlangt vollständige Schließung",IF(AND('Trades'!J42="NET",NOT(ISNUMBER('Trades'!L42))),"Abgeglichenes Netto der ganzen Position eingeben",IF(AND('Trades'!J42="NET",'Trades'!K42&lt;&gt;"YES"),"Netto der ganzen Position bestätigen",IF(IF('Trades'!J42="NET",IF('Trades'!M42="",FALSE,IF(NOT(ISNUMBER('Trades'!M42)),TRUE,OR('Trades'!M42&lt;0,'Trades'!M42&gt;1000000000,ROUND('Trades'!M42,2)&lt;&gt;'Trades'!M42))),FALSE),"Geldbeträge: höchstens 2 Nachkommastellen; Eingabebetrag absolut ≤ 1.000.000.000.",IF(IF('Trades'!J42="NET",IF('Trades'!N42="",FALSE,IF(NOT(ISNUMBER('Trades'!N42)),TRUE,OR('Trades'!N42&lt;0,'Trades'!N42&gt;1000000000,ROUND('Trades'!N42,2)&lt;&gt;'Trades'!N42))),FALSE),"Geldbeträge: höchstens 2 Nachkommastellen; Eingabebetrag absolut ≤ 1.000.000.000.",IF(IF('Trades'!J42="NET",IF('Trades'!O42="",FALSE,IF(NOT(ISNUMBER('Trades'!O42)),TRUE,OR(ABS('Trades'!O42)&gt;1000000000,ROUND('Trades'!O42,2)&lt;&gt;'Trades'!O42))),FALSE),"Geldbeträge: höchstens 2 Nachkommastellen; Eingabebetrag absolut ≤ 1.000.000.000.",IF(AND('Trades'!J42="GROSS",NOT(ISNUMBER('Trades'!M42))),"Provision angeben, auch null",IF(AND('Trades'!J42="GROSS",'Trades'!M42&lt;0),"Provision muss nichtnegativ sein",IF(AND('Trades'!J42="GROSS",NOT(ISNUMBER('Trades'!N42))),"Sonstige Gebühren angeben, auch null",IF(AND('Trades'!J42="GROSS",'Trades'!N42&lt;0),"Gebühren müssen nichtnegativ sein",IF(AND('Trades'!J42="GROSS",NOT(ISNUMBER('Trades'!O42))),"Finanzierung mit Vorzeichen angeben, auch null",IF(AND('Trades'!J42="GROSS",NOT(ISNUMBER(F42))),"Brutto-P&amp;L für jeden Ausstieg eingeben",IF(IF('Trades'!J42="NET",OR(ABS('Trades'!L42)&gt;1000000000,ROUND('Trades'!L42,2)&lt;&gt;'Trades'!L42),FALSE),"Geldbeträge: höchstens 2 Nachkommastellen; Eingabebetrag absolut ≤ 1.000.000.000.",IF(IF('Trades'!J42="GROSS",OR(ABS('Trades'!M42)&gt;1000000000,ABS('Trades'!N42)&gt;1000000000,ABS('Trades'!O42)&gt;1000000000,ROUND('Trades'!M42,2)&lt;&gt;'Trades'!M42,ROUND('Trades'!N42,2)&lt;&gt;'Trades'!N42,ROUND('Trades'!O42,2)&lt;&gt;'Trades'!O42),FALSE),"Geldbeträge: höchstens 2 Nachkommastellen; Eingabebetrag absolut ≤ 1.000.000.000.",IF(AND('Trades'!G42&lt;&gt;"",OR(NOT(ISNUMBER('Trades'!G42)),'Trades'!G42&lt;=0)),"Positiven Kurs eingeben oder leer lassen",IF(AND('Trades'!H42&lt;&gt;"",OR(NOT(ISNUMBER('Trades'!H42)),'Trades'!H42&lt;=0)),"Positiven Kurs eingeben oder leer lassen","")))))))))))))))))))))))))))))))))))</x:f>
      </x:c>
      <x:c r="D42" s="31"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k. A.",ROUND(SUMIFS('Exits'!$I$9:$I$608,'Exits'!$B$9:$B$608,'Trades'!A42),8)))</x:f>
      </x:c>
      <x:c r="E42" s="32"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k. A.",IF(OR(O42=0,COUNTIFS('Exits'!$B$9:$B$608,'Trades'!A42,'Exits'!$G$9:$G$608,-1)&gt;0),"k. A.",_xlfn.MAXIFS('Exits'!$C$9:$C$608,'Exits'!$B$9:$B$608,'Trades'!A42))))</x:f>
      </x:c>
      <x:c r="F42" s="30"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k. A.",IF(AND(O42&gt;0,SUMIFS('Exits'!$J$9:$J$608,'Exits'!$B$9:$B$608,'Trades'!A42)=O42),ROUND(SUMIFS('Exits'!$F$9:$F$608,'Exits'!$B$9:$B$608,'Trades'!A42),2),"k. A.")))</x:f>
      </x:c>
      <x:c r="G42" s="30" t="str">
        <x:f>IF(P42=0,"",IF(K42&lt;&gt;1,"k. A.",IF('Trades'!J42="NET",'Trades'!L42,ROUND(F42-'Trades'!M42-'Trades'!N42+'Trades'!O42,2))))</x:f>
      </x:c>
      <x:c r="H42" s="31" t="str">
        <x:f>IF(P42=0,"",IF(N42=1,G42/'Trades'!P42,"k. A."))</x:f>
      </x:c>
      <x:c r="I42" s="33" t="str">
        <x:f>IF(P42=0,"",IF(K42&lt;&gt;1,"Position nicht abgeschlossen",IF(NOT(ISNUMBER('Trades'!P42)),"Risiko fehlt oder ungültig: positiv, ≤ 1.000.000.000, höchstens 2 Nachkommastellen.",IF(OR('Trades'!P42&lt;=0,'Trades'!P42&gt;1000000000,ROUND('Trades'!P42,2)&lt;&gt;'Trades'!P42),"Risiko fehlt oder ungültig: positiv, ≤ 1.000.000.000, höchstens 2 Nachkommastellen.",IF(AND('Trades'!Q42&lt;&gt;"PRICE",'Trades'!Q42&lt;&gt;"ALL_IN"),"PRICE oder ALL_IN wählen",IF('Trades'!Q42&lt;&gt;'Summary'!$K$4,"Andere Basis ausgewählt","Erfasst"))))))</x:f>
      </x:c>
      <x:c r="J42" s="33" t="str">
        <x:f>IF(P42=0,"",IF('Summary'!$H$6="Datumsfilter prüfen","Datumsfilter prüfen",IF(L42=1,"Enthalten",IF(K42=1,"Außerhalb des Zeitraums","Nicht enthalten"))))</x:f>
      </x:c>
      <x:c r="K42" s="29" t="n">
        <x:f>IF(P42=0,0,IF('Trades'!I42="UNSUPPORTED",4,IF(C42&lt;&gt;"",3,IF('Trades'!I42="OPEN",2,1))))</x:f>
        <x:v>0</x:v>
      </x:c>
      <x:c r="L42" s="29" t="n">
        <x:f>IF(OR(K42&lt;&gt;1,'Summary'!$H$6="Datumsfilter prüfen"),0,IF(AND(OR('Summary'!$B$6="",E42&gt;='Summary'!$B$6),OR('Summary'!$E$6="",E42&lt;'Summary'!$E$6+1)),1,0))</x:f>
        <x:v>0</x:v>
      </x:c>
      <x:c r="M42" s="29" t="n">
        <x:f>IF(AND(L42=1,N42=1,'Trades'!Q42='Summary'!$K$4),1,0)</x:f>
        <x:v>0</x:v>
      </x:c>
      <x:c r="N42" s="29" t="n">
        <x:f>IF(K42&lt;&gt;1,0,IF(NOT(ISNUMBER('Trades'!P42)),0,IF(AND('Trades'!P42&gt;0,'Trades'!P42&lt;=1000000000,ROUND('Trades'!P42,2)='Trades'!P42,OR('Trades'!Q42="PRICE",'Trades'!Q42="ALL_IN")),1,0)))</x:f>
        <x:v>0</x:v>
      </x:c>
      <x:c r="O42" s="29" t="n">
        <x:f>IF(P42=0,0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0,COUNTIFS('Exits'!$B$9:$B$608,'Trades'!A42,'Exits'!$K$9:$K$608,1)))</x:f>
        <x:v>0</x:v>
      </x:c>
      <x:c r="P42" s="29" t="n">
        <x:f>IF(COUNTA('Trades'!A42:I42,'Trades'!K42:T42)=0,0,1)</x:f>
        <x:v>0</x:v>
      </x:c>
    </x:row>
    <x:row r="43" ht="52" customHeight="1">
      <x:c r="A43" s="29" t="str">
        <x:f>IF(P43=0,"",IF('Trades'!A43="","[Trades "&amp;ROW()&amp;"]",'Trades'!A43))</x:f>
      </x:c>
      <x:c r="B43" s="33" t="str">
        <x:f>IF(K43=0,"",CHOOSE(K43,"Abgeschlossen","Offen","Unvollständig / ungültig","Nicht unterstützt"))</x:f>
      </x:c>
      <x:c r="C43" s="33" t="str">
        <x:f>IF(P43=0,"",IF('Trades'!I43="UNSUPPORTED","Aufstockungen / Umkehrungen nicht unterstützt",IF('Trades'!A43="","Trade-ID eingeben",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IDs: Text mit A–Z am Anfang, bis zu 64 Zeichen; ohne *, ?, ~, =, &lt; oder &gt;. Beispiel: T-001.",IF(COUNTIFS('Trades'!$A$9:$A$208,'Trades'!A43)&lt;&gt;1,"Trade-ID ist doppelt",IF('Trades'!B43="","Instrument eingeben",IF(AND('Trades'!C43&lt;&gt;"LONG",'Trades'!C43&lt;&gt;"SHORT"),"LONG oder SHORT wählen",IF(NOT(ISNUMBER('Trades'!D43)),"Gültigen Eröffnungszeitpunkt eingeben",IF(OR('Trades'!D43&lt;1,'Trades'!D43&gt;2958465),"Gültigen Eröffnungszeitpunkt eingeben",IF(NOT(ISNUMBER('Trades'!E43)),"Positive ursprüngliche Menge eingeben",IF(OR('Trades'!E43&lt;=0,'Trades'!E43&gt;1000000,ROUND('Trades'!E43,8)&lt;&gt;'Trades'!E43),"Positive ursprüngliche Menge eingeben",IF('Trades'!F43="","Mengeneinheit angeben",IF(AND('Trades'!I43&lt;&gt;"OPEN",'Trades'!I43&lt;&gt;"CLOSED"),"OPEN oder CLOSED wählen",IF(AND('Trades'!J43&lt;&gt;"NET",'Trades'!J43&lt;&gt;"GROSS"),"NET oder GROSS wählen",IF(COUNTIFS('Exits'!$B$9:$B$608,'Trades'!A43,'Exits'!$G$9:$G$608,-1)&gt;0,"Zugehörige Ausstiege prüfen",IF(D43&gt;'Trades'!E43,"Geschlossene Menge übersteigt Anfangsmenge",IF(AND('Trades'!I43="OPEN",D43='Trades'!E43),"OPEN widerspricht Restmenge null",IF('Trades'!I43="OPEN","",IF(O43=0,"Schließung in Exits ergänzen",IF(D43&lt;&gt;'Trades'!E43,"CLOSED verlangt vollständige Schließung",IF(AND('Trades'!J43="NET",NOT(ISNUMBER('Trades'!L43))),"Abgeglichenes Netto der ganzen Position eingeben",IF(AND('Trades'!J43="NET",'Trades'!K43&lt;&gt;"YES"),"Netto der ganzen Position bestätigen",IF(IF('Trades'!J43="NET",IF('Trades'!M43="",FALSE,IF(NOT(ISNUMBER('Trades'!M43)),TRUE,OR('Trades'!M43&lt;0,'Trades'!M43&gt;1000000000,ROUND('Trades'!M43,2)&lt;&gt;'Trades'!M43))),FALSE),"Geldbeträge: höchstens 2 Nachkommastellen; Eingabebetrag absolut ≤ 1.000.000.000.",IF(IF('Trades'!J43="NET",IF('Trades'!N43="",FALSE,IF(NOT(ISNUMBER('Trades'!N43)),TRUE,OR('Trades'!N43&lt;0,'Trades'!N43&gt;1000000000,ROUND('Trades'!N43,2)&lt;&gt;'Trades'!N43))),FALSE),"Geldbeträge: höchstens 2 Nachkommastellen; Eingabebetrag absolut ≤ 1.000.000.000.",IF(IF('Trades'!J43="NET",IF('Trades'!O43="",FALSE,IF(NOT(ISNUMBER('Trades'!O43)),TRUE,OR(ABS('Trades'!O43)&gt;1000000000,ROUND('Trades'!O43,2)&lt;&gt;'Trades'!O43))),FALSE),"Geldbeträge: höchstens 2 Nachkommastellen; Eingabebetrag absolut ≤ 1.000.000.000.",IF(AND('Trades'!J43="GROSS",NOT(ISNUMBER('Trades'!M43))),"Provision angeben, auch null",IF(AND('Trades'!J43="GROSS",'Trades'!M43&lt;0),"Provision muss nichtnegativ sein",IF(AND('Trades'!J43="GROSS",NOT(ISNUMBER('Trades'!N43))),"Sonstige Gebühren angeben, auch null",IF(AND('Trades'!J43="GROSS",'Trades'!N43&lt;0),"Gebühren müssen nichtnegativ sein",IF(AND('Trades'!J43="GROSS",NOT(ISNUMBER('Trades'!O43))),"Finanzierung mit Vorzeichen angeben, auch null",IF(AND('Trades'!J43="GROSS",NOT(ISNUMBER(F43))),"Brutto-P&amp;L für jeden Ausstieg eingeben",IF(IF('Trades'!J43="NET",OR(ABS('Trades'!L43)&gt;1000000000,ROUND('Trades'!L43,2)&lt;&gt;'Trades'!L43),FALSE),"Geldbeträge: höchstens 2 Nachkommastellen; Eingabebetrag absolut ≤ 1.000.000.000.",IF(IF('Trades'!J43="GROSS",OR(ABS('Trades'!M43)&gt;1000000000,ABS('Trades'!N43)&gt;1000000000,ABS('Trades'!O43)&gt;1000000000,ROUND('Trades'!M43,2)&lt;&gt;'Trades'!M43,ROUND('Trades'!N43,2)&lt;&gt;'Trades'!N43,ROUND('Trades'!O43,2)&lt;&gt;'Trades'!O43),FALSE),"Geldbeträge: höchstens 2 Nachkommastellen; Eingabebetrag absolut ≤ 1.000.000.000.",IF(AND('Trades'!G43&lt;&gt;"",OR(NOT(ISNUMBER('Trades'!G43)),'Trades'!G43&lt;=0)),"Positiven Kurs eingeben oder leer lassen",IF(AND('Trades'!H43&lt;&gt;"",OR(NOT(ISNUMBER('Trades'!H43)),'Trades'!H43&lt;=0)),"Positiven Kurs eingeben oder leer lassen","")))))))))))))))))))))))))))))))))))</x:f>
      </x:c>
      <x:c r="D43" s="31"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k. A.",ROUND(SUMIFS('Exits'!$I$9:$I$608,'Exits'!$B$9:$B$608,'Trades'!A43),8)))</x:f>
      </x:c>
      <x:c r="E43" s="32"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k. A.",IF(OR(O43=0,COUNTIFS('Exits'!$B$9:$B$608,'Trades'!A43,'Exits'!$G$9:$G$608,-1)&gt;0),"k. A.",_xlfn.MAXIFS('Exits'!$C$9:$C$608,'Exits'!$B$9:$B$608,'Trades'!A43))))</x:f>
      </x:c>
      <x:c r="F43" s="30"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k. A.",IF(AND(O43&gt;0,SUMIFS('Exits'!$J$9:$J$608,'Exits'!$B$9:$B$608,'Trades'!A43)=O43),ROUND(SUMIFS('Exits'!$F$9:$F$608,'Exits'!$B$9:$B$608,'Trades'!A43),2),"k. A.")))</x:f>
      </x:c>
      <x:c r="G43" s="30" t="str">
        <x:f>IF(P43=0,"",IF(K43&lt;&gt;1,"k. A.",IF('Trades'!J43="NET",'Trades'!L43,ROUND(F43-'Trades'!M43-'Trades'!N43+'Trades'!O43,2))))</x:f>
      </x:c>
      <x:c r="H43" s="31" t="str">
        <x:f>IF(P43=0,"",IF(N43=1,G43/'Trades'!P43,"k. A."))</x:f>
      </x:c>
      <x:c r="I43" s="33" t="str">
        <x:f>IF(P43=0,"",IF(K43&lt;&gt;1,"Position nicht abgeschlossen",IF(NOT(ISNUMBER('Trades'!P43)),"Risiko fehlt oder ungültig: positiv, ≤ 1.000.000.000, höchstens 2 Nachkommastellen.",IF(OR('Trades'!P43&lt;=0,'Trades'!P43&gt;1000000000,ROUND('Trades'!P43,2)&lt;&gt;'Trades'!P43),"Risiko fehlt oder ungültig: positiv, ≤ 1.000.000.000, höchstens 2 Nachkommastellen.",IF(AND('Trades'!Q43&lt;&gt;"PRICE",'Trades'!Q43&lt;&gt;"ALL_IN"),"PRICE oder ALL_IN wählen",IF('Trades'!Q43&lt;&gt;'Summary'!$K$4,"Andere Basis ausgewählt","Erfasst"))))))</x:f>
      </x:c>
      <x:c r="J43" s="33" t="str">
        <x:f>IF(P43=0,"",IF('Summary'!$H$6="Datumsfilter prüfen","Datumsfilter prüfen",IF(L43=1,"Enthalten",IF(K43=1,"Außerhalb des Zeitraums","Nicht enthalten"))))</x:f>
      </x:c>
      <x:c r="K43" s="29" t="n">
        <x:f>IF(P43=0,0,IF('Trades'!I43="UNSUPPORTED",4,IF(C43&lt;&gt;"",3,IF('Trades'!I43="OPEN",2,1))))</x:f>
        <x:v>0</x:v>
      </x:c>
      <x:c r="L43" s="29" t="n">
        <x:f>IF(OR(K43&lt;&gt;1,'Summary'!$H$6="Datumsfilter prüfen"),0,IF(AND(OR('Summary'!$B$6="",E43&gt;='Summary'!$B$6),OR('Summary'!$E$6="",E43&lt;'Summary'!$E$6+1)),1,0))</x:f>
        <x:v>0</x:v>
      </x:c>
      <x:c r="M43" s="29" t="n">
        <x:f>IF(AND(L43=1,N43=1,'Trades'!Q43='Summary'!$K$4),1,0)</x:f>
        <x:v>0</x:v>
      </x:c>
      <x:c r="N43" s="29" t="n">
        <x:f>IF(K43&lt;&gt;1,0,IF(NOT(ISNUMBER('Trades'!P43)),0,IF(AND('Trades'!P43&gt;0,'Trades'!P43&lt;=1000000000,ROUND('Trades'!P43,2)='Trades'!P43,OR('Trades'!Q43="PRICE",'Trades'!Q43="ALL_IN")),1,0)))</x:f>
        <x:v>0</x:v>
      </x:c>
      <x:c r="O43" s="29" t="n">
        <x:f>IF(P43=0,0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0,COUNTIFS('Exits'!$B$9:$B$608,'Trades'!A43,'Exits'!$K$9:$K$608,1)))</x:f>
        <x:v>0</x:v>
      </x:c>
      <x:c r="P43" s="29" t="n">
        <x:f>IF(COUNTA('Trades'!A43:I43,'Trades'!K43:T43)=0,0,1)</x:f>
        <x:v>0</x:v>
      </x:c>
    </x:row>
    <x:row r="44" ht="52" customHeight="1">
      <x:c r="A44" s="29" t="str">
        <x:f>IF(P44=0,"",IF('Trades'!A44="","[Trades "&amp;ROW()&amp;"]",'Trades'!A44))</x:f>
      </x:c>
      <x:c r="B44" s="33" t="str">
        <x:f>IF(K44=0,"",CHOOSE(K44,"Abgeschlossen","Offen","Unvollständig / ungültig","Nicht unterstützt"))</x:f>
      </x:c>
      <x:c r="C44" s="33" t="str">
        <x:f>IF(P44=0,"",IF('Trades'!I44="UNSUPPORTED","Aufstockungen / Umkehrungen nicht unterstützt",IF('Trades'!A44="","Trade-ID eingeben",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IDs: Text mit A–Z am Anfang, bis zu 64 Zeichen; ohne *, ?, ~, =, &lt; oder &gt;. Beispiel: T-001.",IF(COUNTIFS('Trades'!$A$9:$A$208,'Trades'!A44)&lt;&gt;1,"Trade-ID ist doppelt",IF('Trades'!B44="","Instrument eingeben",IF(AND('Trades'!C44&lt;&gt;"LONG",'Trades'!C44&lt;&gt;"SHORT"),"LONG oder SHORT wählen",IF(NOT(ISNUMBER('Trades'!D44)),"Gültigen Eröffnungszeitpunkt eingeben",IF(OR('Trades'!D44&lt;1,'Trades'!D44&gt;2958465),"Gültigen Eröffnungszeitpunkt eingeben",IF(NOT(ISNUMBER('Trades'!E44)),"Positive ursprüngliche Menge eingeben",IF(OR('Trades'!E44&lt;=0,'Trades'!E44&gt;1000000,ROUND('Trades'!E44,8)&lt;&gt;'Trades'!E44),"Positive ursprüngliche Menge eingeben",IF('Trades'!F44="","Mengeneinheit angeben",IF(AND('Trades'!I44&lt;&gt;"OPEN",'Trades'!I44&lt;&gt;"CLOSED"),"OPEN oder CLOSED wählen",IF(AND('Trades'!J44&lt;&gt;"NET",'Trades'!J44&lt;&gt;"GROSS"),"NET oder GROSS wählen",IF(COUNTIFS('Exits'!$B$9:$B$608,'Trades'!A44,'Exits'!$G$9:$G$608,-1)&gt;0,"Zugehörige Ausstiege prüfen",IF(D44&gt;'Trades'!E44,"Geschlossene Menge übersteigt Anfangsmenge",IF(AND('Trades'!I44="OPEN",D44='Trades'!E44),"OPEN widerspricht Restmenge null",IF('Trades'!I44="OPEN","",IF(O44=0,"Schließung in Exits ergänzen",IF(D44&lt;&gt;'Trades'!E44,"CLOSED verlangt vollständige Schließung",IF(AND('Trades'!J44="NET",NOT(ISNUMBER('Trades'!L44))),"Abgeglichenes Netto der ganzen Position eingeben",IF(AND('Trades'!J44="NET",'Trades'!K44&lt;&gt;"YES"),"Netto der ganzen Position bestätigen",IF(IF('Trades'!J44="NET",IF('Trades'!M44="",FALSE,IF(NOT(ISNUMBER('Trades'!M44)),TRUE,OR('Trades'!M44&lt;0,'Trades'!M44&gt;1000000000,ROUND('Trades'!M44,2)&lt;&gt;'Trades'!M44))),FALSE),"Geldbeträge: höchstens 2 Nachkommastellen; Eingabebetrag absolut ≤ 1.000.000.000.",IF(IF('Trades'!J44="NET",IF('Trades'!N44="",FALSE,IF(NOT(ISNUMBER('Trades'!N44)),TRUE,OR('Trades'!N44&lt;0,'Trades'!N44&gt;1000000000,ROUND('Trades'!N44,2)&lt;&gt;'Trades'!N44))),FALSE),"Geldbeträge: höchstens 2 Nachkommastellen; Eingabebetrag absolut ≤ 1.000.000.000.",IF(IF('Trades'!J44="NET",IF('Trades'!O44="",FALSE,IF(NOT(ISNUMBER('Trades'!O44)),TRUE,OR(ABS('Trades'!O44)&gt;1000000000,ROUND('Trades'!O44,2)&lt;&gt;'Trades'!O44))),FALSE),"Geldbeträge: höchstens 2 Nachkommastellen; Eingabebetrag absolut ≤ 1.000.000.000.",IF(AND('Trades'!J44="GROSS",NOT(ISNUMBER('Trades'!M44))),"Provision angeben, auch null",IF(AND('Trades'!J44="GROSS",'Trades'!M44&lt;0),"Provision muss nichtnegativ sein",IF(AND('Trades'!J44="GROSS",NOT(ISNUMBER('Trades'!N44))),"Sonstige Gebühren angeben, auch null",IF(AND('Trades'!J44="GROSS",'Trades'!N44&lt;0),"Gebühren müssen nichtnegativ sein",IF(AND('Trades'!J44="GROSS",NOT(ISNUMBER('Trades'!O44))),"Finanzierung mit Vorzeichen angeben, auch null",IF(AND('Trades'!J44="GROSS",NOT(ISNUMBER(F44))),"Brutto-P&amp;L für jeden Ausstieg eingeben",IF(IF('Trades'!J44="NET",OR(ABS('Trades'!L44)&gt;1000000000,ROUND('Trades'!L44,2)&lt;&gt;'Trades'!L44),FALSE),"Geldbeträge: höchstens 2 Nachkommastellen; Eingabebetrag absolut ≤ 1.000.000.000.",IF(IF('Trades'!J44="GROSS",OR(ABS('Trades'!M44)&gt;1000000000,ABS('Trades'!N44)&gt;1000000000,ABS('Trades'!O44)&gt;1000000000,ROUND('Trades'!M44,2)&lt;&gt;'Trades'!M44,ROUND('Trades'!N44,2)&lt;&gt;'Trades'!N44,ROUND('Trades'!O44,2)&lt;&gt;'Trades'!O44),FALSE),"Geldbeträge: höchstens 2 Nachkommastellen; Eingabebetrag absolut ≤ 1.000.000.000.",IF(AND('Trades'!G44&lt;&gt;"",OR(NOT(ISNUMBER('Trades'!G44)),'Trades'!G44&lt;=0)),"Positiven Kurs eingeben oder leer lassen",IF(AND('Trades'!H44&lt;&gt;"",OR(NOT(ISNUMBER('Trades'!H44)),'Trades'!H44&lt;=0)),"Positiven Kurs eingeben oder leer lassen","")))))))))))))))))))))))))))))))))))</x:f>
      </x:c>
      <x:c r="D44" s="31"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k. A.",ROUND(SUMIFS('Exits'!$I$9:$I$608,'Exits'!$B$9:$B$608,'Trades'!A44),8)))</x:f>
      </x:c>
      <x:c r="E44" s="32"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k. A.",IF(OR(O44=0,COUNTIFS('Exits'!$B$9:$B$608,'Trades'!A44,'Exits'!$G$9:$G$608,-1)&gt;0),"k. A.",_xlfn.MAXIFS('Exits'!$C$9:$C$608,'Exits'!$B$9:$B$608,'Trades'!A44))))</x:f>
      </x:c>
      <x:c r="F44" s="30"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k. A.",IF(AND(O44&gt;0,SUMIFS('Exits'!$J$9:$J$608,'Exits'!$B$9:$B$608,'Trades'!A44)=O44),ROUND(SUMIFS('Exits'!$F$9:$F$608,'Exits'!$B$9:$B$608,'Trades'!A44),2),"k. A.")))</x:f>
      </x:c>
      <x:c r="G44" s="30" t="str">
        <x:f>IF(P44=0,"",IF(K44&lt;&gt;1,"k. A.",IF('Trades'!J44="NET",'Trades'!L44,ROUND(F44-'Trades'!M44-'Trades'!N44+'Trades'!O44,2))))</x:f>
      </x:c>
      <x:c r="H44" s="31" t="str">
        <x:f>IF(P44=0,"",IF(N44=1,G44/'Trades'!P44,"k. A."))</x:f>
      </x:c>
      <x:c r="I44" s="33" t="str">
        <x:f>IF(P44=0,"",IF(K44&lt;&gt;1,"Position nicht abgeschlossen",IF(NOT(ISNUMBER('Trades'!P44)),"Risiko fehlt oder ungültig: positiv, ≤ 1.000.000.000, höchstens 2 Nachkommastellen.",IF(OR('Trades'!P44&lt;=0,'Trades'!P44&gt;1000000000,ROUND('Trades'!P44,2)&lt;&gt;'Trades'!P44),"Risiko fehlt oder ungültig: positiv, ≤ 1.000.000.000, höchstens 2 Nachkommastellen.",IF(AND('Trades'!Q44&lt;&gt;"PRICE",'Trades'!Q44&lt;&gt;"ALL_IN"),"PRICE oder ALL_IN wählen",IF('Trades'!Q44&lt;&gt;'Summary'!$K$4,"Andere Basis ausgewählt","Erfasst"))))))</x:f>
      </x:c>
      <x:c r="J44" s="33" t="str">
        <x:f>IF(P44=0,"",IF('Summary'!$H$6="Datumsfilter prüfen","Datumsfilter prüfen",IF(L44=1,"Enthalten",IF(K44=1,"Außerhalb des Zeitraums","Nicht enthalten"))))</x:f>
      </x:c>
      <x:c r="K44" s="29" t="n">
        <x:f>IF(P44=0,0,IF('Trades'!I44="UNSUPPORTED",4,IF(C44&lt;&gt;"",3,IF('Trades'!I44="OPEN",2,1))))</x:f>
        <x:v>0</x:v>
      </x:c>
      <x:c r="L44" s="29" t="n">
        <x:f>IF(OR(K44&lt;&gt;1,'Summary'!$H$6="Datumsfilter prüfen"),0,IF(AND(OR('Summary'!$B$6="",E44&gt;='Summary'!$B$6),OR('Summary'!$E$6="",E44&lt;'Summary'!$E$6+1)),1,0))</x:f>
        <x:v>0</x:v>
      </x:c>
      <x:c r="M44" s="29" t="n">
        <x:f>IF(AND(L44=1,N44=1,'Trades'!Q44='Summary'!$K$4),1,0)</x:f>
        <x:v>0</x:v>
      </x:c>
      <x:c r="N44" s="29" t="n">
        <x:f>IF(K44&lt;&gt;1,0,IF(NOT(ISNUMBER('Trades'!P44)),0,IF(AND('Trades'!P44&gt;0,'Trades'!P44&lt;=1000000000,ROUND('Trades'!P44,2)='Trades'!P44,OR('Trades'!Q44="PRICE",'Trades'!Q44="ALL_IN")),1,0)))</x:f>
        <x:v>0</x:v>
      </x:c>
      <x:c r="O44" s="29" t="n">
        <x:f>IF(P44=0,0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0,COUNTIFS('Exits'!$B$9:$B$608,'Trades'!A44,'Exits'!$K$9:$K$608,1)))</x:f>
        <x:v>0</x:v>
      </x:c>
      <x:c r="P44" s="29" t="n">
        <x:f>IF(COUNTA('Trades'!A44:I44,'Trades'!K44:T44)=0,0,1)</x:f>
        <x:v>0</x:v>
      </x:c>
    </x:row>
    <x:row r="45" ht="52" customHeight="1">
      <x:c r="A45" s="29" t="str">
        <x:f>IF(P45=0,"",IF('Trades'!A45="","[Trades "&amp;ROW()&amp;"]",'Trades'!A45))</x:f>
      </x:c>
      <x:c r="B45" s="33" t="str">
        <x:f>IF(K45=0,"",CHOOSE(K45,"Abgeschlossen","Offen","Unvollständig / ungültig","Nicht unterstützt"))</x:f>
      </x:c>
      <x:c r="C45" s="33" t="str">
        <x:f>IF(P45=0,"",IF('Trades'!I45="UNSUPPORTED","Aufstockungen / Umkehrungen nicht unterstützt",IF('Trades'!A45="","Trade-ID eingeben",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IDs: Text mit A–Z am Anfang, bis zu 64 Zeichen; ohne *, ?, ~, =, &lt; oder &gt;. Beispiel: T-001.",IF(COUNTIFS('Trades'!$A$9:$A$208,'Trades'!A45)&lt;&gt;1,"Trade-ID ist doppelt",IF('Trades'!B45="","Instrument eingeben",IF(AND('Trades'!C45&lt;&gt;"LONG",'Trades'!C45&lt;&gt;"SHORT"),"LONG oder SHORT wählen",IF(NOT(ISNUMBER('Trades'!D45)),"Gültigen Eröffnungszeitpunkt eingeben",IF(OR('Trades'!D45&lt;1,'Trades'!D45&gt;2958465),"Gültigen Eröffnungszeitpunkt eingeben",IF(NOT(ISNUMBER('Trades'!E45)),"Positive ursprüngliche Menge eingeben",IF(OR('Trades'!E45&lt;=0,'Trades'!E45&gt;1000000,ROUND('Trades'!E45,8)&lt;&gt;'Trades'!E45),"Positive ursprüngliche Menge eingeben",IF('Trades'!F45="","Mengeneinheit angeben",IF(AND('Trades'!I45&lt;&gt;"OPEN",'Trades'!I45&lt;&gt;"CLOSED"),"OPEN oder CLOSED wählen",IF(AND('Trades'!J45&lt;&gt;"NET",'Trades'!J45&lt;&gt;"GROSS"),"NET oder GROSS wählen",IF(COUNTIFS('Exits'!$B$9:$B$608,'Trades'!A45,'Exits'!$G$9:$G$608,-1)&gt;0,"Zugehörige Ausstiege prüfen",IF(D45&gt;'Trades'!E45,"Geschlossene Menge übersteigt Anfangsmenge",IF(AND('Trades'!I45="OPEN",D45='Trades'!E45),"OPEN widerspricht Restmenge null",IF('Trades'!I45="OPEN","",IF(O45=0,"Schließung in Exits ergänzen",IF(D45&lt;&gt;'Trades'!E45,"CLOSED verlangt vollständige Schließung",IF(AND('Trades'!J45="NET",NOT(ISNUMBER('Trades'!L45))),"Abgeglichenes Netto der ganzen Position eingeben",IF(AND('Trades'!J45="NET",'Trades'!K45&lt;&gt;"YES"),"Netto der ganzen Position bestätigen",IF(IF('Trades'!J45="NET",IF('Trades'!M45="",FALSE,IF(NOT(ISNUMBER('Trades'!M45)),TRUE,OR('Trades'!M45&lt;0,'Trades'!M45&gt;1000000000,ROUND('Trades'!M45,2)&lt;&gt;'Trades'!M45))),FALSE),"Geldbeträge: höchstens 2 Nachkommastellen; Eingabebetrag absolut ≤ 1.000.000.000.",IF(IF('Trades'!J45="NET",IF('Trades'!N45="",FALSE,IF(NOT(ISNUMBER('Trades'!N45)),TRUE,OR('Trades'!N45&lt;0,'Trades'!N45&gt;1000000000,ROUND('Trades'!N45,2)&lt;&gt;'Trades'!N45))),FALSE),"Geldbeträge: höchstens 2 Nachkommastellen; Eingabebetrag absolut ≤ 1.000.000.000.",IF(IF('Trades'!J45="NET",IF('Trades'!O45="",FALSE,IF(NOT(ISNUMBER('Trades'!O45)),TRUE,OR(ABS('Trades'!O45)&gt;1000000000,ROUND('Trades'!O45,2)&lt;&gt;'Trades'!O45))),FALSE),"Geldbeträge: höchstens 2 Nachkommastellen; Eingabebetrag absolut ≤ 1.000.000.000.",IF(AND('Trades'!J45="GROSS",NOT(ISNUMBER('Trades'!M45))),"Provision angeben, auch null",IF(AND('Trades'!J45="GROSS",'Trades'!M45&lt;0),"Provision muss nichtnegativ sein",IF(AND('Trades'!J45="GROSS",NOT(ISNUMBER('Trades'!N45))),"Sonstige Gebühren angeben, auch null",IF(AND('Trades'!J45="GROSS",'Trades'!N45&lt;0),"Gebühren müssen nichtnegativ sein",IF(AND('Trades'!J45="GROSS",NOT(ISNUMBER('Trades'!O45))),"Finanzierung mit Vorzeichen angeben, auch null",IF(AND('Trades'!J45="GROSS",NOT(ISNUMBER(F45))),"Brutto-P&amp;L für jeden Ausstieg eingeben",IF(IF('Trades'!J45="NET",OR(ABS('Trades'!L45)&gt;1000000000,ROUND('Trades'!L45,2)&lt;&gt;'Trades'!L45),FALSE),"Geldbeträge: höchstens 2 Nachkommastellen; Eingabebetrag absolut ≤ 1.000.000.000.",IF(IF('Trades'!J45="GROSS",OR(ABS('Trades'!M45)&gt;1000000000,ABS('Trades'!N45)&gt;1000000000,ABS('Trades'!O45)&gt;1000000000,ROUND('Trades'!M45,2)&lt;&gt;'Trades'!M45,ROUND('Trades'!N45,2)&lt;&gt;'Trades'!N45,ROUND('Trades'!O45,2)&lt;&gt;'Trades'!O45),FALSE),"Geldbeträge: höchstens 2 Nachkommastellen; Eingabebetrag absolut ≤ 1.000.000.000.",IF(AND('Trades'!G45&lt;&gt;"",OR(NOT(ISNUMBER('Trades'!G45)),'Trades'!G45&lt;=0)),"Positiven Kurs eingeben oder leer lassen",IF(AND('Trades'!H45&lt;&gt;"",OR(NOT(ISNUMBER('Trades'!H45)),'Trades'!H45&lt;=0)),"Positiven Kurs eingeben oder leer lassen","")))))))))))))))))))))))))))))))))))</x:f>
      </x:c>
      <x:c r="D45" s="31"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k. A.",ROUND(SUMIFS('Exits'!$I$9:$I$608,'Exits'!$B$9:$B$608,'Trades'!A45),8)))</x:f>
      </x:c>
      <x:c r="E45" s="32"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k. A.",IF(OR(O45=0,COUNTIFS('Exits'!$B$9:$B$608,'Trades'!A45,'Exits'!$G$9:$G$608,-1)&gt;0),"k. A.",_xlfn.MAXIFS('Exits'!$C$9:$C$608,'Exits'!$B$9:$B$608,'Trades'!A45))))</x:f>
      </x:c>
      <x:c r="F45" s="30"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k. A.",IF(AND(O45&gt;0,SUMIFS('Exits'!$J$9:$J$608,'Exits'!$B$9:$B$608,'Trades'!A45)=O45),ROUND(SUMIFS('Exits'!$F$9:$F$608,'Exits'!$B$9:$B$608,'Trades'!A45),2),"k. A.")))</x:f>
      </x:c>
      <x:c r="G45" s="30" t="str">
        <x:f>IF(P45=0,"",IF(K45&lt;&gt;1,"k. A.",IF('Trades'!J45="NET",'Trades'!L45,ROUND(F45-'Trades'!M45-'Trades'!N45+'Trades'!O45,2))))</x:f>
      </x:c>
      <x:c r="H45" s="31" t="str">
        <x:f>IF(P45=0,"",IF(N45=1,G45/'Trades'!P45,"k. A."))</x:f>
      </x:c>
      <x:c r="I45" s="33" t="str">
        <x:f>IF(P45=0,"",IF(K45&lt;&gt;1,"Position nicht abgeschlossen",IF(NOT(ISNUMBER('Trades'!P45)),"Risiko fehlt oder ungültig: positiv, ≤ 1.000.000.000, höchstens 2 Nachkommastellen.",IF(OR('Trades'!P45&lt;=0,'Trades'!P45&gt;1000000000,ROUND('Trades'!P45,2)&lt;&gt;'Trades'!P45),"Risiko fehlt oder ungültig: positiv, ≤ 1.000.000.000, höchstens 2 Nachkommastellen.",IF(AND('Trades'!Q45&lt;&gt;"PRICE",'Trades'!Q45&lt;&gt;"ALL_IN"),"PRICE oder ALL_IN wählen",IF('Trades'!Q45&lt;&gt;'Summary'!$K$4,"Andere Basis ausgewählt","Erfasst"))))))</x:f>
      </x:c>
      <x:c r="J45" s="33" t="str">
        <x:f>IF(P45=0,"",IF('Summary'!$H$6="Datumsfilter prüfen","Datumsfilter prüfen",IF(L45=1,"Enthalten",IF(K45=1,"Außerhalb des Zeitraums","Nicht enthalten"))))</x:f>
      </x:c>
      <x:c r="K45" s="29" t="n">
        <x:f>IF(P45=0,0,IF('Trades'!I45="UNSUPPORTED",4,IF(C45&lt;&gt;"",3,IF('Trades'!I45="OPEN",2,1))))</x:f>
        <x:v>0</x:v>
      </x:c>
      <x:c r="L45" s="29" t="n">
        <x:f>IF(OR(K45&lt;&gt;1,'Summary'!$H$6="Datumsfilter prüfen"),0,IF(AND(OR('Summary'!$B$6="",E45&gt;='Summary'!$B$6),OR('Summary'!$E$6="",E45&lt;'Summary'!$E$6+1)),1,0))</x:f>
        <x:v>0</x:v>
      </x:c>
      <x:c r="M45" s="29" t="n">
        <x:f>IF(AND(L45=1,N45=1,'Trades'!Q45='Summary'!$K$4),1,0)</x:f>
        <x:v>0</x:v>
      </x:c>
      <x:c r="N45" s="29" t="n">
        <x:f>IF(K45&lt;&gt;1,0,IF(NOT(ISNUMBER('Trades'!P45)),0,IF(AND('Trades'!P45&gt;0,'Trades'!P45&lt;=1000000000,ROUND('Trades'!P45,2)='Trades'!P45,OR('Trades'!Q45="PRICE",'Trades'!Q45="ALL_IN")),1,0)))</x:f>
        <x:v>0</x:v>
      </x:c>
      <x:c r="O45" s="29" t="n">
        <x:f>IF(P45=0,0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0,COUNTIFS('Exits'!$B$9:$B$608,'Trades'!A45,'Exits'!$K$9:$K$608,1)))</x:f>
        <x:v>0</x:v>
      </x:c>
      <x:c r="P45" s="29" t="n">
        <x:f>IF(COUNTA('Trades'!A45:I45,'Trades'!K45:T45)=0,0,1)</x:f>
        <x:v>0</x:v>
      </x:c>
    </x:row>
    <x:row r="46" ht="52" customHeight="1">
      <x:c r="A46" s="29" t="str">
        <x:f>IF(P46=0,"",IF('Trades'!A46="","[Trades "&amp;ROW()&amp;"]",'Trades'!A46))</x:f>
      </x:c>
      <x:c r="B46" s="33" t="str">
        <x:f>IF(K46=0,"",CHOOSE(K46,"Abgeschlossen","Offen","Unvollständig / ungültig","Nicht unterstützt"))</x:f>
      </x:c>
      <x:c r="C46" s="33" t="str">
        <x:f>IF(P46=0,"",IF('Trades'!I46="UNSUPPORTED","Aufstockungen / Umkehrungen nicht unterstützt",IF('Trades'!A46="","Trade-ID eingeben",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IDs: Text mit A–Z am Anfang, bis zu 64 Zeichen; ohne *, ?, ~, =, &lt; oder &gt;. Beispiel: T-001.",IF(COUNTIFS('Trades'!$A$9:$A$208,'Trades'!A46)&lt;&gt;1,"Trade-ID ist doppelt",IF('Trades'!B46="","Instrument eingeben",IF(AND('Trades'!C46&lt;&gt;"LONG",'Trades'!C46&lt;&gt;"SHORT"),"LONG oder SHORT wählen",IF(NOT(ISNUMBER('Trades'!D46)),"Gültigen Eröffnungszeitpunkt eingeben",IF(OR('Trades'!D46&lt;1,'Trades'!D46&gt;2958465),"Gültigen Eröffnungszeitpunkt eingeben",IF(NOT(ISNUMBER('Trades'!E46)),"Positive ursprüngliche Menge eingeben",IF(OR('Trades'!E46&lt;=0,'Trades'!E46&gt;1000000,ROUND('Trades'!E46,8)&lt;&gt;'Trades'!E46),"Positive ursprüngliche Menge eingeben",IF('Trades'!F46="","Mengeneinheit angeben",IF(AND('Trades'!I46&lt;&gt;"OPEN",'Trades'!I46&lt;&gt;"CLOSED"),"OPEN oder CLOSED wählen",IF(AND('Trades'!J46&lt;&gt;"NET",'Trades'!J46&lt;&gt;"GROSS"),"NET oder GROSS wählen",IF(COUNTIFS('Exits'!$B$9:$B$608,'Trades'!A46,'Exits'!$G$9:$G$608,-1)&gt;0,"Zugehörige Ausstiege prüfen",IF(D46&gt;'Trades'!E46,"Geschlossene Menge übersteigt Anfangsmenge",IF(AND('Trades'!I46="OPEN",D46='Trades'!E46),"OPEN widerspricht Restmenge null",IF('Trades'!I46="OPEN","",IF(O46=0,"Schließung in Exits ergänzen",IF(D46&lt;&gt;'Trades'!E46,"CLOSED verlangt vollständige Schließung",IF(AND('Trades'!J46="NET",NOT(ISNUMBER('Trades'!L46))),"Abgeglichenes Netto der ganzen Position eingeben",IF(AND('Trades'!J46="NET",'Trades'!K46&lt;&gt;"YES"),"Netto der ganzen Position bestätigen",IF(IF('Trades'!J46="NET",IF('Trades'!M46="",FALSE,IF(NOT(ISNUMBER('Trades'!M46)),TRUE,OR('Trades'!M46&lt;0,'Trades'!M46&gt;1000000000,ROUND('Trades'!M46,2)&lt;&gt;'Trades'!M46))),FALSE),"Geldbeträge: höchstens 2 Nachkommastellen; Eingabebetrag absolut ≤ 1.000.000.000.",IF(IF('Trades'!J46="NET",IF('Trades'!N46="",FALSE,IF(NOT(ISNUMBER('Trades'!N46)),TRUE,OR('Trades'!N46&lt;0,'Trades'!N46&gt;1000000000,ROUND('Trades'!N46,2)&lt;&gt;'Trades'!N46))),FALSE),"Geldbeträge: höchstens 2 Nachkommastellen; Eingabebetrag absolut ≤ 1.000.000.000.",IF(IF('Trades'!J46="NET",IF('Trades'!O46="",FALSE,IF(NOT(ISNUMBER('Trades'!O46)),TRUE,OR(ABS('Trades'!O46)&gt;1000000000,ROUND('Trades'!O46,2)&lt;&gt;'Trades'!O46))),FALSE),"Geldbeträge: höchstens 2 Nachkommastellen; Eingabebetrag absolut ≤ 1.000.000.000.",IF(AND('Trades'!J46="GROSS",NOT(ISNUMBER('Trades'!M46))),"Provision angeben, auch null",IF(AND('Trades'!J46="GROSS",'Trades'!M46&lt;0),"Provision muss nichtnegativ sein",IF(AND('Trades'!J46="GROSS",NOT(ISNUMBER('Trades'!N46))),"Sonstige Gebühren angeben, auch null",IF(AND('Trades'!J46="GROSS",'Trades'!N46&lt;0),"Gebühren müssen nichtnegativ sein",IF(AND('Trades'!J46="GROSS",NOT(ISNUMBER('Trades'!O46))),"Finanzierung mit Vorzeichen angeben, auch null",IF(AND('Trades'!J46="GROSS",NOT(ISNUMBER(F46))),"Brutto-P&amp;L für jeden Ausstieg eingeben",IF(IF('Trades'!J46="NET",OR(ABS('Trades'!L46)&gt;1000000000,ROUND('Trades'!L46,2)&lt;&gt;'Trades'!L46),FALSE),"Geldbeträge: höchstens 2 Nachkommastellen; Eingabebetrag absolut ≤ 1.000.000.000.",IF(IF('Trades'!J46="GROSS",OR(ABS('Trades'!M46)&gt;1000000000,ABS('Trades'!N46)&gt;1000000000,ABS('Trades'!O46)&gt;1000000000,ROUND('Trades'!M46,2)&lt;&gt;'Trades'!M46,ROUND('Trades'!N46,2)&lt;&gt;'Trades'!N46,ROUND('Trades'!O46,2)&lt;&gt;'Trades'!O46),FALSE),"Geldbeträge: höchstens 2 Nachkommastellen; Eingabebetrag absolut ≤ 1.000.000.000.",IF(AND('Trades'!G46&lt;&gt;"",OR(NOT(ISNUMBER('Trades'!G46)),'Trades'!G46&lt;=0)),"Positiven Kurs eingeben oder leer lassen",IF(AND('Trades'!H46&lt;&gt;"",OR(NOT(ISNUMBER('Trades'!H46)),'Trades'!H46&lt;=0)),"Positiven Kurs eingeben oder leer lassen","")))))))))))))))))))))))))))))))))))</x:f>
      </x:c>
      <x:c r="D46" s="31"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k. A.",ROUND(SUMIFS('Exits'!$I$9:$I$608,'Exits'!$B$9:$B$608,'Trades'!A46),8)))</x:f>
      </x:c>
      <x:c r="E46" s="32"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k. A.",IF(OR(O46=0,COUNTIFS('Exits'!$B$9:$B$608,'Trades'!A46,'Exits'!$G$9:$G$608,-1)&gt;0),"k. A.",_xlfn.MAXIFS('Exits'!$C$9:$C$608,'Exits'!$B$9:$B$608,'Trades'!A46))))</x:f>
      </x:c>
      <x:c r="F46" s="30"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k. A.",IF(AND(O46&gt;0,SUMIFS('Exits'!$J$9:$J$608,'Exits'!$B$9:$B$608,'Trades'!A46)=O46),ROUND(SUMIFS('Exits'!$F$9:$F$608,'Exits'!$B$9:$B$608,'Trades'!A46),2),"k. A.")))</x:f>
      </x:c>
      <x:c r="G46" s="30" t="str">
        <x:f>IF(P46=0,"",IF(K46&lt;&gt;1,"k. A.",IF('Trades'!J46="NET",'Trades'!L46,ROUND(F46-'Trades'!M46-'Trades'!N46+'Trades'!O46,2))))</x:f>
      </x:c>
      <x:c r="H46" s="31" t="str">
        <x:f>IF(P46=0,"",IF(N46=1,G46/'Trades'!P46,"k. A."))</x:f>
      </x:c>
      <x:c r="I46" s="33" t="str">
        <x:f>IF(P46=0,"",IF(K46&lt;&gt;1,"Position nicht abgeschlossen",IF(NOT(ISNUMBER('Trades'!P46)),"Risiko fehlt oder ungültig: positiv, ≤ 1.000.000.000, höchstens 2 Nachkommastellen.",IF(OR('Trades'!P46&lt;=0,'Trades'!P46&gt;1000000000,ROUND('Trades'!P46,2)&lt;&gt;'Trades'!P46),"Risiko fehlt oder ungültig: positiv, ≤ 1.000.000.000, höchstens 2 Nachkommastellen.",IF(AND('Trades'!Q46&lt;&gt;"PRICE",'Trades'!Q46&lt;&gt;"ALL_IN"),"PRICE oder ALL_IN wählen",IF('Trades'!Q46&lt;&gt;'Summary'!$K$4,"Andere Basis ausgewählt","Erfasst"))))))</x:f>
      </x:c>
      <x:c r="J46" s="33" t="str">
        <x:f>IF(P46=0,"",IF('Summary'!$H$6="Datumsfilter prüfen","Datumsfilter prüfen",IF(L46=1,"Enthalten",IF(K46=1,"Außerhalb des Zeitraums","Nicht enthalten"))))</x:f>
      </x:c>
      <x:c r="K46" s="29" t="n">
        <x:f>IF(P46=0,0,IF('Trades'!I46="UNSUPPORTED",4,IF(C46&lt;&gt;"",3,IF('Trades'!I46="OPEN",2,1))))</x:f>
        <x:v>0</x:v>
      </x:c>
      <x:c r="L46" s="29" t="n">
        <x:f>IF(OR(K46&lt;&gt;1,'Summary'!$H$6="Datumsfilter prüfen"),0,IF(AND(OR('Summary'!$B$6="",E46&gt;='Summary'!$B$6),OR('Summary'!$E$6="",E46&lt;'Summary'!$E$6+1)),1,0))</x:f>
        <x:v>0</x:v>
      </x:c>
      <x:c r="M46" s="29" t="n">
        <x:f>IF(AND(L46=1,N46=1,'Trades'!Q46='Summary'!$K$4),1,0)</x:f>
        <x:v>0</x:v>
      </x:c>
      <x:c r="N46" s="29" t="n">
        <x:f>IF(K46&lt;&gt;1,0,IF(NOT(ISNUMBER('Trades'!P46)),0,IF(AND('Trades'!P46&gt;0,'Trades'!P46&lt;=1000000000,ROUND('Trades'!P46,2)='Trades'!P46,OR('Trades'!Q46="PRICE",'Trades'!Q46="ALL_IN")),1,0)))</x:f>
        <x:v>0</x:v>
      </x:c>
      <x:c r="O46" s="29" t="n">
        <x:f>IF(P46=0,0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0,COUNTIFS('Exits'!$B$9:$B$608,'Trades'!A46,'Exits'!$K$9:$K$608,1)))</x:f>
        <x:v>0</x:v>
      </x:c>
      <x:c r="P46" s="29" t="n">
        <x:f>IF(COUNTA('Trades'!A46:I46,'Trades'!K46:T46)=0,0,1)</x:f>
        <x:v>0</x:v>
      </x:c>
    </x:row>
    <x:row r="47" ht="52" customHeight="1">
      <x:c r="A47" s="29" t="str">
        <x:f>IF(P47=0,"",IF('Trades'!A47="","[Trades "&amp;ROW()&amp;"]",'Trades'!A47))</x:f>
      </x:c>
      <x:c r="B47" s="33" t="str">
        <x:f>IF(K47=0,"",CHOOSE(K47,"Abgeschlossen","Offen","Unvollständig / ungültig","Nicht unterstützt"))</x:f>
      </x:c>
      <x:c r="C47" s="33" t="str">
        <x:f>IF(P47=0,"",IF('Trades'!I47="UNSUPPORTED","Aufstockungen / Umkehrungen nicht unterstützt",IF('Trades'!A47="","Trade-ID eingeben",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IDs: Text mit A–Z am Anfang, bis zu 64 Zeichen; ohne *, ?, ~, =, &lt; oder &gt;. Beispiel: T-001.",IF(COUNTIFS('Trades'!$A$9:$A$208,'Trades'!A47)&lt;&gt;1,"Trade-ID ist doppelt",IF('Trades'!B47="","Instrument eingeben",IF(AND('Trades'!C47&lt;&gt;"LONG",'Trades'!C47&lt;&gt;"SHORT"),"LONG oder SHORT wählen",IF(NOT(ISNUMBER('Trades'!D47)),"Gültigen Eröffnungszeitpunkt eingeben",IF(OR('Trades'!D47&lt;1,'Trades'!D47&gt;2958465),"Gültigen Eröffnungszeitpunkt eingeben",IF(NOT(ISNUMBER('Trades'!E47)),"Positive ursprüngliche Menge eingeben",IF(OR('Trades'!E47&lt;=0,'Trades'!E47&gt;1000000,ROUND('Trades'!E47,8)&lt;&gt;'Trades'!E47),"Positive ursprüngliche Menge eingeben",IF('Trades'!F47="","Mengeneinheit angeben",IF(AND('Trades'!I47&lt;&gt;"OPEN",'Trades'!I47&lt;&gt;"CLOSED"),"OPEN oder CLOSED wählen",IF(AND('Trades'!J47&lt;&gt;"NET",'Trades'!J47&lt;&gt;"GROSS"),"NET oder GROSS wählen",IF(COUNTIFS('Exits'!$B$9:$B$608,'Trades'!A47,'Exits'!$G$9:$G$608,-1)&gt;0,"Zugehörige Ausstiege prüfen",IF(D47&gt;'Trades'!E47,"Geschlossene Menge übersteigt Anfangsmenge",IF(AND('Trades'!I47="OPEN",D47='Trades'!E47),"OPEN widerspricht Restmenge null",IF('Trades'!I47="OPEN","",IF(O47=0,"Schließung in Exits ergänzen",IF(D47&lt;&gt;'Trades'!E47,"CLOSED verlangt vollständige Schließung",IF(AND('Trades'!J47="NET",NOT(ISNUMBER('Trades'!L47))),"Abgeglichenes Netto der ganzen Position eingeben",IF(AND('Trades'!J47="NET",'Trades'!K47&lt;&gt;"YES"),"Netto der ganzen Position bestätigen",IF(IF('Trades'!J47="NET",IF('Trades'!M47="",FALSE,IF(NOT(ISNUMBER('Trades'!M47)),TRUE,OR('Trades'!M47&lt;0,'Trades'!M47&gt;1000000000,ROUND('Trades'!M47,2)&lt;&gt;'Trades'!M47))),FALSE),"Geldbeträge: höchstens 2 Nachkommastellen; Eingabebetrag absolut ≤ 1.000.000.000.",IF(IF('Trades'!J47="NET",IF('Trades'!N47="",FALSE,IF(NOT(ISNUMBER('Trades'!N47)),TRUE,OR('Trades'!N47&lt;0,'Trades'!N47&gt;1000000000,ROUND('Trades'!N47,2)&lt;&gt;'Trades'!N47))),FALSE),"Geldbeträge: höchstens 2 Nachkommastellen; Eingabebetrag absolut ≤ 1.000.000.000.",IF(IF('Trades'!J47="NET",IF('Trades'!O47="",FALSE,IF(NOT(ISNUMBER('Trades'!O47)),TRUE,OR(ABS('Trades'!O47)&gt;1000000000,ROUND('Trades'!O47,2)&lt;&gt;'Trades'!O47))),FALSE),"Geldbeträge: höchstens 2 Nachkommastellen; Eingabebetrag absolut ≤ 1.000.000.000.",IF(AND('Trades'!J47="GROSS",NOT(ISNUMBER('Trades'!M47))),"Provision angeben, auch null",IF(AND('Trades'!J47="GROSS",'Trades'!M47&lt;0),"Provision muss nichtnegativ sein",IF(AND('Trades'!J47="GROSS",NOT(ISNUMBER('Trades'!N47))),"Sonstige Gebühren angeben, auch null",IF(AND('Trades'!J47="GROSS",'Trades'!N47&lt;0),"Gebühren müssen nichtnegativ sein",IF(AND('Trades'!J47="GROSS",NOT(ISNUMBER('Trades'!O47))),"Finanzierung mit Vorzeichen angeben, auch null",IF(AND('Trades'!J47="GROSS",NOT(ISNUMBER(F47))),"Brutto-P&amp;L für jeden Ausstieg eingeben",IF(IF('Trades'!J47="NET",OR(ABS('Trades'!L47)&gt;1000000000,ROUND('Trades'!L47,2)&lt;&gt;'Trades'!L47),FALSE),"Geldbeträge: höchstens 2 Nachkommastellen; Eingabebetrag absolut ≤ 1.000.000.000.",IF(IF('Trades'!J47="GROSS",OR(ABS('Trades'!M47)&gt;1000000000,ABS('Trades'!N47)&gt;1000000000,ABS('Trades'!O47)&gt;1000000000,ROUND('Trades'!M47,2)&lt;&gt;'Trades'!M47,ROUND('Trades'!N47,2)&lt;&gt;'Trades'!N47,ROUND('Trades'!O47,2)&lt;&gt;'Trades'!O47),FALSE),"Geldbeträge: höchstens 2 Nachkommastellen; Eingabebetrag absolut ≤ 1.000.000.000.",IF(AND('Trades'!G47&lt;&gt;"",OR(NOT(ISNUMBER('Trades'!G47)),'Trades'!G47&lt;=0)),"Positiven Kurs eingeben oder leer lassen",IF(AND('Trades'!H47&lt;&gt;"",OR(NOT(ISNUMBER('Trades'!H47)),'Trades'!H47&lt;=0)),"Positiven Kurs eingeben oder leer lassen","")))))))))))))))))))))))))))))))))))</x:f>
      </x:c>
      <x:c r="D47" s="31"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k. A.",ROUND(SUMIFS('Exits'!$I$9:$I$608,'Exits'!$B$9:$B$608,'Trades'!A47),8)))</x:f>
      </x:c>
      <x:c r="E47" s="32"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k. A.",IF(OR(O47=0,COUNTIFS('Exits'!$B$9:$B$608,'Trades'!A47,'Exits'!$G$9:$G$608,-1)&gt;0),"k. A.",_xlfn.MAXIFS('Exits'!$C$9:$C$608,'Exits'!$B$9:$B$608,'Trades'!A47))))</x:f>
      </x:c>
      <x:c r="F47" s="30"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k. A.",IF(AND(O47&gt;0,SUMIFS('Exits'!$J$9:$J$608,'Exits'!$B$9:$B$608,'Trades'!A47)=O47),ROUND(SUMIFS('Exits'!$F$9:$F$608,'Exits'!$B$9:$B$608,'Trades'!A47),2),"k. A.")))</x:f>
      </x:c>
      <x:c r="G47" s="30" t="str">
        <x:f>IF(P47=0,"",IF(K47&lt;&gt;1,"k. A.",IF('Trades'!J47="NET",'Trades'!L47,ROUND(F47-'Trades'!M47-'Trades'!N47+'Trades'!O47,2))))</x:f>
      </x:c>
      <x:c r="H47" s="31" t="str">
        <x:f>IF(P47=0,"",IF(N47=1,G47/'Trades'!P47,"k. A."))</x:f>
      </x:c>
      <x:c r="I47" s="33" t="str">
        <x:f>IF(P47=0,"",IF(K47&lt;&gt;1,"Position nicht abgeschlossen",IF(NOT(ISNUMBER('Trades'!P47)),"Risiko fehlt oder ungültig: positiv, ≤ 1.000.000.000, höchstens 2 Nachkommastellen.",IF(OR('Trades'!P47&lt;=0,'Trades'!P47&gt;1000000000,ROUND('Trades'!P47,2)&lt;&gt;'Trades'!P47),"Risiko fehlt oder ungültig: positiv, ≤ 1.000.000.000, höchstens 2 Nachkommastellen.",IF(AND('Trades'!Q47&lt;&gt;"PRICE",'Trades'!Q47&lt;&gt;"ALL_IN"),"PRICE oder ALL_IN wählen",IF('Trades'!Q47&lt;&gt;'Summary'!$K$4,"Andere Basis ausgewählt","Erfasst"))))))</x:f>
      </x:c>
      <x:c r="J47" s="33" t="str">
        <x:f>IF(P47=0,"",IF('Summary'!$H$6="Datumsfilter prüfen","Datumsfilter prüfen",IF(L47=1,"Enthalten",IF(K47=1,"Außerhalb des Zeitraums","Nicht enthalten"))))</x:f>
      </x:c>
      <x:c r="K47" s="29" t="n">
        <x:f>IF(P47=0,0,IF('Trades'!I47="UNSUPPORTED",4,IF(C47&lt;&gt;"",3,IF('Trades'!I47="OPEN",2,1))))</x:f>
        <x:v>0</x:v>
      </x:c>
      <x:c r="L47" s="29" t="n">
        <x:f>IF(OR(K47&lt;&gt;1,'Summary'!$H$6="Datumsfilter prüfen"),0,IF(AND(OR('Summary'!$B$6="",E47&gt;='Summary'!$B$6),OR('Summary'!$E$6="",E47&lt;'Summary'!$E$6+1)),1,0))</x:f>
        <x:v>0</x:v>
      </x:c>
      <x:c r="M47" s="29" t="n">
        <x:f>IF(AND(L47=1,N47=1,'Trades'!Q47='Summary'!$K$4),1,0)</x:f>
        <x:v>0</x:v>
      </x:c>
      <x:c r="N47" s="29" t="n">
        <x:f>IF(K47&lt;&gt;1,0,IF(NOT(ISNUMBER('Trades'!P47)),0,IF(AND('Trades'!P47&gt;0,'Trades'!P47&lt;=1000000000,ROUND('Trades'!P47,2)='Trades'!P47,OR('Trades'!Q47="PRICE",'Trades'!Q47="ALL_IN")),1,0)))</x:f>
        <x:v>0</x:v>
      </x:c>
      <x:c r="O47" s="29" t="n">
        <x:f>IF(P47=0,0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0,COUNTIFS('Exits'!$B$9:$B$608,'Trades'!A47,'Exits'!$K$9:$K$608,1)))</x:f>
        <x:v>0</x:v>
      </x:c>
      <x:c r="P47" s="29" t="n">
        <x:f>IF(COUNTA('Trades'!A47:I47,'Trades'!K47:T47)=0,0,1)</x:f>
        <x:v>0</x:v>
      </x:c>
    </x:row>
    <x:row r="48" ht="52" customHeight="1">
      <x:c r="A48" s="29" t="str">
        <x:f>IF(P48=0,"",IF('Trades'!A48="","[Trades "&amp;ROW()&amp;"]",'Trades'!A48))</x:f>
      </x:c>
      <x:c r="B48" s="33" t="str">
        <x:f>IF(K48=0,"",CHOOSE(K48,"Abgeschlossen","Offen","Unvollständig / ungültig","Nicht unterstützt"))</x:f>
      </x:c>
      <x:c r="C48" s="33" t="str">
        <x:f>IF(P48=0,"",IF('Trades'!I48="UNSUPPORTED","Aufstockungen / Umkehrungen nicht unterstützt",IF('Trades'!A48="","Trade-ID eingeben",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IDs: Text mit A–Z am Anfang, bis zu 64 Zeichen; ohne *, ?, ~, =, &lt; oder &gt;. Beispiel: T-001.",IF(COUNTIFS('Trades'!$A$9:$A$208,'Trades'!A48)&lt;&gt;1,"Trade-ID ist doppelt",IF('Trades'!B48="","Instrument eingeben",IF(AND('Trades'!C48&lt;&gt;"LONG",'Trades'!C48&lt;&gt;"SHORT"),"LONG oder SHORT wählen",IF(NOT(ISNUMBER('Trades'!D48)),"Gültigen Eröffnungszeitpunkt eingeben",IF(OR('Trades'!D48&lt;1,'Trades'!D48&gt;2958465),"Gültigen Eröffnungszeitpunkt eingeben",IF(NOT(ISNUMBER('Trades'!E48)),"Positive ursprüngliche Menge eingeben",IF(OR('Trades'!E48&lt;=0,'Trades'!E48&gt;1000000,ROUND('Trades'!E48,8)&lt;&gt;'Trades'!E48),"Positive ursprüngliche Menge eingeben",IF('Trades'!F48="","Mengeneinheit angeben",IF(AND('Trades'!I48&lt;&gt;"OPEN",'Trades'!I48&lt;&gt;"CLOSED"),"OPEN oder CLOSED wählen",IF(AND('Trades'!J48&lt;&gt;"NET",'Trades'!J48&lt;&gt;"GROSS"),"NET oder GROSS wählen",IF(COUNTIFS('Exits'!$B$9:$B$608,'Trades'!A48,'Exits'!$G$9:$G$608,-1)&gt;0,"Zugehörige Ausstiege prüfen",IF(D48&gt;'Trades'!E48,"Geschlossene Menge übersteigt Anfangsmenge",IF(AND('Trades'!I48="OPEN",D48='Trades'!E48),"OPEN widerspricht Restmenge null",IF('Trades'!I48="OPEN","",IF(O48=0,"Schließung in Exits ergänzen",IF(D48&lt;&gt;'Trades'!E48,"CLOSED verlangt vollständige Schließung",IF(AND('Trades'!J48="NET",NOT(ISNUMBER('Trades'!L48))),"Abgeglichenes Netto der ganzen Position eingeben",IF(AND('Trades'!J48="NET",'Trades'!K48&lt;&gt;"YES"),"Netto der ganzen Position bestätigen",IF(IF('Trades'!J48="NET",IF('Trades'!M48="",FALSE,IF(NOT(ISNUMBER('Trades'!M48)),TRUE,OR('Trades'!M48&lt;0,'Trades'!M48&gt;1000000000,ROUND('Trades'!M48,2)&lt;&gt;'Trades'!M48))),FALSE),"Geldbeträge: höchstens 2 Nachkommastellen; Eingabebetrag absolut ≤ 1.000.000.000.",IF(IF('Trades'!J48="NET",IF('Trades'!N48="",FALSE,IF(NOT(ISNUMBER('Trades'!N48)),TRUE,OR('Trades'!N48&lt;0,'Trades'!N48&gt;1000000000,ROUND('Trades'!N48,2)&lt;&gt;'Trades'!N48))),FALSE),"Geldbeträge: höchstens 2 Nachkommastellen; Eingabebetrag absolut ≤ 1.000.000.000.",IF(IF('Trades'!J48="NET",IF('Trades'!O48="",FALSE,IF(NOT(ISNUMBER('Trades'!O48)),TRUE,OR(ABS('Trades'!O48)&gt;1000000000,ROUND('Trades'!O48,2)&lt;&gt;'Trades'!O48))),FALSE),"Geldbeträge: höchstens 2 Nachkommastellen; Eingabebetrag absolut ≤ 1.000.000.000.",IF(AND('Trades'!J48="GROSS",NOT(ISNUMBER('Trades'!M48))),"Provision angeben, auch null",IF(AND('Trades'!J48="GROSS",'Trades'!M48&lt;0),"Provision muss nichtnegativ sein",IF(AND('Trades'!J48="GROSS",NOT(ISNUMBER('Trades'!N48))),"Sonstige Gebühren angeben, auch null",IF(AND('Trades'!J48="GROSS",'Trades'!N48&lt;0),"Gebühren müssen nichtnegativ sein",IF(AND('Trades'!J48="GROSS",NOT(ISNUMBER('Trades'!O48))),"Finanzierung mit Vorzeichen angeben, auch null",IF(AND('Trades'!J48="GROSS",NOT(ISNUMBER(F48))),"Brutto-P&amp;L für jeden Ausstieg eingeben",IF(IF('Trades'!J48="NET",OR(ABS('Trades'!L48)&gt;1000000000,ROUND('Trades'!L48,2)&lt;&gt;'Trades'!L48),FALSE),"Geldbeträge: höchstens 2 Nachkommastellen; Eingabebetrag absolut ≤ 1.000.000.000.",IF(IF('Trades'!J48="GROSS",OR(ABS('Trades'!M48)&gt;1000000000,ABS('Trades'!N48)&gt;1000000000,ABS('Trades'!O48)&gt;1000000000,ROUND('Trades'!M48,2)&lt;&gt;'Trades'!M48,ROUND('Trades'!N48,2)&lt;&gt;'Trades'!N48,ROUND('Trades'!O48,2)&lt;&gt;'Trades'!O48),FALSE),"Geldbeträge: höchstens 2 Nachkommastellen; Eingabebetrag absolut ≤ 1.000.000.000.",IF(AND('Trades'!G48&lt;&gt;"",OR(NOT(ISNUMBER('Trades'!G48)),'Trades'!G48&lt;=0)),"Positiven Kurs eingeben oder leer lassen",IF(AND('Trades'!H48&lt;&gt;"",OR(NOT(ISNUMBER('Trades'!H48)),'Trades'!H48&lt;=0)),"Positiven Kurs eingeben oder leer lassen","")))))))))))))))))))))))))))))))))))</x:f>
      </x:c>
      <x:c r="D48" s="31"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k. A.",ROUND(SUMIFS('Exits'!$I$9:$I$608,'Exits'!$B$9:$B$608,'Trades'!A48),8)))</x:f>
      </x:c>
      <x:c r="E48" s="32"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k. A.",IF(OR(O48=0,COUNTIFS('Exits'!$B$9:$B$608,'Trades'!A48,'Exits'!$G$9:$G$608,-1)&gt;0),"k. A.",_xlfn.MAXIFS('Exits'!$C$9:$C$608,'Exits'!$B$9:$B$608,'Trades'!A48))))</x:f>
      </x:c>
      <x:c r="F48" s="30"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k. A.",IF(AND(O48&gt;0,SUMIFS('Exits'!$J$9:$J$608,'Exits'!$B$9:$B$608,'Trades'!A48)=O48),ROUND(SUMIFS('Exits'!$F$9:$F$608,'Exits'!$B$9:$B$608,'Trades'!A48),2),"k. A.")))</x:f>
      </x:c>
      <x:c r="G48" s="30" t="str">
        <x:f>IF(P48=0,"",IF(K48&lt;&gt;1,"k. A.",IF('Trades'!J48="NET",'Trades'!L48,ROUND(F48-'Trades'!M48-'Trades'!N48+'Trades'!O48,2))))</x:f>
      </x:c>
      <x:c r="H48" s="31" t="str">
        <x:f>IF(P48=0,"",IF(N48=1,G48/'Trades'!P48,"k. A."))</x:f>
      </x:c>
      <x:c r="I48" s="33" t="str">
        <x:f>IF(P48=0,"",IF(K48&lt;&gt;1,"Position nicht abgeschlossen",IF(NOT(ISNUMBER('Trades'!P48)),"Risiko fehlt oder ungültig: positiv, ≤ 1.000.000.000, höchstens 2 Nachkommastellen.",IF(OR('Trades'!P48&lt;=0,'Trades'!P48&gt;1000000000,ROUND('Trades'!P48,2)&lt;&gt;'Trades'!P48),"Risiko fehlt oder ungültig: positiv, ≤ 1.000.000.000, höchstens 2 Nachkommastellen.",IF(AND('Trades'!Q48&lt;&gt;"PRICE",'Trades'!Q48&lt;&gt;"ALL_IN"),"PRICE oder ALL_IN wählen",IF('Trades'!Q48&lt;&gt;'Summary'!$K$4,"Andere Basis ausgewählt","Erfasst"))))))</x:f>
      </x:c>
      <x:c r="J48" s="33" t="str">
        <x:f>IF(P48=0,"",IF('Summary'!$H$6="Datumsfilter prüfen","Datumsfilter prüfen",IF(L48=1,"Enthalten",IF(K48=1,"Außerhalb des Zeitraums","Nicht enthalten"))))</x:f>
      </x:c>
      <x:c r="K48" s="29" t="n">
        <x:f>IF(P48=0,0,IF('Trades'!I48="UNSUPPORTED",4,IF(C48&lt;&gt;"",3,IF('Trades'!I48="OPEN",2,1))))</x:f>
        <x:v>0</x:v>
      </x:c>
      <x:c r="L48" s="29" t="n">
        <x:f>IF(OR(K48&lt;&gt;1,'Summary'!$H$6="Datumsfilter prüfen"),0,IF(AND(OR('Summary'!$B$6="",E48&gt;='Summary'!$B$6),OR('Summary'!$E$6="",E48&lt;'Summary'!$E$6+1)),1,0))</x:f>
        <x:v>0</x:v>
      </x:c>
      <x:c r="M48" s="29" t="n">
        <x:f>IF(AND(L48=1,N48=1,'Trades'!Q48='Summary'!$K$4),1,0)</x:f>
        <x:v>0</x:v>
      </x:c>
      <x:c r="N48" s="29" t="n">
        <x:f>IF(K48&lt;&gt;1,0,IF(NOT(ISNUMBER('Trades'!P48)),0,IF(AND('Trades'!P48&gt;0,'Trades'!P48&lt;=1000000000,ROUND('Trades'!P48,2)='Trades'!P48,OR('Trades'!Q48="PRICE",'Trades'!Q48="ALL_IN")),1,0)))</x:f>
        <x:v>0</x:v>
      </x:c>
      <x:c r="O48" s="29" t="n">
        <x:f>IF(P48=0,0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0,COUNTIFS('Exits'!$B$9:$B$608,'Trades'!A48,'Exits'!$K$9:$K$608,1)))</x:f>
        <x:v>0</x:v>
      </x:c>
      <x:c r="P48" s="29" t="n">
        <x:f>IF(COUNTA('Trades'!A48:I48,'Trades'!K48:T48)=0,0,1)</x:f>
        <x:v>0</x:v>
      </x:c>
    </x:row>
    <x:row r="49" ht="52" customHeight="1">
      <x:c r="A49" s="29" t="str">
        <x:f>IF(P49=0,"",IF('Trades'!A49="","[Trades "&amp;ROW()&amp;"]",'Trades'!A49))</x:f>
      </x:c>
      <x:c r="B49" s="33" t="str">
        <x:f>IF(K49=0,"",CHOOSE(K49,"Abgeschlossen","Offen","Unvollständig / ungültig","Nicht unterstützt"))</x:f>
      </x:c>
      <x:c r="C49" s="33" t="str">
        <x:f>IF(P49=0,"",IF('Trades'!I49="UNSUPPORTED","Aufstockungen / Umkehrungen nicht unterstützt",IF('Trades'!A49="","Trade-ID eingeben",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IDs: Text mit A–Z am Anfang, bis zu 64 Zeichen; ohne *, ?, ~, =, &lt; oder &gt;. Beispiel: T-001.",IF(COUNTIFS('Trades'!$A$9:$A$208,'Trades'!A49)&lt;&gt;1,"Trade-ID ist doppelt",IF('Trades'!B49="","Instrument eingeben",IF(AND('Trades'!C49&lt;&gt;"LONG",'Trades'!C49&lt;&gt;"SHORT"),"LONG oder SHORT wählen",IF(NOT(ISNUMBER('Trades'!D49)),"Gültigen Eröffnungszeitpunkt eingeben",IF(OR('Trades'!D49&lt;1,'Trades'!D49&gt;2958465),"Gültigen Eröffnungszeitpunkt eingeben",IF(NOT(ISNUMBER('Trades'!E49)),"Positive ursprüngliche Menge eingeben",IF(OR('Trades'!E49&lt;=0,'Trades'!E49&gt;1000000,ROUND('Trades'!E49,8)&lt;&gt;'Trades'!E49),"Positive ursprüngliche Menge eingeben",IF('Trades'!F49="","Mengeneinheit angeben",IF(AND('Trades'!I49&lt;&gt;"OPEN",'Trades'!I49&lt;&gt;"CLOSED"),"OPEN oder CLOSED wählen",IF(AND('Trades'!J49&lt;&gt;"NET",'Trades'!J49&lt;&gt;"GROSS"),"NET oder GROSS wählen",IF(COUNTIFS('Exits'!$B$9:$B$608,'Trades'!A49,'Exits'!$G$9:$G$608,-1)&gt;0,"Zugehörige Ausstiege prüfen",IF(D49&gt;'Trades'!E49,"Geschlossene Menge übersteigt Anfangsmenge",IF(AND('Trades'!I49="OPEN",D49='Trades'!E49),"OPEN widerspricht Restmenge null",IF('Trades'!I49="OPEN","",IF(O49=0,"Schließung in Exits ergänzen",IF(D49&lt;&gt;'Trades'!E49,"CLOSED verlangt vollständige Schließung",IF(AND('Trades'!J49="NET",NOT(ISNUMBER('Trades'!L49))),"Abgeglichenes Netto der ganzen Position eingeben",IF(AND('Trades'!J49="NET",'Trades'!K49&lt;&gt;"YES"),"Netto der ganzen Position bestätigen",IF(IF('Trades'!J49="NET",IF('Trades'!M49="",FALSE,IF(NOT(ISNUMBER('Trades'!M49)),TRUE,OR('Trades'!M49&lt;0,'Trades'!M49&gt;1000000000,ROUND('Trades'!M49,2)&lt;&gt;'Trades'!M49))),FALSE),"Geldbeträge: höchstens 2 Nachkommastellen; Eingabebetrag absolut ≤ 1.000.000.000.",IF(IF('Trades'!J49="NET",IF('Trades'!N49="",FALSE,IF(NOT(ISNUMBER('Trades'!N49)),TRUE,OR('Trades'!N49&lt;0,'Trades'!N49&gt;1000000000,ROUND('Trades'!N49,2)&lt;&gt;'Trades'!N49))),FALSE),"Geldbeträge: höchstens 2 Nachkommastellen; Eingabebetrag absolut ≤ 1.000.000.000.",IF(IF('Trades'!J49="NET",IF('Trades'!O49="",FALSE,IF(NOT(ISNUMBER('Trades'!O49)),TRUE,OR(ABS('Trades'!O49)&gt;1000000000,ROUND('Trades'!O49,2)&lt;&gt;'Trades'!O49))),FALSE),"Geldbeträge: höchstens 2 Nachkommastellen; Eingabebetrag absolut ≤ 1.000.000.000.",IF(AND('Trades'!J49="GROSS",NOT(ISNUMBER('Trades'!M49))),"Provision angeben, auch null",IF(AND('Trades'!J49="GROSS",'Trades'!M49&lt;0),"Provision muss nichtnegativ sein",IF(AND('Trades'!J49="GROSS",NOT(ISNUMBER('Trades'!N49))),"Sonstige Gebühren angeben, auch null",IF(AND('Trades'!J49="GROSS",'Trades'!N49&lt;0),"Gebühren müssen nichtnegativ sein",IF(AND('Trades'!J49="GROSS",NOT(ISNUMBER('Trades'!O49))),"Finanzierung mit Vorzeichen angeben, auch null",IF(AND('Trades'!J49="GROSS",NOT(ISNUMBER(F49))),"Brutto-P&amp;L für jeden Ausstieg eingeben",IF(IF('Trades'!J49="NET",OR(ABS('Trades'!L49)&gt;1000000000,ROUND('Trades'!L49,2)&lt;&gt;'Trades'!L49),FALSE),"Geldbeträge: höchstens 2 Nachkommastellen; Eingabebetrag absolut ≤ 1.000.000.000.",IF(IF('Trades'!J49="GROSS",OR(ABS('Trades'!M49)&gt;1000000000,ABS('Trades'!N49)&gt;1000000000,ABS('Trades'!O49)&gt;1000000000,ROUND('Trades'!M49,2)&lt;&gt;'Trades'!M49,ROUND('Trades'!N49,2)&lt;&gt;'Trades'!N49,ROUND('Trades'!O49,2)&lt;&gt;'Trades'!O49),FALSE),"Geldbeträge: höchstens 2 Nachkommastellen; Eingabebetrag absolut ≤ 1.000.000.000.",IF(AND('Trades'!G49&lt;&gt;"",OR(NOT(ISNUMBER('Trades'!G49)),'Trades'!G49&lt;=0)),"Positiven Kurs eingeben oder leer lassen",IF(AND('Trades'!H49&lt;&gt;"",OR(NOT(ISNUMBER('Trades'!H49)),'Trades'!H49&lt;=0)),"Positiven Kurs eingeben oder leer lassen","")))))))))))))))))))))))))))))))))))</x:f>
      </x:c>
      <x:c r="D49" s="31"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k. A.",ROUND(SUMIFS('Exits'!$I$9:$I$608,'Exits'!$B$9:$B$608,'Trades'!A49),8)))</x:f>
      </x:c>
      <x:c r="E49" s="32"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k. A.",IF(OR(O49=0,COUNTIFS('Exits'!$B$9:$B$608,'Trades'!A49,'Exits'!$G$9:$G$608,-1)&gt;0),"k. A.",_xlfn.MAXIFS('Exits'!$C$9:$C$608,'Exits'!$B$9:$B$608,'Trades'!A49))))</x:f>
      </x:c>
      <x:c r="F49" s="30"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k. A.",IF(AND(O49&gt;0,SUMIFS('Exits'!$J$9:$J$608,'Exits'!$B$9:$B$608,'Trades'!A49)=O49),ROUND(SUMIFS('Exits'!$F$9:$F$608,'Exits'!$B$9:$B$608,'Trades'!A49),2),"k. A.")))</x:f>
      </x:c>
      <x:c r="G49" s="30" t="str">
        <x:f>IF(P49=0,"",IF(K49&lt;&gt;1,"k. A.",IF('Trades'!J49="NET",'Trades'!L49,ROUND(F49-'Trades'!M49-'Trades'!N49+'Trades'!O49,2))))</x:f>
      </x:c>
      <x:c r="H49" s="31" t="str">
        <x:f>IF(P49=0,"",IF(N49=1,G49/'Trades'!P49,"k. A."))</x:f>
      </x:c>
      <x:c r="I49" s="33" t="str">
        <x:f>IF(P49=0,"",IF(K49&lt;&gt;1,"Position nicht abgeschlossen",IF(NOT(ISNUMBER('Trades'!P49)),"Risiko fehlt oder ungültig: positiv, ≤ 1.000.000.000, höchstens 2 Nachkommastellen.",IF(OR('Trades'!P49&lt;=0,'Trades'!P49&gt;1000000000,ROUND('Trades'!P49,2)&lt;&gt;'Trades'!P49),"Risiko fehlt oder ungültig: positiv, ≤ 1.000.000.000, höchstens 2 Nachkommastellen.",IF(AND('Trades'!Q49&lt;&gt;"PRICE",'Trades'!Q49&lt;&gt;"ALL_IN"),"PRICE oder ALL_IN wählen",IF('Trades'!Q49&lt;&gt;'Summary'!$K$4,"Andere Basis ausgewählt","Erfasst"))))))</x:f>
      </x:c>
      <x:c r="J49" s="33" t="str">
        <x:f>IF(P49=0,"",IF('Summary'!$H$6="Datumsfilter prüfen","Datumsfilter prüfen",IF(L49=1,"Enthalten",IF(K49=1,"Außerhalb des Zeitraums","Nicht enthalten"))))</x:f>
      </x:c>
      <x:c r="K49" s="29" t="n">
        <x:f>IF(P49=0,0,IF('Trades'!I49="UNSUPPORTED",4,IF(C49&lt;&gt;"",3,IF('Trades'!I49="OPEN",2,1))))</x:f>
        <x:v>0</x:v>
      </x:c>
      <x:c r="L49" s="29" t="n">
        <x:f>IF(OR(K49&lt;&gt;1,'Summary'!$H$6="Datumsfilter prüfen"),0,IF(AND(OR('Summary'!$B$6="",E49&gt;='Summary'!$B$6),OR('Summary'!$E$6="",E49&lt;'Summary'!$E$6+1)),1,0))</x:f>
        <x:v>0</x:v>
      </x:c>
      <x:c r="M49" s="29" t="n">
        <x:f>IF(AND(L49=1,N49=1,'Trades'!Q49='Summary'!$K$4),1,0)</x:f>
        <x:v>0</x:v>
      </x:c>
      <x:c r="N49" s="29" t="n">
        <x:f>IF(K49&lt;&gt;1,0,IF(NOT(ISNUMBER('Trades'!P49)),0,IF(AND('Trades'!P49&gt;0,'Trades'!P49&lt;=1000000000,ROUND('Trades'!P49,2)='Trades'!P49,OR('Trades'!Q49="PRICE",'Trades'!Q49="ALL_IN")),1,0)))</x:f>
        <x:v>0</x:v>
      </x:c>
      <x:c r="O49" s="29" t="n">
        <x:f>IF(P49=0,0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0,COUNTIFS('Exits'!$B$9:$B$608,'Trades'!A49,'Exits'!$K$9:$K$608,1)))</x:f>
        <x:v>0</x:v>
      </x:c>
      <x:c r="P49" s="29" t="n">
        <x:f>IF(COUNTA('Trades'!A49:I49,'Trades'!K49:T49)=0,0,1)</x:f>
        <x:v>0</x:v>
      </x:c>
    </x:row>
    <x:row r="50" ht="52" customHeight="1">
      <x:c r="A50" s="29" t="str">
        <x:f>IF(P50=0,"",IF('Trades'!A50="","[Trades "&amp;ROW()&amp;"]",'Trades'!A50))</x:f>
      </x:c>
      <x:c r="B50" s="33" t="str">
        <x:f>IF(K50=0,"",CHOOSE(K50,"Abgeschlossen","Offen","Unvollständig / ungültig","Nicht unterstützt"))</x:f>
      </x:c>
      <x:c r="C50" s="33" t="str">
        <x:f>IF(P50=0,"",IF('Trades'!I50="UNSUPPORTED","Aufstockungen / Umkehrungen nicht unterstützt",IF('Trades'!A50="","Trade-ID eingeben",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IDs: Text mit A–Z am Anfang, bis zu 64 Zeichen; ohne *, ?, ~, =, &lt; oder &gt;. Beispiel: T-001.",IF(COUNTIFS('Trades'!$A$9:$A$208,'Trades'!A50)&lt;&gt;1,"Trade-ID ist doppelt",IF('Trades'!B50="","Instrument eingeben",IF(AND('Trades'!C50&lt;&gt;"LONG",'Trades'!C50&lt;&gt;"SHORT"),"LONG oder SHORT wählen",IF(NOT(ISNUMBER('Trades'!D50)),"Gültigen Eröffnungszeitpunkt eingeben",IF(OR('Trades'!D50&lt;1,'Trades'!D50&gt;2958465),"Gültigen Eröffnungszeitpunkt eingeben",IF(NOT(ISNUMBER('Trades'!E50)),"Positive ursprüngliche Menge eingeben",IF(OR('Trades'!E50&lt;=0,'Trades'!E50&gt;1000000,ROUND('Trades'!E50,8)&lt;&gt;'Trades'!E50),"Positive ursprüngliche Menge eingeben",IF('Trades'!F50="","Mengeneinheit angeben",IF(AND('Trades'!I50&lt;&gt;"OPEN",'Trades'!I50&lt;&gt;"CLOSED"),"OPEN oder CLOSED wählen",IF(AND('Trades'!J50&lt;&gt;"NET",'Trades'!J50&lt;&gt;"GROSS"),"NET oder GROSS wählen",IF(COUNTIFS('Exits'!$B$9:$B$608,'Trades'!A50,'Exits'!$G$9:$G$608,-1)&gt;0,"Zugehörige Ausstiege prüfen",IF(D50&gt;'Trades'!E50,"Geschlossene Menge übersteigt Anfangsmenge",IF(AND('Trades'!I50="OPEN",D50='Trades'!E50),"OPEN widerspricht Restmenge null",IF('Trades'!I50="OPEN","",IF(O50=0,"Schließung in Exits ergänzen",IF(D50&lt;&gt;'Trades'!E50,"CLOSED verlangt vollständige Schließung",IF(AND('Trades'!J50="NET",NOT(ISNUMBER('Trades'!L50))),"Abgeglichenes Netto der ganzen Position eingeben",IF(AND('Trades'!J50="NET",'Trades'!K50&lt;&gt;"YES"),"Netto der ganzen Position bestätigen",IF(IF('Trades'!J50="NET",IF('Trades'!M50="",FALSE,IF(NOT(ISNUMBER('Trades'!M50)),TRUE,OR('Trades'!M50&lt;0,'Trades'!M50&gt;1000000000,ROUND('Trades'!M50,2)&lt;&gt;'Trades'!M50))),FALSE),"Geldbeträge: höchstens 2 Nachkommastellen; Eingabebetrag absolut ≤ 1.000.000.000.",IF(IF('Trades'!J50="NET",IF('Trades'!N50="",FALSE,IF(NOT(ISNUMBER('Trades'!N50)),TRUE,OR('Trades'!N50&lt;0,'Trades'!N50&gt;1000000000,ROUND('Trades'!N50,2)&lt;&gt;'Trades'!N50))),FALSE),"Geldbeträge: höchstens 2 Nachkommastellen; Eingabebetrag absolut ≤ 1.000.000.000.",IF(IF('Trades'!J50="NET",IF('Trades'!O50="",FALSE,IF(NOT(ISNUMBER('Trades'!O50)),TRUE,OR(ABS('Trades'!O50)&gt;1000000000,ROUND('Trades'!O50,2)&lt;&gt;'Trades'!O50))),FALSE),"Geldbeträge: höchstens 2 Nachkommastellen; Eingabebetrag absolut ≤ 1.000.000.000.",IF(AND('Trades'!J50="GROSS",NOT(ISNUMBER('Trades'!M50))),"Provision angeben, auch null",IF(AND('Trades'!J50="GROSS",'Trades'!M50&lt;0),"Provision muss nichtnegativ sein",IF(AND('Trades'!J50="GROSS",NOT(ISNUMBER('Trades'!N50))),"Sonstige Gebühren angeben, auch null",IF(AND('Trades'!J50="GROSS",'Trades'!N50&lt;0),"Gebühren müssen nichtnegativ sein",IF(AND('Trades'!J50="GROSS",NOT(ISNUMBER('Trades'!O50))),"Finanzierung mit Vorzeichen angeben, auch null",IF(AND('Trades'!J50="GROSS",NOT(ISNUMBER(F50))),"Brutto-P&amp;L für jeden Ausstieg eingeben",IF(IF('Trades'!J50="NET",OR(ABS('Trades'!L50)&gt;1000000000,ROUND('Trades'!L50,2)&lt;&gt;'Trades'!L50),FALSE),"Geldbeträge: höchstens 2 Nachkommastellen; Eingabebetrag absolut ≤ 1.000.000.000.",IF(IF('Trades'!J50="GROSS",OR(ABS('Trades'!M50)&gt;1000000000,ABS('Trades'!N50)&gt;1000000000,ABS('Trades'!O50)&gt;1000000000,ROUND('Trades'!M50,2)&lt;&gt;'Trades'!M50,ROUND('Trades'!N50,2)&lt;&gt;'Trades'!N50,ROUND('Trades'!O50,2)&lt;&gt;'Trades'!O50),FALSE),"Geldbeträge: höchstens 2 Nachkommastellen; Eingabebetrag absolut ≤ 1.000.000.000.",IF(AND('Trades'!G50&lt;&gt;"",OR(NOT(ISNUMBER('Trades'!G50)),'Trades'!G50&lt;=0)),"Positiven Kurs eingeben oder leer lassen",IF(AND('Trades'!H50&lt;&gt;"",OR(NOT(ISNUMBER('Trades'!H50)),'Trades'!H50&lt;=0)),"Positiven Kurs eingeben oder leer lassen","")))))))))))))))))))))))))))))))))))</x:f>
      </x:c>
      <x:c r="D50" s="31"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k. A.",ROUND(SUMIFS('Exits'!$I$9:$I$608,'Exits'!$B$9:$B$608,'Trades'!A50),8)))</x:f>
      </x:c>
      <x:c r="E50" s="32"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k. A.",IF(OR(O50=0,COUNTIFS('Exits'!$B$9:$B$608,'Trades'!A50,'Exits'!$G$9:$G$608,-1)&gt;0),"k. A.",_xlfn.MAXIFS('Exits'!$C$9:$C$608,'Exits'!$B$9:$B$608,'Trades'!A50))))</x:f>
      </x:c>
      <x:c r="F50" s="30"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k. A.",IF(AND(O50&gt;0,SUMIFS('Exits'!$J$9:$J$608,'Exits'!$B$9:$B$608,'Trades'!A50)=O50),ROUND(SUMIFS('Exits'!$F$9:$F$608,'Exits'!$B$9:$B$608,'Trades'!A50),2),"k. A.")))</x:f>
      </x:c>
      <x:c r="G50" s="30" t="str">
        <x:f>IF(P50=0,"",IF(K50&lt;&gt;1,"k. A.",IF('Trades'!J50="NET",'Trades'!L50,ROUND(F50-'Trades'!M50-'Trades'!N50+'Trades'!O50,2))))</x:f>
      </x:c>
      <x:c r="H50" s="31" t="str">
        <x:f>IF(P50=0,"",IF(N50=1,G50/'Trades'!P50,"k. A."))</x:f>
      </x:c>
      <x:c r="I50" s="33" t="str">
        <x:f>IF(P50=0,"",IF(K50&lt;&gt;1,"Position nicht abgeschlossen",IF(NOT(ISNUMBER('Trades'!P50)),"Risiko fehlt oder ungültig: positiv, ≤ 1.000.000.000, höchstens 2 Nachkommastellen.",IF(OR('Trades'!P50&lt;=0,'Trades'!P50&gt;1000000000,ROUND('Trades'!P50,2)&lt;&gt;'Trades'!P50),"Risiko fehlt oder ungültig: positiv, ≤ 1.000.000.000, höchstens 2 Nachkommastellen.",IF(AND('Trades'!Q50&lt;&gt;"PRICE",'Trades'!Q50&lt;&gt;"ALL_IN"),"PRICE oder ALL_IN wählen",IF('Trades'!Q50&lt;&gt;'Summary'!$K$4,"Andere Basis ausgewählt","Erfasst"))))))</x:f>
      </x:c>
      <x:c r="J50" s="33" t="str">
        <x:f>IF(P50=0,"",IF('Summary'!$H$6="Datumsfilter prüfen","Datumsfilter prüfen",IF(L50=1,"Enthalten",IF(K50=1,"Außerhalb des Zeitraums","Nicht enthalten"))))</x:f>
      </x:c>
      <x:c r="K50" s="29" t="n">
        <x:f>IF(P50=0,0,IF('Trades'!I50="UNSUPPORTED",4,IF(C50&lt;&gt;"",3,IF('Trades'!I50="OPEN",2,1))))</x:f>
        <x:v>0</x:v>
      </x:c>
      <x:c r="L50" s="29" t="n">
        <x:f>IF(OR(K50&lt;&gt;1,'Summary'!$H$6="Datumsfilter prüfen"),0,IF(AND(OR('Summary'!$B$6="",E50&gt;='Summary'!$B$6),OR('Summary'!$E$6="",E50&lt;'Summary'!$E$6+1)),1,0))</x:f>
        <x:v>0</x:v>
      </x:c>
      <x:c r="M50" s="29" t="n">
        <x:f>IF(AND(L50=1,N50=1,'Trades'!Q50='Summary'!$K$4),1,0)</x:f>
        <x:v>0</x:v>
      </x:c>
      <x:c r="N50" s="29" t="n">
        <x:f>IF(K50&lt;&gt;1,0,IF(NOT(ISNUMBER('Trades'!P50)),0,IF(AND('Trades'!P50&gt;0,'Trades'!P50&lt;=1000000000,ROUND('Trades'!P50,2)='Trades'!P50,OR('Trades'!Q50="PRICE",'Trades'!Q50="ALL_IN")),1,0)))</x:f>
        <x:v>0</x:v>
      </x:c>
      <x:c r="O50" s="29" t="n">
        <x:f>IF(P50=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0,COUNTIFS('Exits'!$B$9:$B$608,'Trades'!A50,'Exits'!$K$9:$K$608,1)))</x:f>
        <x:v>0</x:v>
      </x:c>
      <x:c r="P50" s="29" t="n">
        <x:f>IF(COUNTA('Trades'!A50:I50,'Trades'!K50:T50)=0,0,1)</x:f>
        <x:v>0</x:v>
      </x:c>
    </x:row>
    <x:row r="51" ht="52" customHeight="1">
      <x:c r="A51" s="29" t="str">
        <x:f>IF(P51=0,"",IF('Trades'!A51="","[Trades "&amp;ROW()&amp;"]",'Trades'!A51))</x:f>
      </x:c>
      <x:c r="B51" s="33" t="str">
        <x:f>IF(K51=0,"",CHOOSE(K51,"Abgeschlossen","Offen","Unvollständig / ungültig","Nicht unterstützt"))</x:f>
      </x:c>
      <x:c r="C51" s="33" t="str">
        <x:f>IF(P51=0,"",IF('Trades'!I51="UNSUPPORTED","Aufstockungen / Umkehrungen nicht unterstützt",IF('Trades'!A51="","Trade-ID eingeben",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IDs: Text mit A–Z am Anfang, bis zu 64 Zeichen; ohne *, ?, ~, =, &lt; oder &gt;. Beispiel: T-001.",IF(COUNTIFS('Trades'!$A$9:$A$208,'Trades'!A51)&lt;&gt;1,"Trade-ID ist doppelt",IF('Trades'!B51="","Instrument eingeben",IF(AND('Trades'!C51&lt;&gt;"LONG",'Trades'!C51&lt;&gt;"SHORT"),"LONG oder SHORT wählen",IF(NOT(ISNUMBER('Trades'!D51)),"Gültigen Eröffnungszeitpunkt eingeben",IF(OR('Trades'!D51&lt;1,'Trades'!D51&gt;2958465),"Gültigen Eröffnungszeitpunkt eingeben",IF(NOT(ISNUMBER('Trades'!E51)),"Positive ursprüngliche Menge eingeben",IF(OR('Trades'!E51&lt;=0,'Trades'!E51&gt;1000000,ROUND('Trades'!E51,8)&lt;&gt;'Trades'!E51),"Positive ursprüngliche Menge eingeben",IF('Trades'!F51="","Mengeneinheit angeben",IF(AND('Trades'!I51&lt;&gt;"OPEN",'Trades'!I51&lt;&gt;"CLOSED"),"OPEN oder CLOSED wählen",IF(AND('Trades'!J51&lt;&gt;"NET",'Trades'!J51&lt;&gt;"GROSS"),"NET oder GROSS wählen",IF(COUNTIFS('Exits'!$B$9:$B$608,'Trades'!A51,'Exits'!$G$9:$G$608,-1)&gt;0,"Zugehörige Ausstiege prüfen",IF(D51&gt;'Trades'!E51,"Geschlossene Menge übersteigt Anfangsmenge",IF(AND('Trades'!I51="OPEN",D51='Trades'!E51),"OPEN widerspricht Restmenge null",IF('Trades'!I51="OPEN","",IF(O51=0,"Schließung in Exits ergänzen",IF(D51&lt;&gt;'Trades'!E51,"CLOSED verlangt vollständige Schließung",IF(AND('Trades'!J51="NET",NOT(ISNUMBER('Trades'!L51))),"Abgeglichenes Netto der ganzen Position eingeben",IF(AND('Trades'!J51="NET",'Trades'!K51&lt;&gt;"YES"),"Netto der ganzen Position bestätigen",IF(IF('Trades'!J51="NET",IF('Trades'!M51="",FALSE,IF(NOT(ISNUMBER('Trades'!M51)),TRUE,OR('Trades'!M51&lt;0,'Trades'!M51&gt;1000000000,ROUND('Trades'!M51,2)&lt;&gt;'Trades'!M51))),FALSE),"Geldbeträge: höchstens 2 Nachkommastellen; Eingabebetrag absolut ≤ 1.000.000.000.",IF(IF('Trades'!J51="NET",IF('Trades'!N51="",FALSE,IF(NOT(ISNUMBER('Trades'!N51)),TRUE,OR('Trades'!N51&lt;0,'Trades'!N51&gt;1000000000,ROUND('Trades'!N51,2)&lt;&gt;'Trades'!N51))),FALSE),"Geldbeträge: höchstens 2 Nachkommastellen; Eingabebetrag absolut ≤ 1.000.000.000.",IF(IF('Trades'!J51="NET",IF('Trades'!O51="",FALSE,IF(NOT(ISNUMBER('Trades'!O51)),TRUE,OR(ABS('Trades'!O51)&gt;1000000000,ROUND('Trades'!O51,2)&lt;&gt;'Trades'!O51))),FALSE),"Geldbeträge: höchstens 2 Nachkommastellen; Eingabebetrag absolut ≤ 1.000.000.000.",IF(AND('Trades'!J51="GROSS",NOT(ISNUMBER('Trades'!M51))),"Provision angeben, auch null",IF(AND('Trades'!J51="GROSS",'Trades'!M51&lt;0),"Provision muss nichtnegativ sein",IF(AND('Trades'!J51="GROSS",NOT(ISNUMBER('Trades'!N51))),"Sonstige Gebühren angeben, auch null",IF(AND('Trades'!J51="GROSS",'Trades'!N51&lt;0),"Gebühren müssen nichtnegativ sein",IF(AND('Trades'!J51="GROSS",NOT(ISNUMBER('Trades'!O51))),"Finanzierung mit Vorzeichen angeben, auch null",IF(AND('Trades'!J51="GROSS",NOT(ISNUMBER(F51))),"Brutto-P&amp;L für jeden Ausstieg eingeben",IF(IF('Trades'!J51="NET",OR(ABS('Trades'!L51)&gt;1000000000,ROUND('Trades'!L51,2)&lt;&gt;'Trades'!L51),FALSE),"Geldbeträge: höchstens 2 Nachkommastellen; Eingabebetrag absolut ≤ 1.000.000.000.",IF(IF('Trades'!J51="GROSS",OR(ABS('Trades'!M51)&gt;1000000000,ABS('Trades'!N51)&gt;1000000000,ABS('Trades'!O51)&gt;1000000000,ROUND('Trades'!M51,2)&lt;&gt;'Trades'!M51,ROUND('Trades'!N51,2)&lt;&gt;'Trades'!N51,ROUND('Trades'!O51,2)&lt;&gt;'Trades'!O51),FALSE),"Geldbeträge: höchstens 2 Nachkommastellen; Eingabebetrag absolut ≤ 1.000.000.000.",IF(AND('Trades'!G51&lt;&gt;"",OR(NOT(ISNUMBER('Trades'!G51)),'Trades'!G51&lt;=0)),"Positiven Kurs eingeben oder leer lassen",IF(AND('Trades'!H51&lt;&gt;"",OR(NOT(ISNUMBER('Trades'!H51)),'Trades'!H51&lt;=0)),"Positiven Kurs eingeben oder leer lassen","")))))))))))))))))))))))))))))))))))</x:f>
      </x:c>
      <x:c r="D51" s="31"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k. A.",ROUND(SUMIFS('Exits'!$I$9:$I$608,'Exits'!$B$9:$B$608,'Trades'!A51),8)))</x:f>
      </x:c>
      <x:c r="E51" s="32"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k. A.",IF(OR(O51=0,COUNTIFS('Exits'!$B$9:$B$608,'Trades'!A51,'Exits'!$G$9:$G$608,-1)&gt;0),"k. A.",_xlfn.MAXIFS('Exits'!$C$9:$C$608,'Exits'!$B$9:$B$608,'Trades'!A51))))</x:f>
      </x:c>
      <x:c r="F51" s="30"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k. A.",IF(AND(O51&gt;0,SUMIFS('Exits'!$J$9:$J$608,'Exits'!$B$9:$B$608,'Trades'!A51)=O51),ROUND(SUMIFS('Exits'!$F$9:$F$608,'Exits'!$B$9:$B$608,'Trades'!A51),2),"k. A.")))</x:f>
      </x:c>
      <x:c r="G51" s="30" t="str">
        <x:f>IF(P51=0,"",IF(K51&lt;&gt;1,"k. A.",IF('Trades'!J51="NET",'Trades'!L51,ROUND(F51-'Trades'!M51-'Trades'!N51+'Trades'!O51,2))))</x:f>
      </x:c>
      <x:c r="H51" s="31" t="str">
        <x:f>IF(P51=0,"",IF(N51=1,G51/'Trades'!P51,"k. A."))</x:f>
      </x:c>
      <x:c r="I51" s="33" t="str">
        <x:f>IF(P51=0,"",IF(K51&lt;&gt;1,"Position nicht abgeschlossen",IF(NOT(ISNUMBER('Trades'!P51)),"Risiko fehlt oder ungültig: positiv, ≤ 1.000.000.000, höchstens 2 Nachkommastellen.",IF(OR('Trades'!P51&lt;=0,'Trades'!P51&gt;1000000000,ROUND('Trades'!P51,2)&lt;&gt;'Trades'!P51),"Risiko fehlt oder ungültig: positiv, ≤ 1.000.000.000, höchstens 2 Nachkommastellen.",IF(AND('Trades'!Q51&lt;&gt;"PRICE",'Trades'!Q51&lt;&gt;"ALL_IN"),"PRICE oder ALL_IN wählen",IF('Trades'!Q51&lt;&gt;'Summary'!$K$4,"Andere Basis ausgewählt","Erfasst"))))))</x:f>
      </x:c>
      <x:c r="J51" s="33" t="str">
        <x:f>IF(P51=0,"",IF('Summary'!$H$6="Datumsfilter prüfen","Datumsfilter prüfen",IF(L51=1,"Enthalten",IF(K51=1,"Außerhalb des Zeitraums","Nicht enthalten"))))</x:f>
      </x:c>
      <x:c r="K51" s="29" t="n">
        <x:f>IF(P51=0,0,IF('Trades'!I51="UNSUPPORTED",4,IF(C51&lt;&gt;"",3,IF('Trades'!I51="OPEN",2,1))))</x:f>
        <x:v>0</x:v>
      </x:c>
      <x:c r="L51" s="29" t="n">
        <x:f>IF(OR(K51&lt;&gt;1,'Summary'!$H$6="Datumsfilter prüfen"),0,IF(AND(OR('Summary'!$B$6="",E51&gt;='Summary'!$B$6),OR('Summary'!$E$6="",E51&lt;'Summary'!$E$6+1)),1,0))</x:f>
        <x:v>0</x:v>
      </x:c>
      <x:c r="M51" s="29" t="n">
        <x:f>IF(AND(L51=1,N51=1,'Trades'!Q51='Summary'!$K$4),1,0)</x:f>
        <x:v>0</x:v>
      </x:c>
      <x:c r="N51" s="29" t="n">
        <x:f>IF(K51&lt;&gt;1,0,IF(NOT(ISNUMBER('Trades'!P51)),0,IF(AND('Trades'!P51&gt;0,'Trades'!P51&lt;=1000000000,ROUND('Trades'!P51,2)='Trades'!P51,OR('Trades'!Q51="PRICE",'Trades'!Q51="ALL_IN")),1,0)))</x:f>
        <x:v>0</x:v>
      </x:c>
      <x:c r="O51" s="29" t="n">
        <x:f>IF(P51=0,0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0,COUNTIFS('Exits'!$B$9:$B$608,'Trades'!A51,'Exits'!$K$9:$K$608,1)))</x:f>
        <x:v>0</x:v>
      </x:c>
      <x:c r="P51" s="29" t="n">
        <x:f>IF(COUNTA('Trades'!A51:I51,'Trades'!K51:T51)=0,0,1)</x:f>
        <x:v>0</x:v>
      </x:c>
    </x:row>
    <x:row r="52" ht="52" customHeight="1">
      <x:c r="A52" s="29" t="str">
        <x:f>IF(P52=0,"",IF('Trades'!A52="","[Trades "&amp;ROW()&amp;"]",'Trades'!A52))</x:f>
      </x:c>
      <x:c r="B52" s="33" t="str">
        <x:f>IF(K52=0,"",CHOOSE(K52,"Abgeschlossen","Offen","Unvollständig / ungültig","Nicht unterstützt"))</x:f>
      </x:c>
      <x:c r="C52" s="33" t="str">
        <x:f>IF(P52=0,"",IF('Trades'!I52="UNSUPPORTED","Aufstockungen / Umkehrungen nicht unterstützt",IF('Trades'!A52="","Trade-ID eingeben",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IDs: Text mit A–Z am Anfang, bis zu 64 Zeichen; ohne *, ?, ~, =, &lt; oder &gt;. Beispiel: T-001.",IF(COUNTIFS('Trades'!$A$9:$A$208,'Trades'!A52)&lt;&gt;1,"Trade-ID ist doppelt",IF('Trades'!B52="","Instrument eingeben",IF(AND('Trades'!C52&lt;&gt;"LONG",'Trades'!C52&lt;&gt;"SHORT"),"LONG oder SHORT wählen",IF(NOT(ISNUMBER('Trades'!D52)),"Gültigen Eröffnungszeitpunkt eingeben",IF(OR('Trades'!D52&lt;1,'Trades'!D52&gt;2958465),"Gültigen Eröffnungszeitpunkt eingeben",IF(NOT(ISNUMBER('Trades'!E52)),"Positive ursprüngliche Menge eingeben",IF(OR('Trades'!E52&lt;=0,'Trades'!E52&gt;1000000,ROUND('Trades'!E52,8)&lt;&gt;'Trades'!E52),"Positive ursprüngliche Menge eingeben",IF('Trades'!F52="","Mengeneinheit angeben",IF(AND('Trades'!I52&lt;&gt;"OPEN",'Trades'!I52&lt;&gt;"CLOSED"),"OPEN oder CLOSED wählen",IF(AND('Trades'!J52&lt;&gt;"NET",'Trades'!J52&lt;&gt;"GROSS"),"NET oder GROSS wählen",IF(COUNTIFS('Exits'!$B$9:$B$608,'Trades'!A52,'Exits'!$G$9:$G$608,-1)&gt;0,"Zugehörige Ausstiege prüfen",IF(D52&gt;'Trades'!E52,"Geschlossene Menge übersteigt Anfangsmenge",IF(AND('Trades'!I52="OPEN",D52='Trades'!E52),"OPEN widerspricht Restmenge null",IF('Trades'!I52="OPEN","",IF(O52=0,"Schließung in Exits ergänzen",IF(D52&lt;&gt;'Trades'!E52,"CLOSED verlangt vollständige Schließung",IF(AND('Trades'!J52="NET",NOT(ISNUMBER('Trades'!L52))),"Abgeglichenes Netto der ganzen Position eingeben",IF(AND('Trades'!J52="NET",'Trades'!K52&lt;&gt;"YES"),"Netto der ganzen Position bestätigen",IF(IF('Trades'!J52="NET",IF('Trades'!M52="",FALSE,IF(NOT(ISNUMBER('Trades'!M52)),TRUE,OR('Trades'!M52&lt;0,'Trades'!M52&gt;1000000000,ROUND('Trades'!M52,2)&lt;&gt;'Trades'!M52))),FALSE),"Geldbeträge: höchstens 2 Nachkommastellen; Eingabebetrag absolut ≤ 1.000.000.000.",IF(IF('Trades'!J52="NET",IF('Trades'!N52="",FALSE,IF(NOT(ISNUMBER('Trades'!N52)),TRUE,OR('Trades'!N52&lt;0,'Trades'!N52&gt;1000000000,ROUND('Trades'!N52,2)&lt;&gt;'Trades'!N52))),FALSE),"Geldbeträge: höchstens 2 Nachkommastellen; Eingabebetrag absolut ≤ 1.000.000.000.",IF(IF('Trades'!J52="NET",IF('Trades'!O52="",FALSE,IF(NOT(ISNUMBER('Trades'!O52)),TRUE,OR(ABS('Trades'!O52)&gt;1000000000,ROUND('Trades'!O52,2)&lt;&gt;'Trades'!O52))),FALSE),"Geldbeträge: höchstens 2 Nachkommastellen; Eingabebetrag absolut ≤ 1.000.000.000.",IF(AND('Trades'!J52="GROSS",NOT(ISNUMBER('Trades'!M52))),"Provision angeben, auch null",IF(AND('Trades'!J52="GROSS",'Trades'!M52&lt;0),"Provision muss nichtnegativ sein",IF(AND('Trades'!J52="GROSS",NOT(ISNUMBER('Trades'!N52))),"Sonstige Gebühren angeben, auch null",IF(AND('Trades'!J52="GROSS",'Trades'!N52&lt;0),"Gebühren müssen nichtnegativ sein",IF(AND('Trades'!J52="GROSS",NOT(ISNUMBER('Trades'!O52))),"Finanzierung mit Vorzeichen angeben, auch null",IF(AND('Trades'!J52="GROSS",NOT(ISNUMBER(F52))),"Brutto-P&amp;L für jeden Ausstieg eingeben",IF(IF('Trades'!J52="NET",OR(ABS('Trades'!L52)&gt;1000000000,ROUND('Trades'!L52,2)&lt;&gt;'Trades'!L52),FALSE),"Geldbeträge: höchstens 2 Nachkommastellen; Eingabebetrag absolut ≤ 1.000.000.000.",IF(IF('Trades'!J52="GROSS",OR(ABS('Trades'!M52)&gt;1000000000,ABS('Trades'!N52)&gt;1000000000,ABS('Trades'!O52)&gt;1000000000,ROUND('Trades'!M52,2)&lt;&gt;'Trades'!M52,ROUND('Trades'!N52,2)&lt;&gt;'Trades'!N52,ROUND('Trades'!O52,2)&lt;&gt;'Trades'!O52),FALSE),"Geldbeträge: höchstens 2 Nachkommastellen; Eingabebetrag absolut ≤ 1.000.000.000.",IF(AND('Trades'!G52&lt;&gt;"",OR(NOT(ISNUMBER('Trades'!G52)),'Trades'!G52&lt;=0)),"Positiven Kurs eingeben oder leer lassen",IF(AND('Trades'!H52&lt;&gt;"",OR(NOT(ISNUMBER('Trades'!H52)),'Trades'!H52&lt;=0)),"Positiven Kurs eingeben oder leer lassen","")))))))))))))))))))))))))))))))))))</x:f>
      </x:c>
      <x:c r="D52" s="31"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k. A.",ROUND(SUMIFS('Exits'!$I$9:$I$608,'Exits'!$B$9:$B$608,'Trades'!A52),8)))</x:f>
      </x:c>
      <x:c r="E52" s="32"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k. A.",IF(OR(O52=0,COUNTIFS('Exits'!$B$9:$B$608,'Trades'!A52,'Exits'!$G$9:$G$608,-1)&gt;0),"k. A.",_xlfn.MAXIFS('Exits'!$C$9:$C$608,'Exits'!$B$9:$B$608,'Trades'!A52))))</x:f>
      </x:c>
      <x:c r="F52" s="30"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k. A.",IF(AND(O52&gt;0,SUMIFS('Exits'!$J$9:$J$608,'Exits'!$B$9:$B$608,'Trades'!A52)=O52),ROUND(SUMIFS('Exits'!$F$9:$F$608,'Exits'!$B$9:$B$608,'Trades'!A52),2),"k. A.")))</x:f>
      </x:c>
      <x:c r="G52" s="30" t="str">
        <x:f>IF(P52=0,"",IF(K52&lt;&gt;1,"k. A.",IF('Trades'!J52="NET",'Trades'!L52,ROUND(F52-'Trades'!M52-'Trades'!N52+'Trades'!O52,2))))</x:f>
      </x:c>
      <x:c r="H52" s="31" t="str">
        <x:f>IF(P52=0,"",IF(N52=1,G52/'Trades'!P52,"k. A."))</x:f>
      </x:c>
      <x:c r="I52" s="33" t="str">
        <x:f>IF(P52=0,"",IF(K52&lt;&gt;1,"Position nicht abgeschlossen",IF(NOT(ISNUMBER('Trades'!P52)),"Risiko fehlt oder ungültig: positiv, ≤ 1.000.000.000, höchstens 2 Nachkommastellen.",IF(OR('Trades'!P52&lt;=0,'Trades'!P52&gt;1000000000,ROUND('Trades'!P52,2)&lt;&gt;'Trades'!P52),"Risiko fehlt oder ungültig: positiv, ≤ 1.000.000.000, höchstens 2 Nachkommastellen.",IF(AND('Trades'!Q52&lt;&gt;"PRICE",'Trades'!Q52&lt;&gt;"ALL_IN"),"PRICE oder ALL_IN wählen",IF('Trades'!Q52&lt;&gt;'Summary'!$K$4,"Andere Basis ausgewählt","Erfasst"))))))</x:f>
      </x:c>
      <x:c r="J52" s="33" t="str">
        <x:f>IF(P52=0,"",IF('Summary'!$H$6="Datumsfilter prüfen","Datumsfilter prüfen",IF(L52=1,"Enthalten",IF(K52=1,"Außerhalb des Zeitraums","Nicht enthalten"))))</x:f>
      </x:c>
      <x:c r="K52" s="29" t="n">
        <x:f>IF(P52=0,0,IF('Trades'!I52="UNSUPPORTED",4,IF(C52&lt;&gt;"",3,IF('Trades'!I52="OPEN",2,1))))</x:f>
        <x:v>0</x:v>
      </x:c>
      <x:c r="L52" s="29" t="n">
        <x:f>IF(OR(K52&lt;&gt;1,'Summary'!$H$6="Datumsfilter prüfen"),0,IF(AND(OR('Summary'!$B$6="",E52&gt;='Summary'!$B$6),OR('Summary'!$E$6="",E52&lt;'Summary'!$E$6+1)),1,0))</x:f>
        <x:v>0</x:v>
      </x:c>
      <x:c r="M52" s="29" t="n">
        <x:f>IF(AND(L52=1,N52=1,'Trades'!Q52='Summary'!$K$4),1,0)</x:f>
        <x:v>0</x:v>
      </x:c>
      <x:c r="N52" s="29" t="n">
        <x:f>IF(K52&lt;&gt;1,0,IF(NOT(ISNUMBER('Trades'!P52)),0,IF(AND('Trades'!P52&gt;0,'Trades'!P52&lt;=1000000000,ROUND('Trades'!P52,2)='Trades'!P52,OR('Trades'!Q52="PRICE",'Trades'!Q52="ALL_IN")),1,0)))</x:f>
        <x:v>0</x:v>
      </x:c>
      <x:c r="O52" s="29" t="n">
        <x:f>IF(P52=0,0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0,COUNTIFS('Exits'!$B$9:$B$608,'Trades'!A52,'Exits'!$K$9:$K$608,1)))</x:f>
        <x:v>0</x:v>
      </x:c>
      <x:c r="P52" s="29" t="n">
        <x:f>IF(COUNTA('Trades'!A52:I52,'Trades'!K52:T52)=0,0,1)</x:f>
        <x:v>0</x:v>
      </x:c>
    </x:row>
    <x:row r="53" ht="52" customHeight="1">
      <x:c r="A53" s="29" t="str">
        <x:f>IF(P53=0,"",IF('Trades'!A53="","[Trades "&amp;ROW()&amp;"]",'Trades'!A53))</x:f>
      </x:c>
      <x:c r="B53" s="33" t="str">
        <x:f>IF(K53=0,"",CHOOSE(K53,"Abgeschlossen","Offen","Unvollständig / ungültig","Nicht unterstützt"))</x:f>
      </x:c>
      <x:c r="C53" s="33" t="str">
        <x:f>IF(P53=0,"",IF('Trades'!I53="UNSUPPORTED","Aufstockungen / Umkehrungen nicht unterstützt",IF('Trades'!A53="","Trade-ID eingeben",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IDs: Text mit A–Z am Anfang, bis zu 64 Zeichen; ohne *, ?, ~, =, &lt; oder &gt;. Beispiel: T-001.",IF(COUNTIFS('Trades'!$A$9:$A$208,'Trades'!A53)&lt;&gt;1,"Trade-ID ist doppelt",IF('Trades'!B53="","Instrument eingeben",IF(AND('Trades'!C53&lt;&gt;"LONG",'Trades'!C53&lt;&gt;"SHORT"),"LONG oder SHORT wählen",IF(NOT(ISNUMBER('Trades'!D53)),"Gültigen Eröffnungszeitpunkt eingeben",IF(OR('Trades'!D53&lt;1,'Trades'!D53&gt;2958465),"Gültigen Eröffnungszeitpunkt eingeben",IF(NOT(ISNUMBER('Trades'!E53)),"Positive ursprüngliche Menge eingeben",IF(OR('Trades'!E53&lt;=0,'Trades'!E53&gt;1000000,ROUND('Trades'!E53,8)&lt;&gt;'Trades'!E53),"Positive ursprüngliche Menge eingeben",IF('Trades'!F53="","Mengeneinheit angeben",IF(AND('Trades'!I53&lt;&gt;"OPEN",'Trades'!I53&lt;&gt;"CLOSED"),"OPEN oder CLOSED wählen",IF(AND('Trades'!J53&lt;&gt;"NET",'Trades'!J53&lt;&gt;"GROSS"),"NET oder GROSS wählen",IF(COUNTIFS('Exits'!$B$9:$B$608,'Trades'!A53,'Exits'!$G$9:$G$608,-1)&gt;0,"Zugehörige Ausstiege prüfen",IF(D53&gt;'Trades'!E53,"Geschlossene Menge übersteigt Anfangsmenge",IF(AND('Trades'!I53="OPEN",D53='Trades'!E53),"OPEN widerspricht Restmenge null",IF('Trades'!I53="OPEN","",IF(O53=0,"Schließung in Exits ergänzen",IF(D53&lt;&gt;'Trades'!E53,"CLOSED verlangt vollständige Schließung",IF(AND('Trades'!J53="NET",NOT(ISNUMBER('Trades'!L53))),"Abgeglichenes Netto der ganzen Position eingeben",IF(AND('Trades'!J53="NET",'Trades'!K53&lt;&gt;"YES"),"Netto der ganzen Position bestätigen",IF(IF('Trades'!J53="NET",IF('Trades'!M53="",FALSE,IF(NOT(ISNUMBER('Trades'!M53)),TRUE,OR('Trades'!M53&lt;0,'Trades'!M53&gt;1000000000,ROUND('Trades'!M53,2)&lt;&gt;'Trades'!M53))),FALSE),"Geldbeträge: höchstens 2 Nachkommastellen; Eingabebetrag absolut ≤ 1.000.000.000.",IF(IF('Trades'!J53="NET",IF('Trades'!N53="",FALSE,IF(NOT(ISNUMBER('Trades'!N53)),TRUE,OR('Trades'!N53&lt;0,'Trades'!N53&gt;1000000000,ROUND('Trades'!N53,2)&lt;&gt;'Trades'!N53))),FALSE),"Geldbeträge: höchstens 2 Nachkommastellen; Eingabebetrag absolut ≤ 1.000.000.000.",IF(IF('Trades'!J53="NET",IF('Trades'!O53="",FALSE,IF(NOT(ISNUMBER('Trades'!O53)),TRUE,OR(ABS('Trades'!O53)&gt;1000000000,ROUND('Trades'!O53,2)&lt;&gt;'Trades'!O53))),FALSE),"Geldbeträge: höchstens 2 Nachkommastellen; Eingabebetrag absolut ≤ 1.000.000.000.",IF(AND('Trades'!J53="GROSS",NOT(ISNUMBER('Trades'!M53))),"Provision angeben, auch null",IF(AND('Trades'!J53="GROSS",'Trades'!M53&lt;0),"Provision muss nichtnegativ sein",IF(AND('Trades'!J53="GROSS",NOT(ISNUMBER('Trades'!N53))),"Sonstige Gebühren angeben, auch null",IF(AND('Trades'!J53="GROSS",'Trades'!N53&lt;0),"Gebühren müssen nichtnegativ sein",IF(AND('Trades'!J53="GROSS",NOT(ISNUMBER('Trades'!O53))),"Finanzierung mit Vorzeichen angeben, auch null",IF(AND('Trades'!J53="GROSS",NOT(ISNUMBER(F53))),"Brutto-P&amp;L für jeden Ausstieg eingeben",IF(IF('Trades'!J53="NET",OR(ABS('Trades'!L53)&gt;1000000000,ROUND('Trades'!L53,2)&lt;&gt;'Trades'!L53),FALSE),"Geldbeträge: höchstens 2 Nachkommastellen; Eingabebetrag absolut ≤ 1.000.000.000.",IF(IF('Trades'!J53="GROSS",OR(ABS('Trades'!M53)&gt;1000000000,ABS('Trades'!N53)&gt;1000000000,ABS('Trades'!O53)&gt;1000000000,ROUND('Trades'!M53,2)&lt;&gt;'Trades'!M53,ROUND('Trades'!N53,2)&lt;&gt;'Trades'!N53,ROUND('Trades'!O53,2)&lt;&gt;'Trades'!O53),FALSE),"Geldbeträge: höchstens 2 Nachkommastellen; Eingabebetrag absolut ≤ 1.000.000.000.",IF(AND('Trades'!G53&lt;&gt;"",OR(NOT(ISNUMBER('Trades'!G53)),'Trades'!G53&lt;=0)),"Positiven Kurs eingeben oder leer lassen",IF(AND('Trades'!H53&lt;&gt;"",OR(NOT(ISNUMBER('Trades'!H53)),'Trades'!H53&lt;=0)),"Positiven Kurs eingeben oder leer lassen","")))))))))))))))))))))))))))))))))))</x:f>
      </x:c>
      <x:c r="D53" s="31"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k. A.",ROUND(SUMIFS('Exits'!$I$9:$I$608,'Exits'!$B$9:$B$608,'Trades'!A53),8)))</x:f>
      </x:c>
      <x:c r="E53" s="32"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k. A.",IF(OR(O53=0,COUNTIFS('Exits'!$B$9:$B$608,'Trades'!A53,'Exits'!$G$9:$G$608,-1)&gt;0),"k. A.",_xlfn.MAXIFS('Exits'!$C$9:$C$608,'Exits'!$B$9:$B$608,'Trades'!A53))))</x:f>
      </x:c>
      <x:c r="F53" s="30"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k. A.",IF(AND(O53&gt;0,SUMIFS('Exits'!$J$9:$J$608,'Exits'!$B$9:$B$608,'Trades'!A53)=O53),ROUND(SUMIFS('Exits'!$F$9:$F$608,'Exits'!$B$9:$B$608,'Trades'!A53),2),"k. A.")))</x:f>
      </x:c>
      <x:c r="G53" s="30" t="str">
        <x:f>IF(P53=0,"",IF(K53&lt;&gt;1,"k. A.",IF('Trades'!J53="NET",'Trades'!L53,ROUND(F53-'Trades'!M53-'Trades'!N53+'Trades'!O53,2))))</x:f>
      </x:c>
      <x:c r="H53" s="31" t="str">
        <x:f>IF(P53=0,"",IF(N53=1,G53/'Trades'!P53,"k. A."))</x:f>
      </x:c>
      <x:c r="I53" s="33" t="str">
        <x:f>IF(P53=0,"",IF(K53&lt;&gt;1,"Position nicht abgeschlossen",IF(NOT(ISNUMBER('Trades'!P53)),"Risiko fehlt oder ungültig: positiv, ≤ 1.000.000.000, höchstens 2 Nachkommastellen.",IF(OR('Trades'!P53&lt;=0,'Trades'!P53&gt;1000000000,ROUND('Trades'!P53,2)&lt;&gt;'Trades'!P53),"Risiko fehlt oder ungültig: positiv, ≤ 1.000.000.000, höchstens 2 Nachkommastellen.",IF(AND('Trades'!Q53&lt;&gt;"PRICE",'Trades'!Q53&lt;&gt;"ALL_IN"),"PRICE oder ALL_IN wählen",IF('Trades'!Q53&lt;&gt;'Summary'!$K$4,"Andere Basis ausgewählt","Erfasst"))))))</x:f>
      </x:c>
      <x:c r="J53" s="33" t="str">
        <x:f>IF(P53=0,"",IF('Summary'!$H$6="Datumsfilter prüfen","Datumsfilter prüfen",IF(L53=1,"Enthalten",IF(K53=1,"Außerhalb des Zeitraums","Nicht enthalten"))))</x:f>
      </x:c>
      <x:c r="K53" s="29" t="n">
        <x:f>IF(P53=0,0,IF('Trades'!I53="UNSUPPORTED",4,IF(C53&lt;&gt;"",3,IF('Trades'!I53="OPEN",2,1))))</x:f>
        <x:v>0</x:v>
      </x:c>
      <x:c r="L53" s="29" t="n">
        <x:f>IF(OR(K53&lt;&gt;1,'Summary'!$H$6="Datumsfilter prüfen"),0,IF(AND(OR('Summary'!$B$6="",E53&gt;='Summary'!$B$6),OR('Summary'!$E$6="",E53&lt;'Summary'!$E$6+1)),1,0))</x:f>
        <x:v>0</x:v>
      </x:c>
      <x:c r="M53" s="29" t="n">
        <x:f>IF(AND(L53=1,N53=1,'Trades'!Q53='Summary'!$K$4),1,0)</x:f>
        <x:v>0</x:v>
      </x:c>
      <x:c r="N53" s="29" t="n">
        <x:f>IF(K53&lt;&gt;1,0,IF(NOT(ISNUMBER('Trades'!P53)),0,IF(AND('Trades'!P53&gt;0,'Trades'!P53&lt;=1000000000,ROUND('Trades'!P53,2)='Trades'!P53,OR('Trades'!Q53="PRICE",'Trades'!Q53="ALL_IN")),1,0)))</x:f>
        <x:v>0</x:v>
      </x:c>
      <x:c r="O53" s="29" t="n">
        <x:f>IF(P53=0,0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0,COUNTIFS('Exits'!$B$9:$B$608,'Trades'!A53,'Exits'!$K$9:$K$608,1)))</x:f>
        <x:v>0</x:v>
      </x:c>
      <x:c r="P53" s="29" t="n">
        <x:f>IF(COUNTA('Trades'!A53:I53,'Trades'!K53:T53)=0,0,1)</x:f>
        <x:v>0</x:v>
      </x:c>
    </x:row>
    <x:row r="54" ht="52" customHeight="1">
      <x:c r="A54" s="29" t="str">
        <x:f>IF(P54=0,"",IF('Trades'!A54="","[Trades "&amp;ROW()&amp;"]",'Trades'!A54))</x:f>
      </x:c>
      <x:c r="B54" s="33" t="str">
        <x:f>IF(K54=0,"",CHOOSE(K54,"Abgeschlossen","Offen","Unvollständig / ungültig","Nicht unterstützt"))</x:f>
      </x:c>
      <x:c r="C54" s="33" t="str">
        <x:f>IF(P54=0,"",IF('Trades'!I54="UNSUPPORTED","Aufstockungen / Umkehrungen nicht unterstützt",IF('Trades'!A54="","Trade-ID eingeben",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IDs: Text mit A–Z am Anfang, bis zu 64 Zeichen; ohne *, ?, ~, =, &lt; oder &gt;. Beispiel: T-001.",IF(COUNTIFS('Trades'!$A$9:$A$208,'Trades'!A54)&lt;&gt;1,"Trade-ID ist doppelt",IF('Trades'!B54="","Instrument eingeben",IF(AND('Trades'!C54&lt;&gt;"LONG",'Trades'!C54&lt;&gt;"SHORT"),"LONG oder SHORT wählen",IF(NOT(ISNUMBER('Trades'!D54)),"Gültigen Eröffnungszeitpunkt eingeben",IF(OR('Trades'!D54&lt;1,'Trades'!D54&gt;2958465),"Gültigen Eröffnungszeitpunkt eingeben",IF(NOT(ISNUMBER('Trades'!E54)),"Positive ursprüngliche Menge eingeben",IF(OR('Trades'!E54&lt;=0,'Trades'!E54&gt;1000000,ROUND('Trades'!E54,8)&lt;&gt;'Trades'!E54),"Positive ursprüngliche Menge eingeben",IF('Trades'!F54="","Mengeneinheit angeben",IF(AND('Trades'!I54&lt;&gt;"OPEN",'Trades'!I54&lt;&gt;"CLOSED"),"OPEN oder CLOSED wählen",IF(AND('Trades'!J54&lt;&gt;"NET",'Trades'!J54&lt;&gt;"GROSS"),"NET oder GROSS wählen",IF(COUNTIFS('Exits'!$B$9:$B$608,'Trades'!A54,'Exits'!$G$9:$G$608,-1)&gt;0,"Zugehörige Ausstiege prüfen",IF(D54&gt;'Trades'!E54,"Geschlossene Menge übersteigt Anfangsmenge",IF(AND('Trades'!I54="OPEN",D54='Trades'!E54),"OPEN widerspricht Restmenge null",IF('Trades'!I54="OPEN","",IF(O54=0,"Schließung in Exits ergänzen",IF(D54&lt;&gt;'Trades'!E54,"CLOSED verlangt vollständige Schließung",IF(AND('Trades'!J54="NET",NOT(ISNUMBER('Trades'!L54))),"Abgeglichenes Netto der ganzen Position eingeben",IF(AND('Trades'!J54="NET",'Trades'!K54&lt;&gt;"YES"),"Netto der ganzen Position bestätigen",IF(IF('Trades'!J54="NET",IF('Trades'!M54="",FALSE,IF(NOT(ISNUMBER('Trades'!M54)),TRUE,OR('Trades'!M54&lt;0,'Trades'!M54&gt;1000000000,ROUND('Trades'!M54,2)&lt;&gt;'Trades'!M54))),FALSE),"Geldbeträge: höchstens 2 Nachkommastellen; Eingabebetrag absolut ≤ 1.000.000.000.",IF(IF('Trades'!J54="NET",IF('Trades'!N54="",FALSE,IF(NOT(ISNUMBER('Trades'!N54)),TRUE,OR('Trades'!N54&lt;0,'Trades'!N54&gt;1000000000,ROUND('Trades'!N54,2)&lt;&gt;'Trades'!N54))),FALSE),"Geldbeträge: höchstens 2 Nachkommastellen; Eingabebetrag absolut ≤ 1.000.000.000.",IF(IF('Trades'!J54="NET",IF('Trades'!O54="",FALSE,IF(NOT(ISNUMBER('Trades'!O54)),TRUE,OR(ABS('Trades'!O54)&gt;1000000000,ROUND('Trades'!O54,2)&lt;&gt;'Trades'!O54))),FALSE),"Geldbeträge: höchstens 2 Nachkommastellen; Eingabebetrag absolut ≤ 1.000.000.000.",IF(AND('Trades'!J54="GROSS",NOT(ISNUMBER('Trades'!M54))),"Provision angeben, auch null",IF(AND('Trades'!J54="GROSS",'Trades'!M54&lt;0),"Provision muss nichtnegativ sein",IF(AND('Trades'!J54="GROSS",NOT(ISNUMBER('Trades'!N54))),"Sonstige Gebühren angeben, auch null",IF(AND('Trades'!J54="GROSS",'Trades'!N54&lt;0),"Gebühren müssen nichtnegativ sein",IF(AND('Trades'!J54="GROSS",NOT(ISNUMBER('Trades'!O54))),"Finanzierung mit Vorzeichen angeben, auch null",IF(AND('Trades'!J54="GROSS",NOT(ISNUMBER(F54))),"Brutto-P&amp;L für jeden Ausstieg eingeben",IF(IF('Trades'!J54="NET",OR(ABS('Trades'!L54)&gt;1000000000,ROUND('Trades'!L54,2)&lt;&gt;'Trades'!L54),FALSE),"Geldbeträge: höchstens 2 Nachkommastellen; Eingabebetrag absolut ≤ 1.000.000.000.",IF(IF('Trades'!J54="GROSS",OR(ABS('Trades'!M54)&gt;1000000000,ABS('Trades'!N54)&gt;1000000000,ABS('Trades'!O54)&gt;1000000000,ROUND('Trades'!M54,2)&lt;&gt;'Trades'!M54,ROUND('Trades'!N54,2)&lt;&gt;'Trades'!N54,ROUND('Trades'!O54,2)&lt;&gt;'Trades'!O54),FALSE),"Geldbeträge: höchstens 2 Nachkommastellen; Eingabebetrag absolut ≤ 1.000.000.000.",IF(AND('Trades'!G54&lt;&gt;"",OR(NOT(ISNUMBER('Trades'!G54)),'Trades'!G54&lt;=0)),"Positiven Kurs eingeben oder leer lassen",IF(AND('Trades'!H54&lt;&gt;"",OR(NOT(ISNUMBER('Trades'!H54)),'Trades'!H54&lt;=0)),"Positiven Kurs eingeben oder leer lassen","")))))))))))))))))))))))))))))))))))</x:f>
      </x:c>
      <x:c r="D54" s="31"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k. A.",ROUND(SUMIFS('Exits'!$I$9:$I$608,'Exits'!$B$9:$B$608,'Trades'!A54),8)))</x:f>
      </x:c>
      <x:c r="E54" s="32"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k. A.",IF(OR(O54=0,COUNTIFS('Exits'!$B$9:$B$608,'Trades'!A54,'Exits'!$G$9:$G$608,-1)&gt;0),"k. A.",_xlfn.MAXIFS('Exits'!$C$9:$C$608,'Exits'!$B$9:$B$608,'Trades'!A54))))</x:f>
      </x:c>
      <x:c r="F54" s="30"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k. A.",IF(AND(O54&gt;0,SUMIFS('Exits'!$J$9:$J$608,'Exits'!$B$9:$B$608,'Trades'!A54)=O54),ROUND(SUMIFS('Exits'!$F$9:$F$608,'Exits'!$B$9:$B$608,'Trades'!A54),2),"k. A.")))</x:f>
      </x:c>
      <x:c r="G54" s="30" t="str">
        <x:f>IF(P54=0,"",IF(K54&lt;&gt;1,"k. A.",IF('Trades'!J54="NET",'Trades'!L54,ROUND(F54-'Trades'!M54-'Trades'!N54+'Trades'!O54,2))))</x:f>
      </x:c>
      <x:c r="H54" s="31" t="str">
        <x:f>IF(P54=0,"",IF(N54=1,G54/'Trades'!P54,"k. A."))</x:f>
      </x:c>
      <x:c r="I54" s="33" t="str">
        <x:f>IF(P54=0,"",IF(K54&lt;&gt;1,"Position nicht abgeschlossen",IF(NOT(ISNUMBER('Trades'!P54)),"Risiko fehlt oder ungültig: positiv, ≤ 1.000.000.000, höchstens 2 Nachkommastellen.",IF(OR('Trades'!P54&lt;=0,'Trades'!P54&gt;1000000000,ROUND('Trades'!P54,2)&lt;&gt;'Trades'!P54),"Risiko fehlt oder ungültig: positiv, ≤ 1.000.000.000, höchstens 2 Nachkommastellen.",IF(AND('Trades'!Q54&lt;&gt;"PRICE",'Trades'!Q54&lt;&gt;"ALL_IN"),"PRICE oder ALL_IN wählen",IF('Trades'!Q54&lt;&gt;'Summary'!$K$4,"Andere Basis ausgewählt","Erfasst"))))))</x:f>
      </x:c>
      <x:c r="J54" s="33" t="str">
        <x:f>IF(P54=0,"",IF('Summary'!$H$6="Datumsfilter prüfen","Datumsfilter prüfen",IF(L54=1,"Enthalten",IF(K54=1,"Außerhalb des Zeitraums","Nicht enthalten"))))</x:f>
      </x:c>
      <x:c r="K54" s="29" t="n">
        <x:f>IF(P54=0,0,IF('Trades'!I54="UNSUPPORTED",4,IF(C54&lt;&gt;"",3,IF('Trades'!I54="OPEN",2,1))))</x:f>
        <x:v>0</x:v>
      </x:c>
      <x:c r="L54" s="29" t="n">
        <x:f>IF(OR(K54&lt;&gt;1,'Summary'!$H$6="Datumsfilter prüfen"),0,IF(AND(OR('Summary'!$B$6="",E54&gt;='Summary'!$B$6),OR('Summary'!$E$6="",E54&lt;'Summary'!$E$6+1)),1,0))</x:f>
        <x:v>0</x:v>
      </x:c>
      <x:c r="M54" s="29" t="n">
        <x:f>IF(AND(L54=1,N54=1,'Trades'!Q54='Summary'!$K$4),1,0)</x:f>
        <x:v>0</x:v>
      </x:c>
      <x:c r="N54" s="29" t="n">
        <x:f>IF(K54&lt;&gt;1,0,IF(NOT(ISNUMBER('Trades'!P54)),0,IF(AND('Trades'!P54&gt;0,'Trades'!P54&lt;=1000000000,ROUND('Trades'!P54,2)='Trades'!P54,OR('Trades'!Q54="PRICE",'Trades'!Q54="ALL_IN")),1,0)))</x:f>
        <x:v>0</x:v>
      </x:c>
      <x:c r="O54" s="29" t="n">
        <x:f>IF(P54=0,0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0,COUNTIFS('Exits'!$B$9:$B$608,'Trades'!A54,'Exits'!$K$9:$K$608,1)))</x:f>
        <x:v>0</x:v>
      </x:c>
      <x:c r="P54" s="29" t="n">
        <x:f>IF(COUNTA('Trades'!A54:I54,'Trades'!K54:T54)=0,0,1)</x:f>
        <x:v>0</x:v>
      </x:c>
    </x:row>
    <x:row r="55" ht="52" customHeight="1">
      <x:c r="A55" s="29" t="str">
        <x:f>IF(P55=0,"",IF('Trades'!A55="","[Trades "&amp;ROW()&amp;"]",'Trades'!A55))</x:f>
      </x:c>
      <x:c r="B55" s="33" t="str">
        <x:f>IF(K55=0,"",CHOOSE(K55,"Abgeschlossen","Offen","Unvollständig / ungültig","Nicht unterstützt"))</x:f>
      </x:c>
      <x:c r="C55" s="33" t="str">
        <x:f>IF(P55=0,"",IF('Trades'!I55="UNSUPPORTED","Aufstockungen / Umkehrungen nicht unterstützt",IF('Trades'!A55="","Trade-ID eingeben",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IDs: Text mit A–Z am Anfang, bis zu 64 Zeichen; ohne *, ?, ~, =, &lt; oder &gt;. Beispiel: T-001.",IF(COUNTIFS('Trades'!$A$9:$A$208,'Trades'!A55)&lt;&gt;1,"Trade-ID ist doppelt",IF('Trades'!B55="","Instrument eingeben",IF(AND('Trades'!C55&lt;&gt;"LONG",'Trades'!C55&lt;&gt;"SHORT"),"LONG oder SHORT wählen",IF(NOT(ISNUMBER('Trades'!D55)),"Gültigen Eröffnungszeitpunkt eingeben",IF(OR('Trades'!D55&lt;1,'Trades'!D55&gt;2958465),"Gültigen Eröffnungszeitpunkt eingeben",IF(NOT(ISNUMBER('Trades'!E55)),"Positive ursprüngliche Menge eingeben",IF(OR('Trades'!E55&lt;=0,'Trades'!E55&gt;1000000,ROUND('Trades'!E55,8)&lt;&gt;'Trades'!E55),"Positive ursprüngliche Menge eingeben",IF('Trades'!F55="","Mengeneinheit angeben",IF(AND('Trades'!I55&lt;&gt;"OPEN",'Trades'!I55&lt;&gt;"CLOSED"),"OPEN oder CLOSED wählen",IF(AND('Trades'!J55&lt;&gt;"NET",'Trades'!J55&lt;&gt;"GROSS"),"NET oder GROSS wählen",IF(COUNTIFS('Exits'!$B$9:$B$608,'Trades'!A55,'Exits'!$G$9:$G$608,-1)&gt;0,"Zugehörige Ausstiege prüfen",IF(D55&gt;'Trades'!E55,"Geschlossene Menge übersteigt Anfangsmenge",IF(AND('Trades'!I55="OPEN",D55='Trades'!E55),"OPEN widerspricht Restmenge null",IF('Trades'!I55="OPEN","",IF(O55=0,"Schließung in Exits ergänzen",IF(D55&lt;&gt;'Trades'!E55,"CLOSED verlangt vollständige Schließung",IF(AND('Trades'!J55="NET",NOT(ISNUMBER('Trades'!L55))),"Abgeglichenes Netto der ganzen Position eingeben",IF(AND('Trades'!J55="NET",'Trades'!K55&lt;&gt;"YES"),"Netto der ganzen Position bestätigen",IF(IF('Trades'!J55="NET",IF('Trades'!M55="",FALSE,IF(NOT(ISNUMBER('Trades'!M55)),TRUE,OR('Trades'!M55&lt;0,'Trades'!M55&gt;1000000000,ROUND('Trades'!M55,2)&lt;&gt;'Trades'!M55))),FALSE),"Geldbeträge: höchstens 2 Nachkommastellen; Eingabebetrag absolut ≤ 1.000.000.000.",IF(IF('Trades'!J55="NET",IF('Trades'!N55="",FALSE,IF(NOT(ISNUMBER('Trades'!N55)),TRUE,OR('Trades'!N55&lt;0,'Trades'!N55&gt;1000000000,ROUND('Trades'!N55,2)&lt;&gt;'Trades'!N55))),FALSE),"Geldbeträge: höchstens 2 Nachkommastellen; Eingabebetrag absolut ≤ 1.000.000.000.",IF(IF('Trades'!J55="NET",IF('Trades'!O55="",FALSE,IF(NOT(ISNUMBER('Trades'!O55)),TRUE,OR(ABS('Trades'!O55)&gt;1000000000,ROUND('Trades'!O55,2)&lt;&gt;'Trades'!O55))),FALSE),"Geldbeträge: höchstens 2 Nachkommastellen; Eingabebetrag absolut ≤ 1.000.000.000.",IF(AND('Trades'!J55="GROSS",NOT(ISNUMBER('Trades'!M55))),"Provision angeben, auch null",IF(AND('Trades'!J55="GROSS",'Trades'!M55&lt;0),"Provision muss nichtnegativ sein",IF(AND('Trades'!J55="GROSS",NOT(ISNUMBER('Trades'!N55))),"Sonstige Gebühren angeben, auch null",IF(AND('Trades'!J55="GROSS",'Trades'!N55&lt;0),"Gebühren müssen nichtnegativ sein",IF(AND('Trades'!J55="GROSS",NOT(ISNUMBER('Trades'!O55))),"Finanzierung mit Vorzeichen angeben, auch null",IF(AND('Trades'!J55="GROSS",NOT(ISNUMBER(F55))),"Brutto-P&amp;L für jeden Ausstieg eingeben",IF(IF('Trades'!J55="NET",OR(ABS('Trades'!L55)&gt;1000000000,ROUND('Trades'!L55,2)&lt;&gt;'Trades'!L55),FALSE),"Geldbeträge: höchstens 2 Nachkommastellen; Eingabebetrag absolut ≤ 1.000.000.000.",IF(IF('Trades'!J55="GROSS",OR(ABS('Trades'!M55)&gt;1000000000,ABS('Trades'!N55)&gt;1000000000,ABS('Trades'!O55)&gt;1000000000,ROUND('Trades'!M55,2)&lt;&gt;'Trades'!M55,ROUND('Trades'!N55,2)&lt;&gt;'Trades'!N55,ROUND('Trades'!O55,2)&lt;&gt;'Trades'!O55),FALSE),"Geldbeträge: höchstens 2 Nachkommastellen; Eingabebetrag absolut ≤ 1.000.000.000.",IF(AND('Trades'!G55&lt;&gt;"",OR(NOT(ISNUMBER('Trades'!G55)),'Trades'!G55&lt;=0)),"Positiven Kurs eingeben oder leer lassen",IF(AND('Trades'!H55&lt;&gt;"",OR(NOT(ISNUMBER('Trades'!H55)),'Trades'!H55&lt;=0)),"Positiven Kurs eingeben oder leer lassen","")))))))))))))))))))))))))))))))))))</x:f>
      </x:c>
      <x:c r="D55" s="31"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k. A.",ROUND(SUMIFS('Exits'!$I$9:$I$608,'Exits'!$B$9:$B$608,'Trades'!A55),8)))</x:f>
      </x:c>
      <x:c r="E55" s="32"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k. A.",IF(OR(O55=0,COUNTIFS('Exits'!$B$9:$B$608,'Trades'!A55,'Exits'!$G$9:$G$608,-1)&gt;0),"k. A.",_xlfn.MAXIFS('Exits'!$C$9:$C$608,'Exits'!$B$9:$B$608,'Trades'!A55))))</x:f>
      </x:c>
      <x:c r="F55" s="30"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k. A.",IF(AND(O55&gt;0,SUMIFS('Exits'!$J$9:$J$608,'Exits'!$B$9:$B$608,'Trades'!A55)=O55),ROUND(SUMIFS('Exits'!$F$9:$F$608,'Exits'!$B$9:$B$608,'Trades'!A55),2),"k. A.")))</x:f>
      </x:c>
      <x:c r="G55" s="30" t="str">
        <x:f>IF(P55=0,"",IF(K55&lt;&gt;1,"k. A.",IF('Trades'!J55="NET",'Trades'!L55,ROUND(F55-'Trades'!M55-'Trades'!N55+'Trades'!O55,2))))</x:f>
      </x:c>
      <x:c r="H55" s="31" t="str">
        <x:f>IF(P55=0,"",IF(N55=1,G55/'Trades'!P55,"k. A."))</x:f>
      </x:c>
      <x:c r="I55" s="33" t="str">
        <x:f>IF(P55=0,"",IF(K55&lt;&gt;1,"Position nicht abgeschlossen",IF(NOT(ISNUMBER('Trades'!P55)),"Risiko fehlt oder ungültig: positiv, ≤ 1.000.000.000, höchstens 2 Nachkommastellen.",IF(OR('Trades'!P55&lt;=0,'Trades'!P55&gt;1000000000,ROUND('Trades'!P55,2)&lt;&gt;'Trades'!P55),"Risiko fehlt oder ungültig: positiv, ≤ 1.000.000.000, höchstens 2 Nachkommastellen.",IF(AND('Trades'!Q55&lt;&gt;"PRICE",'Trades'!Q55&lt;&gt;"ALL_IN"),"PRICE oder ALL_IN wählen",IF('Trades'!Q55&lt;&gt;'Summary'!$K$4,"Andere Basis ausgewählt","Erfasst"))))))</x:f>
      </x:c>
      <x:c r="J55" s="33" t="str">
        <x:f>IF(P55=0,"",IF('Summary'!$H$6="Datumsfilter prüfen","Datumsfilter prüfen",IF(L55=1,"Enthalten",IF(K55=1,"Außerhalb des Zeitraums","Nicht enthalten"))))</x:f>
      </x:c>
      <x:c r="K55" s="29" t="n">
        <x:f>IF(P55=0,0,IF('Trades'!I55="UNSUPPORTED",4,IF(C55&lt;&gt;"",3,IF('Trades'!I55="OPEN",2,1))))</x:f>
        <x:v>0</x:v>
      </x:c>
      <x:c r="L55" s="29" t="n">
        <x:f>IF(OR(K55&lt;&gt;1,'Summary'!$H$6="Datumsfilter prüfen"),0,IF(AND(OR('Summary'!$B$6="",E55&gt;='Summary'!$B$6),OR('Summary'!$E$6="",E55&lt;'Summary'!$E$6+1)),1,0))</x:f>
        <x:v>0</x:v>
      </x:c>
      <x:c r="M55" s="29" t="n">
        <x:f>IF(AND(L55=1,N55=1,'Trades'!Q55='Summary'!$K$4),1,0)</x:f>
        <x:v>0</x:v>
      </x:c>
      <x:c r="N55" s="29" t="n">
        <x:f>IF(K55&lt;&gt;1,0,IF(NOT(ISNUMBER('Trades'!P55)),0,IF(AND('Trades'!P55&gt;0,'Trades'!P55&lt;=1000000000,ROUND('Trades'!P55,2)='Trades'!P55,OR('Trades'!Q55="PRICE",'Trades'!Q55="ALL_IN")),1,0)))</x:f>
        <x:v>0</x:v>
      </x:c>
      <x:c r="O55" s="29" t="n">
        <x:f>IF(P55=0,0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0,COUNTIFS('Exits'!$B$9:$B$608,'Trades'!A55,'Exits'!$K$9:$K$608,1)))</x:f>
        <x:v>0</x:v>
      </x:c>
      <x:c r="P55" s="29" t="n">
        <x:f>IF(COUNTA('Trades'!A55:I55,'Trades'!K55:T55)=0,0,1)</x:f>
        <x:v>0</x:v>
      </x:c>
    </x:row>
    <x:row r="56" ht="52" customHeight="1">
      <x:c r="A56" s="29" t="str">
        <x:f>IF(P56=0,"",IF('Trades'!A56="","[Trades "&amp;ROW()&amp;"]",'Trades'!A56))</x:f>
      </x:c>
      <x:c r="B56" s="33" t="str">
        <x:f>IF(K56=0,"",CHOOSE(K56,"Abgeschlossen","Offen","Unvollständig / ungültig","Nicht unterstützt"))</x:f>
      </x:c>
      <x:c r="C56" s="33" t="str">
        <x:f>IF(P56=0,"",IF('Trades'!I56="UNSUPPORTED","Aufstockungen / Umkehrungen nicht unterstützt",IF('Trades'!A56="","Trade-ID eingeben",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IDs: Text mit A–Z am Anfang, bis zu 64 Zeichen; ohne *, ?, ~, =, &lt; oder &gt;. Beispiel: T-001.",IF(COUNTIFS('Trades'!$A$9:$A$208,'Trades'!A56)&lt;&gt;1,"Trade-ID ist doppelt",IF('Trades'!B56="","Instrument eingeben",IF(AND('Trades'!C56&lt;&gt;"LONG",'Trades'!C56&lt;&gt;"SHORT"),"LONG oder SHORT wählen",IF(NOT(ISNUMBER('Trades'!D56)),"Gültigen Eröffnungszeitpunkt eingeben",IF(OR('Trades'!D56&lt;1,'Trades'!D56&gt;2958465),"Gültigen Eröffnungszeitpunkt eingeben",IF(NOT(ISNUMBER('Trades'!E56)),"Positive ursprüngliche Menge eingeben",IF(OR('Trades'!E56&lt;=0,'Trades'!E56&gt;1000000,ROUND('Trades'!E56,8)&lt;&gt;'Trades'!E56),"Positive ursprüngliche Menge eingeben",IF('Trades'!F56="","Mengeneinheit angeben",IF(AND('Trades'!I56&lt;&gt;"OPEN",'Trades'!I56&lt;&gt;"CLOSED"),"OPEN oder CLOSED wählen",IF(AND('Trades'!J56&lt;&gt;"NET",'Trades'!J56&lt;&gt;"GROSS"),"NET oder GROSS wählen",IF(COUNTIFS('Exits'!$B$9:$B$608,'Trades'!A56,'Exits'!$G$9:$G$608,-1)&gt;0,"Zugehörige Ausstiege prüfen",IF(D56&gt;'Trades'!E56,"Geschlossene Menge übersteigt Anfangsmenge",IF(AND('Trades'!I56="OPEN",D56='Trades'!E56),"OPEN widerspricht Restmenge null",IF('Trades'!I56="OPEN","",IF(O56=0,"Schließung in Exits ergänzen",IF(D56&lt;&gt;'Trades'!E56,"CLOSED verlangt vollständige Schließung",IF(AND('Trades'!J56="NET",NOT(ISNUMBER('Trades'!L56))),"Abgeglichenes Netto der ganzen Position eingeben",IF(AND('Trades'!J56="NET",'Trades'!K56&lt;&gt;"YES"),"Netto der ganzen Position bestätigen",IF(IF('Trades'!J56="NET",IF('Trades'!M56="",FALSE,IF(NOT(ISNUMBER('Trades'!M56)),TRUE,OR('Trades'!M56&lt;0,'Trades'!M56&gt;1000000000,ROUND('Trades'!M56,2)&lt;&gt;'Trades'!M56))),FALSE),"Geldbeträge: höchstens 2 Nachkommastellen; Eingabebetrag absolut ≤ 1.000.000.000.",IF(IF('Trades'!J56="NET",IF('Trades'!N56="",FALSE,IF(NOT(ISNUMBER('Trades'!N56)),TRUE,OR('Trades'!N56&lt;0,'Trades'!N56&gt;1000000000,ROUND('Trades'!N56,2)&lt;&gt;'Trades'!N56))),FALSE),"Geldbeträge: höchstens 2 Nachkommastellen; Eingabebetrag absolut ≤ 1.000.000.000.",IF(IF('Trades'!J56="NET",IF('Trades'!O56="",FALSE,IF(NOT(ISNUMBER('Trades'!O56)),TRUE,OR(ABS('Trades'!O56)&gt;1000000000,ROUND('Trades'!O56,2)&lt;&gt;'Trades'!O56))),FALSE),"Geldbeträge: höchstens 2 Nachkommastellen; Eingabebetrag absolut ≤ 1.000.000.000.",IF(AND('Trades'!J56="GROSS",NOT(ISNUMBER('Trades'!M56))),"Provision angeben, auch null",IF(AND('Trades'!J56="GROSS",'Trades'!M56&lt;0),"Provision muss nichtnegativ sein",IF(AND('Trades'!J56="GROSS",NOT(ISNUMBER('Trades'!N56))),"Sonstige Gebühren angeben, auch null",IF(AND('Trades'!J56="GROSS",'Trades'!N56&lt;0),"Gebühren müssen nichtnegativ sein",IF(AND('Trades'!J56="GROSS",NOT(ISNUMBER('Trades'!O56))),"Finanzierung mit Vorzeichen angeben, auch null",IF(AND('Trades'!J56="GROSS",NOT(ISNUMBER(F56))),"Brutto-P&amp;L für jeden Ausstieg eingeben",IF(IF('Trades'!J56="NET",OR(ABS('Trades'!L56)&gt;1000000000,ROUND('Trades'!L56,2)&lt;&gt;'Trades'!L56),FALSE),"Geldbeträge: höchstens 2 Nachkommastellen; Eingabebetrag absolut ≤ 1.000.000.000.",IF(IF('Trades'!J56="GROSS",OR(ABS('Trades'!M56)&gt;1000000000,ABS('Trades'!N56)&gt;1000000000,ABS('Trades'!O56)&gt;1000000000,ROUND('Trades'!M56,2)&lt;&gt;'Trades'!M56,ROUND('Trades'!N56,2)&lt;&gt;'Trades'!N56,ROUND('Trades'!O56,2)&lt;&gt;'Trades'!O56),FALSE),"Geldbeträge: höchstens 2 Nachkommastellen; Eingabebetrag absolut ≤ 1.000.000.000.",IF(AND('Trades'!G56&lt;&gt;"",OR(NOT(ISNUMBER('Trades'!G56)),'Trades'!G56&lt;=0)),"Positiven Kurs eingeben oder leer lassen",IF(AND('Trades'!H56&lt;&gt;"",OR(NOT(ISNUMBER('Trades'!H56)),'Trades'!H56&lt;=0)),"Positiven Kurs eingeben oder leer lassen","")))))))))))))))))))))))))))))))))))</x:f>
      </x:c>
      <x:c r="D56" s="31"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k. A.",ROUND(SUMIFS('Exits'!$I$9:$I$608,'Exits'!$B$9:$B$608,'Trades'!A56),8)))</x:f>
      </x:c>
      <x:c r="E56" s="32"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k. A.",IF(OR(O56=0,COUNTIFS('Exits'!$B$9:$B$608,'Trades'!A56,'Exits'!$G$9:$G$608,-1)&gt;0),"k. A.",_xlfn.MAXIFS('Exits'!$C$9:$C$608,'Exits'!$B$9:$B$608,'Trades'!A56))))</x:f>
      </x:c>
      <x:c r="F56" s="30"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k. A.",IF(AND(O56&gt;0,SUMIFS('Exits'!$J$9:$J$608,'Exits'!$B$9:$B$608,'Trades'!A56)=O56),ROUND(SUMIFS('Exits'!$F$9:$F$608,'Exits'!$B$9:$B$608,'Trades'!A56),2),"k. A.")))</x:f>
      </x:c>
      <x:c r="G56" s="30" t="str">
        <x:f>IF(P56=0,"",IF(K56&lt;&gt;1,"k. A.",IF('Trades'!J56="NET",'Trades'!L56,ROUND(F56-'Trades'!M56-'Trades'!N56+'Trades'!O56,2))))</x:f>
      </x:c>
      <x:c r="H56" s="31" t="str">
        <x:f>IF(P56=0,"",IF(N56=1,G56/'Trades'!P56,"k. A."))</x:f>
      </x:c>
      <x:c r="I56" s="33" t="str">
        <x:f>IF(P56=0,"",IF(K56&lt;&gt;1,"Position nicht abgeschlossen",IF(NOT(ISNUMBER('Trades'!P56)),"Risiko fehlt oder ungültig: positiv, ≤ 1.000.000.000, höchstens 2 Nachkommastellen.",IF(OR('Trades'!P56&lt;=0,'Trades'!P56&gt;1000000000,ROUND('Trades'!P56,2)&lt;&gt;'Trades'!P56),"Risiko fehlt oder ungültig: positiv, ≤ 1.000.000.000, höchstens 2 Nachkommastellen.",IF(AND('Trades'!Q56&lt;&gt;"PRICE",'Trades'!Q56&lt;&gt;"ALL_IN"),"PRICE oder ALL_IN wählen",IF('Trades'!Q56&lt;&gt;'Summary'!$K$4,"Andere Basis ausgewählt","Erfasst"))))))</x:f>
      </x:c>
      <x:c r="J56" s="33" t="str">
        <x:f>IF(P56=0,"",IF('Summary'!$H$6="Datumsfilter prüfen","Datumsfilter prüfen",IF(L56=1,"Enthalten",IF(K56=1,"Außerhalb des Zeitraums","Nicht enthalten"))))</x:f>
      </x:c>
      <x:c r="K56" s="29" t="n">
        <x:f>IF(P56=0,0,IF('Trades'!I56="UNSUPPORTED",4,IF(C56&lt;&gt;"",3,IF('Trades'!I56="OPEN",2,1))))</x:f>
        <x:v>0</x:v>
      </x:c>
      <x:c r="L56" s="29" t="n">
        <x:f>IF(OR(K56&lt;&gt;1,'Summary'!$H$6="Datumsfilter prüfen"),0,IF(AND(OR('Summary'!$B$6="",E56&gt;='Summary'!$B$6),OR('Summary'!$E$6="",E56&lt;'Summary'!$E$6+1)),1,0))</x:f>
        <x:v>0</x:v>
      </x:c>
      <x:c r="M56" s="29" t="n">
        <x:f>IF(AND(L56=1,N56=1,'Trades'!Q56='Summary'!$K$4),1,0)</x:f>
        <x:v>0</x:v>
      </x:c>
      <x:c r="N56" s="29" t="n">
        <x:f>IF(K56&lt;&gt;1,0,IF(NOT(ISNUMBER('Trades'!P56)),0,IF(AND('Trades'!P56&gt;0,'Trades'!P56&lt;=1000000000,ROUND('Trades'!P56,2)='Trades'!P56,OR('Trades'!Q56="PRICE",'Trades'!Q56="ALL_IN")),1,0)))</x:f>
        <x:v>0</x:v>
      </x:c>
      <x:c r="O56" s="29" t="n">
        <x:f>IF(P56=0,0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0,COUNTIFS('Exits'!$B$9:$B$608,'Trades'!A56,'Exits'!$K$9:$K$608,1)))</x:f>
        <x:v>0</x:v>
      </x:c>
      <x:c r="P56" s="29" t="n">
        <x:f>IF(COUNTA('Trades'!A56:I56,'Trades'!K56:T56)=0,0,1)</x:f>
        <x:v>0</x:v>
      </x:c>
    </x:row>
    <x:row r="57" ht="52" customHeight="1">
      <x:c r="A57" s="29" t="str">
        <x:f>IF(P57=0,"",IF('Trades'!A57="","[Trades "&amp;ROW()&amp;"]",'Trades'!A57))</x:f>
      </x:c>
      <x:c r="B57" s="33" t="str">
        <x:f>IF(K57=0,"",CHOOSE(K57,"Abgeschlossen","Offen","Unvollständig / ungültig","Nicht unterstützt"))</x:f>
      </x:c>
      <x:c r="C57" s="33" t="str">
        <x:f>IF(P57=0,"",IF('Trades'!I57="UNSUPPORTED","Aufstockungen / Umkehrungen nicht unterstützt",IF('Trades'!A57="","Trade-ID eingeben",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IDs: Text mit A–Z am Anfang, bis zu 64 Zeichen; ohne *, ?, ~, =, &lt; oder &gt;. Beispiel: T-001.",IF(COUNTIFS('Trades'!$A$9:$A$208,'Trades'!A57)&lt;&gt;1,"Trade-ID ist doppelt",IF('Trades'!B57="","Instrument eingeben",IF(AND('Trades'!C57&lt;&gt;"LONG",'Trades'!C57&lt;&gt;"SHORT"),"LONG oder SHORT wählen",IF(NOT(ISNUMBER('Trades'!D57)),"Gültigen Eröffnungszeitpunkt eingeben",IF(OR('Trades'!D57&lt;1,'Trades'!D57&gt;2958465),"Gültigen Eröffnungszeitpunkt eingeben",IF(NOT(ISNUMBER('Trades'!E57)),"Positive ursprüngliche Menge eingeben",IF(OR('Trades'!E57&lt;=0,'Trades'!E57&gt;1000000,ROUND('Trades'!E57,8)&lt;&gt;'Trades'!E57),"Positive ursprüngliche Menge eingeben",IF('Trades'!F57="","Mengeneinheit angeben",IF(AND('Trades'!I57&lt;&gt;"OPEN",'Trades'!I57&lt;&gt;"CLOSED"),"OPEN oder CLOSED wählen",IF(AND('Trades'!J57&lt;&gt;"NET",'Trades'!J57&lt;&gt;"GROSS"),"NET oder GROSS wählen",IF(COUNTIFS('Exits'!$B$9:$B$608,'Trades'!A57,'Exits'!$G$9:$G$608,-1)&gt;0,"Zugehörige Ausstiege prüfen",IF(D57&gt;'Trades'!E57,"Geschlossene Menge übersteigt Anfangsmenge",IF(AND('Trades'!I57="OPEN",D57='Trades'!E57),"OPEN widerspricht Restmenge null",IF('Trades'!I57="OPEN","",IF(O57=0,"Schließung in Exits ergänzen",IF(D57&lt;&gt;'Trades'!E57,"CLOSED verlangt vollständige Schließung",IF(AND('Trades'!J57="NET",NOT(ISNUMBER('Trades'!L57))),"Abgeglichenes Netto der ganzen Position eingeben",IF(AND('Trades'!J57="NET",'Trades'!K57&lt;&gt;"YES"),"Netto der ganzen Position bestätigen",IF(IF('Trades'!J57="NET",IF('Trades'!M57="",FALSE,IF(NOT(ISNUMBER('Trades'!M57)),TRUE,OR('Trades'!M57&lt;0,'Trades'!M57&gt;1000000000,ROUND('Trades'!M57,2)&lt;&gt;'Trades'!M57))),FALSE),"Geldbeträge: höchstens 2 Nachkommastellen; Eingabebetrag absolut ≤ 1.000.000.000.",IF(IF('Trades'!J57="NET",IF('Trades'!N57="",FALSE,IF(NOT(ISNUMBER('Trades'!N57)),TRUE,OR('Trades'!N57&lt;0,'Trades'!N57&gt;1000000000,ROUND('Trades'!N57,2)&lt;&gt;'Trades'!N57))),FALSE),"Geldbeträge: höchstens 2 Nachkommastellen; Eingabebetrag absolut ≤ 1.000.000.000.",IF(IF('Trades'!J57="NET",IF('Trades'!O57="",FALSE,IF(NOT(ISNUMBER('Trades'!O57)),TRUE,OR(ABS('Trades'!O57)&gt;1000000000,ROUND('Trades'!O57,2)&lt;&gt;'Trades'!O57))),FALSE),"Geldbeträge: höchstens 2 Nachkommastellen; Eingabebetrag absolut ≤ 1.000.000.000.",IF(AND('Trades'!J57="GROSS",NOT(ISNUMBER('Trades'!M57))),"Provision angeben, auch null",IF(AND('Trades'!J57="GROSS",'Trades'!M57&lt;0),"Provision muss nichtnegativ sein",IF(AND('Trades'!J57="GROSS",NOT(ISNUMBER('Trades'!N57))),"Sonstige Gebühren angeben, auch null",IF(AND('Trades'!J57="GROSS",'Trades'!N57&lt;0),"Gebühren müssen nichtnegativ sein",IF(AND('Trades'!J57="GROSS",NOT(ISNUMBER('Trades'!O57))),"Finanzierung mit Vorzeichen angeben, auch null",IF(AND('Trades'!J57="GROSS",NOT(ISNUMBER(F57))),"Brutto-P&amp;L für jeden Ausstieg eingeben",IF(IF('Trades'!J57="NET",OR(ABS('Trades'!L57)&gt;1000000000,ROUND('Trades'!L57,2)&lt;&gt;'Trades'!L57),FALSE),"Geldbeträge: höchstens 2 Nachkommastellen; Eingabebetrag absolut ≤ 1.000.000.000.",IF(IF('Trades'!J57="GROSS",OR(ABS('Trades'!M57)&gt;1000000000,ABS('Trades'!N57)&gt;1000000000,ABS('Trades'!O57)&gt;1000000000,ROUND('Trades'!M57,2)&lt;&gt;'Trades'!M57,ROUND('Trades'!N57,2)&lt;&gt;'Trades'!N57,ROUND('Trades'!O57,2)&lt;&gt;'Trades'!O57),FALSE),"Geldbeträge: höchstens 2 Nachkommastellen; Eingabebetrag absolut ≤ 1.000.000.000.",IF(AND('Trades'!G57&lt;&gt;"",OR(NOT(ISNUMBER('Trades'!G57)),'Trades'!G57&lt;=0)),"Positiven Kurs eingeben oder leer lassen",IF(AND('Trades'!H57&lt;&gt;"",OR(NOT(ISNUMBER('Trades'!H57)),'Trades'!H57&lt;=0)),"Positiven Kurs eingeben oder leer lassen","")))))))))))))))))))))))))))))))))))</x:f>
      </x:c>
      <x:c r="D57" s="31"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k. A.",ROUND(SUMIFS('Exits'!$I$9:$I$608,'Exits'!$B$9:$B$608,'Trades'!A57),8)))</x:f>
      </x:c>
      <x:c r="E57" s="32"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k. A.",IF(OR(O57=0,COUNTIFS('Exits'!$B$9:$B$608,'Trades'!A57,'Exits'!$G$9:$G$608,-1)&gt;0),"k. A.",_xlfn.MAXIFS('Exits'!$C$9:$C$608,'Exits'!$B$9:$B$608,'Trades'!A57))))</x:f>
      </x:c>
      <x:c r="F57" s="30"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k. A.",IF(AND(O57&gt;0,SUMIFS('Exits'!$J$9:$J$608,'Exits'!$B$9:$B$608,'Trades'!A57)=O57),ROUND(SUMIFS('Exits'!$F$9:$F$608,'Exits'!$B$9:$B$608,'Trades'!A57),2),"k. A.")))</x:f>
      </x:c>
      <x:c r="G57" s="30" t="str">
        <x:f>IF(P57=0,"",IF(K57&lt;&gt;1,"k. A.",IF('Trades'!J57="NET",'Trades'!L57,ROUND(F57-'Trades'!M57-'Trades'!N57+'Trades'!O57,2))))</x:f>
      </x:c>
      <x:c r="H57" s="31" t="str">
        <x:f>IF(P57=0,"",IF(N57=1,G57/'Trades'!P57,"k. A."))</x:f>
      </x:c>
      <x:c r="I57" s="33" t="str">
        <x:f>IF(P57=0,"",IF(K57&lt;&gt;1,"Position nicht abgeschlossen",IF(NOT(ISNUMBER('Trades'!P57)),"Risiko fehlt oder ungültig: positiv, ≤ 1.000.000.000, höchstens 2 Nachkommastellen.",IF(OR('Trades'!P57&lt;=0,'Trades'!P57&gt;1000000000,ROUND('Trades'!P57,2)&lt;&gt;'Trades'!P57),"Risiko fehlt oder ungültig: positiv, ≤ 1.000.000.000, höchstens 2 Nachkommastellen.",IF(AND('Trades'!Q57&lt;&gt;"PRICE",'Trades'!Q57&lt;&gt;"ALL_IN"),"PRICE oder ALL_IN wählen",IF('Trades'!Q57&lt;&gt;'Summary'!$K$4,"Andere Basis ausgewählt","Erfasst"))))))</x:f>
      </x:c>
      <x:c r="J57" s="33" t="str">
        <x:f>IF(P57=0,"",IF('Summary'!$H$6="Datumsfilter prüfen","Datumsfilter prüfen",IF(L57=1,"Enthalten",IF(K57=1,"Außerhalb des Zeitraums","Nicht enthalten"))))</x:f>
      </x:c>
      <x:c r="K57" s="29" t="n">
        <x:f>IF(P57=0,0,IF('Trades'!I57="UNSUPPORTED",4,IF(C57&lt;&gt;"",3,IF('Trades'!I57="OPEN",2,1))))</x:f>
        <x:v>0</x:v>
      </x:c>
      <x:c r="L57" s="29" t="n">
        <x:f>IF(OR(K57&lt;&gt;1,'Summary'!$H$6="Datumsfilter prüfen"),0,IF(AND(OR('Summary'!$B$6="",E57&gt;='Summary'!$B$6),OR('Summary'!$E$6="",E57&lt;'Summary'!$E$6+1)),1,0))</x:f>
        <x:v>0</x:v>
      </x:c>
      <x:c r="M57" s="29" t="n">
        <x:f>IF(AND(L57=1,N57=1,'Trades'!Q57='Summary'!$K$4),1,0)</x:f>
        <x:v>0</x:v>
      </x:c>
      <x:c r="N57" s="29" t="n">
        <x:f>IF(K57&lt;&gt;1,0,IF(NOT(ISNUMBER('Trades'!P57)),0,IF(AND('Trades'!P57&gt;0,'Trades'!P57&lt;=1000000000,ROUND('Trades'!P57,2)='Trades'!P57,OR('Trades'!Q57="PRICE",'Trades'!Q57="ALL_IN")),1,0)))</x:f>
        <x:v>0</x:v>
      </x:c>
      <x:c r="O57" s="29" t="n">
        <x:f>IF(P57=0,0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0,COUNTIFS('Exits'!$B$9:$B$608,'Trades'!A57,'Exits'!$K$9:$K$608,1)))</x:f>
        <x:v>0</x:v>
      </x:c>
      <x:c r="P57" s="29" t="n">
        <x:f>IF(COUNTA('Trades'!A57:I57,'Trades'!K57:T57)=0,0,1)</x:f>
        <x:v>0</x:v>
      </x:c>
    </x:row>
    <x:row r="58" ht="52" customHeight="1">
      <x:c r="A58" s="29" t="str">
        <x:f>IF(P58=0,"",IF('Trades'!A58="","[Trades "&amp;ROW()&amp;"]",'Trades'!A58))</x:f>
      </x:c>
      <x:c r="B58" s="33" t="str">
        <x:f>IF(K58=0,"",CHOOSE(K58,"Abgeschlossen","Offen","Unvollständig / ungültig","Nicht unterstützt"))</x:f>
      </x:c>
      <x:c r="C58" s="33" t="str">
        <x:f>IF(P58=0,"",IF('Trades'!I58="UNSUPPORTED","Aufstockungen / Umkehrungen nicht unterstützt",IF('Trades'!A58="","Trade-ID eingeben",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IDs: Text mit A–Z am Anfang, bis zu 64 Zeichen; ohne *, ?, ~, =, &lt; oder &gt;. Beispiel: T-001.",IF(COUNTIFS('Trades'!$A$9:$A$208,'Trades'!A58)&lt;&gt;1,"Trade-ID ist doppelt",IF('Trades'!B58="","Instrument eingeben",IF(AND('Trades'!C58&lt;&gt;"LONG",'Trades'!C58&lt;&gt;"SHORT"),"LONG oder SHORT wählen",IF(NOT(ISNUMBER('Trades'!D58)),"Gültigen Eröffnungszeitpunkt eingeben",IF(OR('Trades'!D58&lt;1,'Trades'!D58&gt;2958465),"Gültigen Eröffnungszeitpunkt eingeben",IF(NOT(ISNUMBER('Trades'!E58)),"Positive ursprüngliche Menge eingeben",IF(OR('Trades'!E58&lt;=0,'Trades'!E58&gt;1000000,ROUND('Trades'!E58,8)&lt;&gt;'Trades'!E58),"Positive ursprüngliche Menge eingeben",IF('Trades'!F58="","Mengeneinheit angeben",IF(AND('Trades'!I58&lt;&gt;"OPEN",'Trades'!I58&lt;&gt;"CLOSED"),"OPEN oder CLOSED wählen",IF(AND('Trades'!J58&lt;&gt;"NET",'Trades'!J58&lt;&gt;"GROSS"),"NET oder GROSS wählen",IF(COUNTIFS('Exits'!$B$9:$B$608,'Trades'!A58,'Exits'!$G$9:$G$608,-1)&gt;0,"Zugehörige Ausstiege prüfen",IF(D58&gt;'Trades'!E58,"Geschlossene Menge übersteigt Anfangsmenge",IF(AND('Trades'!I58="OPEN",D58='Trades'!E58),"OPEN widerspricht Restmenge null",IF('Trades'!I58="OPEN","",IF(O58=0,"Schließung in Exits ergänzen",IF(D58&lt;&gt;'Trades'!E58,"CLOSED verlangt vollständige Schließung",IF(AND('Trades'!J58="NET",NOT(ISNUMBER('Trades'!L58))),"Abgeglichenes Netto der ganzen Position eingeben",IF(AND('Trades'!J58="NET",'Trades'!K58&lt;&gt;"YES"),"Netto der ganzen Position bestätigen",IF(IF('Trades'!J58="NET",IF('Trades'!M58="",FALSE,IF(NOT(ISNUMBER('Trades'!M58)),TRUE,OR('Trades'!M58&lt;0,'Trades'!M58&gt;1000000000,ROUND('Trades'!M58,2)&lt;&gt;'Trades'!M58))),FALSE),"Geldbeträge: höchstens 2 Nachkommastellen; Eingabebetrag absolut ≤ 1.000.000.000.",IF(IF('Trades'!J58="NET",IF('Trades'!N58="",FALSE,IF(NOT(ISNUMBER('Trades'!N58)),TRUE,OR('Trades'!N58&lt;0,'Trades'!N58&gt;1000000000,ROUND('Trades'!N58,2)&lt;&gt;'Trades'!N58))),FALSE),"Geldbeträge: höchstens 2 Nachkommastellen; Eingabebetrag absolut ≤ 1.000.000.000.",IF(IF('Trades'!J58="NET",IF('Trades'!O58="",FALSE,IF(NOT(ISNUMBER('Trades'!O58)),TRUE,OR(ABS('Trades'!O58)&gt;1000000000,ROUND('Trades'!O58,2)&lt;&gt;'Trades'!O58))),FALSE),"Geldbeträge: höchstens 2 Nachkommastellen; Eingabebetrag absolut ≤ 1.000.000.000.",IF(AND('Trades'!J58="GROSS",NOT(ISNUMBER('Trades'!M58))),"Provision angeben, auch null",IF(AND('Trades'!J58="GROSS",'Trades'!M58&lt;0),"Provision muss nichtnegativ sein",IF(AND('Trades'!J58="GROSS",NOT(ISNUMBER('Trades'!N58))),"Sonstige Gebühren angeben, auch null",IF(AND('Trades'!J58="GROSS",'Trades'!N58&lt;0),"Gebühren müssen nichtnegativ sein",IF(AND('Trades'!J58="GROSS",NOT(ISNUMBER('Trades'!O58))),"Finanzierung mit Vorzeichen angeben, auch null",IF(AND('Trades'!J58="GROSS",NOT(ISNUMBER(F58))),"Brutto-P&amp;L für jeden Ausstieg eingeben",IF(IF('Trades'!J58="NET",OR(ABS('Trades'!L58)&gt;1000000000,ROUND('Trades'!L58,2)&lt;&gt;'Trades'!L58),FALSE),"Geldbeträge: höchstens 2 Nachkommastellen; Eingabebetrag absolut ≤ 1.000.000.000.",IF(IF('Trades'!J58="GROSS",OR(ABS('Trades'!M58)&gt;1000000000,ABS('Trades'!N58)&gt;1000000000,ABS('Trades'!O58)&gt;1000000000,ROUND('Trades'!M58,2)&lt;&gt;'Trades'!M58,ROUND('Trades'!N58,2)&lt;&gt;'Trades'!N58,ROUND('Trades'!O58,2)&lt;&gt;'Trades'!O58),FALSE),"Geldbeträge: höchstens 2 Nachkommastellen; Eingabebetrag absolut ≤ 1.000.000.000.",IF(AND('Trades'!G58&lt;&gt;"",OR(NOT(ISNUMBER('Trades'!G58)),'Trades'!G58&lt;=0)),"Positiven Kurs eingeben oder leer lassen",IF(AND('Trades'!H58&lt;&gt;"",OR(NOT(ISNUMBER('Trades'!H58)),'Trades'!H58&lt;=0)),"Positiven Kurs eingeben oder leer lassen","")))))))))))))))))))))))))))))))))))</x:f>
      </x:c>
      <x:c r="D58" s="31"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k. A.",ROUND(SUMIFS('Exits'!$I$9:$I$608,'Exits'!$B$9:$B$608,'Trades'!A58),8)))</x:f>
      </x:c>
      <x:c r="E58" s="32"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k. A.",IF(OR(O58=0,COUNTIFS('Exits'!$B$9:$B$608,'Trades'!A58,'Exits'!$G$9:$G$608,-1)&gt;0),"k. A.",_xlfn.MAXIFS('Exits'!$C$9:$C$608,'Exits'!$B$9:$B$608,'Trades'!A58))))</x:f>
      </x:c>
      <x:c r="F58" s="30"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k. A.",IF(AND(O58&gt;0,SUMIFS('Exits'!$J$9:$J$608,'Exits'!$B$9:$B$608,'Trades'!A58)=O58),ROUND(SUMIFS('Exits'!$F$9:$F$608,'Exits'!$B$9:$B$608,'Trades'!A58),2),"k. A.")))</x:f>
      </x:c>
      <x:c r="G58" s="30" t="str">
        <x:f>IF(P58=0,"",IF(K58&lt;&gt;1,"k. A.",IF('Trades'!J58="NET",'Trades'!L58,ROUND(F58-'Trades'!M58-'Trades'!N58+'Trades'!O58,2))))</x:f>
      </x:c>
      <x:c r="H58" s="31" t="str">
        <x:f>IF(P58=0,"",IF(N58=1,G58/'Trades'!P58,"k. A."))</x:f>
      </x:c>
      <x:c r="I58" s="33" t="str">
        <x:f>IF(P58=0,"",IF(K58&lt;&gt;1,"Position nicht abgeschlossen",IF(NOT(ISNUMBER('Trades'!P58)),"Risiko fehlt oder ungültig: positiv, ≤ 1.000.000.000, höchstens 2 Nachkommastellen.",IF(OR('Trades'!P58&lt;=0,'Trades'!P58&gt;1000000000,ROUND('Trades'!P58,2)&lt;&gt;'Trades'!P58),"Risiko fehlt oder ungültig: positiv, ≤ 1.000.000.000, höchstens 2 Nachkommastellen.",IF(AND('Trades'!Q58&lt;&gt;"PRICE",'Trades'!Q58&lt;&gt;"ALL_IN"),"PRICE oder ALL_IN wählen",IF('Trades'!Q58&lt;&gt;'Summary'!$K$4,"Andere Basis ausgewählt","Erfasst"))))))</x:f>
      </x:c>
      <x:c r="J58" s="33" t="str">
        <x:f>IF(P58=0,"",IF('Summary'!$H$6="Datumsfilter prüfen","Datumsfilter prüfen",IF(L58=1,"Enthalten",IF(K58=1,"Außerhalb des Zeitraums","Nicht enthalten"))))</x:f>
      </x:c>
      <x:c r="K58" s="29" t="n">
        <x:f>IF(P58=0,0,IF('Trades'!I58="UNSUPPORTED",4,IF(C58&lt;&gt;"",3,IF('Trades'!I58="OPEN",2,1))))</x:f>
        <x:v>0</x:v>
      </x:c>
      <x:c r="L58" s="29" t="n">
        <x:f>IF(OR(K58&lt;&gt;1,'Summary'!$H$6="Datumsfilter prüfen"),0,IF(AND(OR('Summary'!$B$6="",E58&gt;='Summary'!$B$6),OR('Summary'!$E$6="",E58&lt;'Summary'!$E$6+1)),1,0))</x:f>
        <x:v>0</x:v>
      </x:c>
      <x:c r="M58" s="29" t="n">
        <x:f>IF(AND(L58=1,N58=1,'Trades'!Q58='Summary'!$K$4),1,0)</x:f>
        <x:v>0</x:v>
      </x:c>
      <x:c r="N58" s="29" t="n">
        <x:f>IF(K58&lt;&gt;1,0,IF(NOT(ISNUMBER('Trades'!P58)),0,IF(AND('Trades'!P58&gt;0,'Trades'!P58&lt;=1000000000,ROUND('Trades'!P58,2)='Trades'!P58,OR('Trades'!Q58="PRICE",'Trades'!Q58="ALL_IN")),1,0)))</x:f>
        <x:v>0</x:v>
      </x:c>
      <x:c r="O58" s="29" t="n">
        <x:f>IF(P58=0,0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0,COUNTIFS('Exits'!$B$9:$B$608,'Trades'!A58,'Exits'!$K$9:$K$608,1)))</x:f>
        <x:v>0</x:v>
      </x:c>
      <x:c r="P58" s="29" t="n">
        <x:f>IF(COUNTA('Trades'!A58:I58,'Trades'!K58:T58)=0,0,1)</x:f>
        <x:v>0</x:v>
      </x:c>
    </x:row>
    <x:row r="59" ht="52" customHeight="1">
      <x:c r="A59" s="29" t="str">
        <x:f>IF(P59=0,"",IF('Trades'!A59="","[Trades "&amp;ROW()&amp;"]",'Trades'!A59))</x:f>
      </x:c>
      <x:c r="B59" s="33" t="str">
        <x:f>IF(K59=0,"",CHOOSE(K59,"Abgeschlossen","Offen","Unvollständig / ungültig","Nicht unterstützt"))</x:f>
      </x:c>
      <x:c r="C59" s="33" t="str">
        <x:f>IF(P59=0,"",IF('Trades'!I59="UNSUPPORTED","Aufstockungen / Umkehrungen nicht unterstützt",IF('Trades'!A59="","Trade-ID eingeben",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IDs: Text mit A–Z am Anfang, bis zu 64 Zeichen; ohne *, ?, ~, =, &lt; oder &gt;. Beispiel: T-001.",IF(COUNTIFS('Trades'!$A$9:$A$208,'Trades'!A59)&lt;&gt;1,"Trade-ID ist doppelt",IF('Trades'!B59="","Instrument eingeben",IF(AND('Trades'!C59&lt;&gt;"LONG",'Trades'!C59&lt;&gt;"SHORT"),"LONG oder SHORT wählen",IF(NOT(ISNUMBER('Trades'!D59)),"Gültigen Eröffnungszeitpunkt eingeben",IF(OR('Trades'!D59&lt;1,'Trades'!D59&gt;2958465),"Gültigen Eröffnungszeitpunkt eingeben",IF(NOT(ISNUMBER('Trades'!E59)),"Positive ursprüngliche Menge eingeben",IF(OR('Trades'!E59&lt;=0,'Trades'!E59&gt;1000000,ROUND('Trades'!E59,8)&lt;&gt;'Trades'!E59),"Positive ursprüngliche Menge eingeben",IF('Trades'!F59="","Mengeneinheit angeben",IF(AND('Trades'!I59&lt;&gt;"OPEN",'Trades'!I59&lt;&gt;"CLOSED"),"OPEN oder CLOSED wählen",IF(AND('Trades'!J59&lt;&gt;"NET",'Trades'!J59&lt;&gt;"GROSS"),"NET oder GROSS wählen",IF(COUNTIFS('Exits'!$B$9:$B$608,'Trades'!A59,'Exits'!$G$9:$G$608,-1)&gt;0,"Zugehörige Ausstiege prüfen",IF(D59&gt;'Trades'!E59,"Geschlossene Menge übersteigt Anfangsmenge",IF(AND('Trades'!I59="OPEN",D59='Trades'!E59),"OPEN widerspricht Restmenge null",IF('Trades'!I59="OPEN","",IF(O59=0,"Schließung in Exits ergänzen",IF(D59&lt;&gt;'Trades'!E59,"CLOSED verlangt vollständige Schließung",IF(AND('Trades'!J59="NET",NOT(ISNUMBER('Trades'!L59))),"Abgeglichenes Netto der ganzen Position eingeben",IF(AND('Trades'!J59="NET",'Trades'!K59&lt;&gt;"YES"),"Netto der ganzen Position bestätigen",IF(IF('Trades'!J59="NET",IF('Trades'!M59="",FALSE,IF(NOT(ISNUMBER('Trades'!M59)),TRUE,OR('Trades'!M59&lt;0,'Trades'!M59&gt;1000000000,ROUND('Trades'!M59,2)&lt;&gt;'Trades'!M59))),FALSE),"Geldbeträge: höchstens 2 Nachkommastellen; Eingabebetrag absolut ≤ 1.000.000.000.",IF(IF('Trades'!J59="NET",IF('Trades'!N59="",FALSE,IF(NOT(ISNUMBER('Trades'!N59)),TRUE,OR('Trades'!N59&lt;0,'Trades'!N59&gt;1000000000,ROUND('Trades'!N59,2)&lt;&gt;'Trades'!N59))),FALSE),"Geldbeträge: höchstens 2 Nachkommastellen; Eingabebetrag absolut ≤ 1.000.000.000.",IF(IF('Trades'!J59="NET",IF('Trades'!O59="",FALSE,IF(NOT(ISNUMBER('Trades'!O59)),TRUE,OR(ABS('Trades'!O59)&gt;1000000000,ROUND('Trades'!O59,2)&lt;&gt;'Trades'!O59))),FALSE),"Geldbeträge: höchstens 2 Nachkommastellen; Eingabebetrag absolut ≤ 1.000.000.000.",IF(AND('Trades'!J59="GROSS",NOT(ISNUMBER('Trades'!M59))),"Provision angeben, auch null",IF(AND('Trades'!J59="GROSS",'Trades'!M59&lt;0),"Provision muss nichtnegativ sein",IF(AND('Trades'!J59="GROSS",NOT(ISNUMBER('Trades'!N59))),"Sonstige Gebühren angeben, auch null",IF(AND('Trades'!J59="GROSS",'Trades'!N59&lt;0),"Gebühren müssen nichtnegativ sein",IF(AND('Trades'!J59="GROSS",NOT(ISNUMBER('Trades'!O59))),"Finanzierung mit Vorzeichen angeben, auch null",IF(AND('Trades'!J59="GROSS",NOT(ISNUMBER(F59))),"Brutto-P&amp;L für jeden Ausstieg eingeben",IF(IF('Trades'!J59="NET",OR(ABS('Trades'!L59)&gt;1000000000,ROUND('Trades'!L59,2)&lt;&gt;'Trades'!L59),FALSE),"Geldbeträge: höchstens 2 Nachkommastellen; Eingabebetrag absolut ≤ 1.000.000.000.",IF(IF('Trades'!J59="GROSS",OR(ABS('Trades'!M59)&gt;1000000000,ABS('Trades'!N59)&gt;1000000000,ABS('Trades'!O59)&gt;1000000000,ROUND('Trades'!M59,2)&lt;&gt;'Trades'!M59,ROUND('Trades'!N59,2)&lt;&gt;'Trades'!N59,ROUND('Trades'!O59,2)&lt;&gt;'Trades'!O59),FALSE),"Geldbeträge: höchstens 2 Nachkommastellen; Eingabebetrag absolut ≤ 1.000.000.000.",IF(AND('Trades'!G59&lt;&gt;"",OR(NOT(ISNUMBER('Trades'!G59)),'Trades'!G59&lt;=0)),"Positiven Kurs eingeben oder leer lassen",IF(AND('Trades'!H59&lt;&gt;"",OR(NOT(ISNUMBER('Trades'!H59)),'Trades'!H59&lt;=0)),"Positiven Kurs eingeben oder leer lassen","")))))))))))))))))))))))))))))))))))</x:f>
      </x:c>
      <x:c r="D59" s="31"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k. A.",ROUND(SUMIFS('Exits'!$I$9:$I$608,'Exits'!$B$9:$B$608,'Trades'!A59),8)))</x:f>
      </x:c>
      <x:c r="E59" s="32"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k. A.",IF(OR(O59=0,COUNTIFS('Exits'!$B$9:$B$608,'Trades'!A59,'Exits'!$G$9:$G$608,-1)&gt;0),"k. A.",_xlfn.MAXIFS('Exits'!$C$9:$C$608,'Exits'!$B$9:$B$608,'Trades'!A59))))</x:f>
      </x:c>
      <x:c r="F59" s="30"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k. A.",IF(AND(O59&gt;0,SUMIFS('Exits'!$J$9:$J$608,'Exits'!$B$9:$B$608,'Trades'!A59)=O59),ROUND(SUMIFS('Exits'!$F$9:$F$608,'Exits'!$B$9:$B$608,'Trades'!A59),2),"k. A.")))</x:f>
      </x:c>
      <x:c r="G59" s="30" t="str">
        <x:f>IF(P59=0,"",IF(K59&lt;&gt;1,"k. A.",IF('Trades'!J59="NET",'Trades'!L59,ROUND(F59-'Trades'!M59-'Trades'!N59+'Trades'!O59,2))))</x:f>
      </x:c>
      <x:c r="H59" s="31" t="str">
        <x:f>IF(P59=0,"",IF(N59=1,G59/'Trades'!P59,"k. A."))</x:f>
      </x:c>
      <x:c r="I59" s="33" t="str">
        <x:f>IF(P59=0,"",IF(K59&lt;&gt;1,"Position nicht abgeschlossen",IF(NOT(ISNUMBER('Trades'!P59)),"Risiko fehlt oder ungültig: positiv, ≤ 1.000.000.000, höchstens 2 Nachkommastellen.",IF(OR('Trades'!P59&lt;=0,'Trades'!P59&gt;1000000000,ROUND('Trades'!P59,2)&lt;&gt;'Trades'!P59),"Risiko fehlt oder ungültig: positiv, ≤ 1.000.000.000, höchstens 2 Nachkommastellen.",IF(AND('Trades'!Q59&lt;&gt;"PRICE",'Trades'!Q59&lt;&gt;"ALL_IN"),"PRICE oder ALL_IN wählen",IF('Trades'!Q59&lt;&gt;'Summary'!$K$4,"Andere Basis ausgewählt","Erfasst"))))))</x:f>
      </x:c>
      <x:c r="J59" s="33" t="str">
        <x:f>IF(P59=0,"",IF('Summary'!$H$6="Datumsfilter prüfen","Datumsfilter prüfen",IF(L59=1,"Enthalten",IF(K59=1,"Außerhalb des Zeitraums","Nicht enthalten"))))</x:f>
      </x:c>
      <x:c r="K59" s="29" t="n">
        <x:f>IF(P59=0,0,IF('Trades'!I59="UNSUPPORTED",4,IF(C59&lt;&gt;"",3,IF('Trades'!I59="OPEN",2,1))))</x:f>
        <x:v>0</x:v>
      </x:c>
      <x:c r="L59" s="29" t="n">
        <x:f>IF(OR(K59&lt;&gt;1,'Summary'!$H$6="Datumsfilter prüfen"),0,IF(AND(OR('Summary'!$B$6="",E59&gt;='Summary'!$B$6),OR('Summary'!$E$6="",E59&lt;'Summary'!$E$6+1)),1,0))</x:f>
        <x:v>0</x:v>
      </x:c>
      <x:c r="M59" s="29" t="n">
        <x:f>IF(AND(L59=1,N59=1,'Trades'!Q59='Summary'!$K$4),1,0)</x:f>
        <x:v>0</x:v>
      </x:c>
      <x:c r="N59" s="29" t="n">
        <x:f>IF(K59&lt;&gt;1,0,IF(NOT(ISNUMBER('Trades'!P59)),0,IF(AND('Trades'!P59&gt;0,'Trades'!P59&lt;=1000000000,ROUND('Trades'!P59,2)='Trades'!P59,OR('Trades'!Q59="PRICE",'Trades'!Q59="ALL_IN")),1,0)))</x:f>
        <x:v>0</x:v>
      </x:c>
      <x:c r="O59" s="29" t="n">
        <x:f>IF(P59=0,0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0,COUNTIFS('Exits'!$B$9:$B$608,'Trades'!A59,'Exits'!$K$9:$K$608,1)))</x:f>
        <x:v>0</x:v>
      </x:c>
      <x:c r="P59" s="29" t="n">
        <x:f>IF(COUNTA('Trades'!A59:I59,'Trades'!K59:T59)=0,0,1)</x:f>
        <x:v>0</x:v>
      </x:c>
    </x:row>
    <x:row r="60" ht="52" customHeight="1">
      <x:c r="A60" s="29" t="str">
        <x:f>IF(P60=0,"",IF('Trades'!A60="","[Trades "&amp;ROW()&amp;"]",'Trades'!A60))</x:f>
      </x:c>
      <x:c r="B60" s="33" t="str">
        <x:f>IF(K60=0,"",CHOOSE(K60,"Abgeschlossen","Offen","Unvollständig / ungültig","Nicht unterstützt"))</x:f>
      </x:c>
      <x:c r="C60" s="33" t="str">
        <x:f>IF(P60=0,"",IF('Trades'!I60="UNSUPPORTED","Aufstockungen / Umkehrungen nicht unterstützt",IF('Trades'!A60="","Trade-ID eingeben",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IDs: Text mit A–Z am Anfang, bis zu 64 Zeichen; ohne *, ?, ~, =, &lt; oder &gt;. Beispiel: T-001.",IF(COUNTIFS('Trades'!$A$9:$A$208,'Trades'!A60)&lt;&gt;1,"Trade-ID ist doppelt",IF('Trades'!B60="","Instrument eingeben",IF(AND('Trades'!C60&lt;&gt;"LONG",'Trades'!C60&lt;&gt;"SHORT"),"LONG oder SHORT wählen",IF(NOT(ISNUMBER('Trades'!D60)),"Gültigen Eröffnungszeitpunkt eingeben",IF(OR('Trades'!D60&lt;1,'Trades'!D60&gt;2958465),"Gültigen Eröffnungszeitpunkt eingeben",IF(NOT(ISNUMBER('Trades'!E60)),"Positive ursprüngliche Menge eingeben",IF(OR('Trades'!E60&lt;=0,'Trades'!E60&gt;1000000,ROUND('Trades'!E60,8)&lt;&gt;'Trades'!E60),"Positive ursprüngliche Menge eingeben",IF('Trades'!F60="","Mengeneinheit angeben",IF(AND('Trades'!I60&lt;&gt;"OPEN",'Trades'!I60&lt;&gt;"CLOSED"),"OPEN oder CLOSED wählen",IF(AND('Trades'!J60&lt;&gt;"NET",'Trades'!J60&lt;&gt;"GROSS"),"NET oder GROSS wählen",IF(COUNTIFS('Exits'!$B$9:$B$608,'Trades'!A60,'Exits'!$G$9:$G$608,-1)&gt;0,"Zugehörige Ausstiege prüfen",IF(D60&gt;'Trades'!E60,"Geschlossene Menge übersteigt Anfangsmenge",IF(AND('Trades'!I60="OPEN",D60='Trades'!E60),"OPEN widerspricht Restmenge null",IF('Trades'!I60="OPEN","",IF(O60=0,"Schließung in Exits ergänzen",IF(D60&lt;&gt;'Trades'!E60,"CLOSED verlangt vollständige Schließung",IF(AND('Trades'!J60="NET",NOT(ISNUMBER('Trades'!L60))),"Abgeglichenes Netto der ganzen Position eingeben",IF(AND('Trades'!J60="NET",'Trades'!K60&lt;&gt;"YES"),"Netto der ganzen Position bestätigen",IF(IF('Trades'!J60="NET",IF('Trades'!M60="",FALSE,IF(NOT(ISNUMBER('Trades'!M60)),TRUE,OR('Trades'!M60&lt;0,'Trades'!M60&gt;1000000000,ROUND('Trades'!M60,2)&lt;&gt;'Trades'!M60))),FALSE),"Geldbeträge: höchstens 2 Nachkommastellen; Eingabebetrag absolut ≤ 1.000.000.000.",IF(IF('Trades'!J60="NET",IF('Trades'!N60="",FALSE,IF(NOT(ISNUMBER('Trades'!N60)),TRUE,OR('Trades'!N60&lt;0,'Trades'!N60&gt;1000000000,ROUND('Trades'!N60,2)&lt;&gt;'Trades'!N60))),FALSE),"Geldbeträge: höchstens 2 Nachkommastellen; Eingabebetrag absolut ≤ 1.000.000.000.",IF(IF('Trades'!J60="NET",IF('Trades'!O60="",FALSE,IF(NOT(ISNUMBER('Trades'!O60)),TRUE,OR(ABS('Trades'!O60)&gt;1000000000,ROUND('Trades'!O60,2)&lt;&gt;'Trades'!O60))),FALSE),"Geldbeträge: höchstens 2 Nachkommastellen; Eingabebetrag absolut ≤ 1.000.000.000.",IF(AND('Trades'!J60="GROSS",NOT(ISNUMBER('Trades'!M60))),"Provision angeben, auch null",IF(AND('Trades'!J60="GROSS",'Trades'!M60&lt;0),"Provision muss nichtnegativ sein",IF(AND('Trades'!J60="GROSS",NOT(ISNUMBER('Trades'!N60))),"Sonstige Gebühren angeben, auch null",IF(AND('Trades'!J60="GROSS",'Trades'!N60&lt;0),"Gebühren müssen nichtnegativ sein",IF(AND('Trades'!J60="GROSS",NOT(ISNUMBER('Trades'!O60))),"Finanzierung mit Vorzeichen angeben, auch null",IF(AND('Trades'!J60="GROSS",NOT(ISNUMBER(F60))),"Brutto-P&amp;L für jeden Ausstieg eingeben",IF(IF('Trades'!J60="NET",OR(ABS('Trades'!L60)&gt;1000000000,ROUND('Trades'!L60,2)&lt;&gt;'Trades'!L60),FALSE),"Geldbeträge: höchstens 2 Nachkommastellen; Eingabebetrag absolut ≤ 1.000.000.000.",IF(IF('Trades'!J60="GROSS",OR(ABS('Trades'!M60)&gt;1000000000,ABS('Trades'!N60)&gt;1000000000,ABS('Trades'!O60)&gt;1000000000,ROUND('Trades'!M60,2)&lt;&gt;'Trades'!M60,ROUND('Trades'!N60,2)&lt;&gt;'Trades'!N60,ROUND('Trades'!O60,2)&lt;&gt;'Trades'!O60),FALSE),"Geldbeträge: höchstens 2 Nachkommastellen; Eingabebetrag absolut ≤ 1.000.000.000.",IF(AND('Trades'!G60&lt;&gt;"",OR(NOT(ISNUMBER('Trades'!G60)),'Trades'!G60&lt;=0)),"Positiven Kurs eingeben oder leer lassen",IF(AND('Trades'!H60&lt;&gt;"",OR(NOT(ISNUMBER('Trades'!H60)),'Trades'!H60&lt;=0)),"Positiven Kurs eingeben oder leer lassen","")))))))))))))))))))))))))))))))))))</x:f>
      </x:c>
      <x:c r="D60" s="31"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k. A.",ROUND(SUMIFS('Exits'!$I$9:$I$608,'Exits'!$B$9:$B$608,'Trades'!A60),8)))</x:f>
      </x:c>
      <x:c r="E60" s="32"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k. A.",IF(OR(O60=0,COUNTIFS('Exits'!$B$9:$B$608,'Trades'!A60,'Exits'!$G$9:$G$608,-1)&gt;0),"k. A.",_xlfn.MAXIFS('Exits'!$C$9:$C$608,'Exits'!$B$9:$B$608,'Trades'!A60))))</x:f>
      </x:c>
      <x:c r="F60" s="30"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k. A.",IF(AND(O60&gt;0,SUMIFS('Exits'!$J$9:$J$608,'Exits'!$B$9:$B$608,'Trades'!A60)=O60),ROUND(SUMIFS('Exits'!$F$9:$F$608,'Exits'!$B$9:$B$608,'Trades'!A60),2),"k. A.")))</x:f>
      </x:c>
      <x:c r="G60" s="30" t="str">
        <x:f>IF(P60=0,"",IF(K60&lt;&gt;1,"k. A.",IF('Trades'!J60="NET",'Trades'!L60,ROUND(F60-'Trades'!M60-'Trades'!N60+'Trades'!O60,2))))</x:f>
      </x:c>
      <x:c r="H60" s="31" t="str">
        <x:f>IF(P60=0,"",IF(N60=1,G60/'Trades'!P60,"k. A."))</x:f>
      </x:c>
      <x:c r="I60" s="33" t="str">
        <x:f>IF(P60=0,"",IF(K60&lt;&gt;1,"Position nicht abgeschlossen",IF(NOT(ISNUMBER('Trades'!P60)),"Risiko fehlt oder ungültig: positiv, ≤ 1.000.000.000, höchstens 2 Nachkommastellen.",IF(OR('Trades'!P60&lt;=0,'Trades'!P60&gt;1000000000,ROUND('Trades'!P60,2)&lt;&gt;'Trades'!P60),"Risiko fehlt oder ungültig: positiv, ≤ 1.000.000.000, höchstens 2 Nachkommastellen.",IF(AND('Trades'!Q60&lt;&gt;"PRICE",'Trades'!Q60&lt;&gt;"ALL_IN"),"PRICE oder ALL_IN wählen",IF('Trades'!Q60&lt;&gt;'Summary'!$K$4,"Andere Basis ausgewählt","Erfasst"))))))</x:f>
      </x:c>
      <x:c r="J60" s="33" t="str">
        <x:f>IF(P60=0,"",IF('Summary'!$H$6="Datumsfilter prüfen","Datumsfilter prüfen",IF(L60=1,"Enthalten",IF(K60=1,"Außerhalb des Zeitraums","Nicht enthalten"))))</x:f>
      </x:c>
      <x:c r="K60" s="29" t="n">
        <x:f>IF(P60=0,0,IF('Trades'!I60="UNSUPPORTED",4,IF(C60&lt;&gt;"",3,IF('Trades'!I60="OPEN",2,1))))</x:f>
        <x:v>0</x:v>
      </x:c>
      <x:c r="L60" s="29" t="n">
        <x:f>IF(OR(K60&lt;&gt;1,'Summary'!$H$6="Datumsfilter prüfen"),0,IF(AND(OR('Summary'!$B$6="",E60&gt;='Summary'!$B$6),OR('Summary'!$E$6="",E60&lt;'Summary'!$E$6+1)),1,0))</x:f>
        <x:v>0</x:v>
      </x:c>
      <x:c r="M60" s="29" t="n">
        <x:f>IF(AND(L60=1,N60=1,'Trades'!Q60='Summary'!$K$4),1,0)</x:f>
        <x:v>0</x:v>
      </x:c>
      <x:c r="N60" s="29" t="n">
        <x:f>IF(K60&lt;&gt;1,0,IF(NOT(ISNUMBER('Trades'!P60)),0,IF(AND('Trades'!P60&gt;0,'Trades'!P60&lt;=1000000000,ROUND('Trades'!P60,2)='Trades'!P60,OR('Trades'!Q60="PRICE",'Trades'!Q60="ALL_IN")),1,0)))</x:f>
        <x:v>0</x:v>
      </x:c>
      <x:c r="O60" s="29" t="n">
        <x:f>IF(P60=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0,COUNTIFS('Exits'!$B$9:$B$608,'Trades'!A60,'Exits'!$K$9:$K$608,1)))</x:f>
        <x:v>0</x:v>
      </x:c>
      <x:c r="P60" s="29" t="n">
        <x:f>IF(COUNTA('Trades'!A60:I60,'Trades'!K60:T60)=0,0,1)</x:f>
        <x:v>0</x:v>
      </x:c>
    </x:row>
    <x:row r="61" ht="52" customHeight="1">
      <x:c r="A61" s="29" t="str">
        <x:f>IF(P61=0,"",IF('Trades'!A61="","[Trades "&amp;ROW()&amp;"]",'Trades'!A61))</x:f>
      </x:c>
      <x:c r="B61" s="33" t="str">
        <x:f>IF(K61=0,"",CHOOSE(K61,"Abgeschlossen","Offen","Unvollständig / ungültig","Nicht unterstützt"))</x:f>
      </x:c>
      <x:c r="C61" s="33" t="str">
        <x:f>IF(P61=0,"",IF('Trades'!I61="UNSUPPORTED","Aufstockungen / Umkehrungen nicht unterstützt",IF('Trades'!A61="","Trade-ID eingeben",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IDs: Text mit A–Z am Anfang, bis zu 64 Zeichen; ohne *, ?, ~, =, &lt; oder &gt;. Beispiel: T-001.",IF(COUNTIFS('Trades'!$A$9:$A$208,'Trades'!A61)&lt;&gt;1,"Trade-ID ist doppelt",IF('Trades'!B61="","Instrument eingeben",IF(AND('Trades'!C61&lt;&gt;"LONG",'Trades'!C61&lt;&gt;"SHORT"),"LONG oder SHORT wählen",IF(NOT(ISNUMBER('Trades'!D61)),"Gültigen Eröffnungszeitpunkt eingeben",IF(OR('Trades'!D61&lt;1,'Trades'!D61&gt;2958465),"Gültigen Eröffnungszeitpunkt eingeben",IF(NOT(ISNUMBER('Trades'!E61)),"Positive ursprüngliche Menge eingeben",IF(OR('Trades'!E61&lt;=0,'Trades'!E61&gt;1000000,ROUND('Trades'!E61,8)&lt;&gt;'Trades'!E61),"Positive ursprüngliche Menge eingeben",IF('Trades'!F61="","Mengeneinheit angeben",IF(AND('Trades'!I61&lt;&gt;"OPEN",'Trades'!I61&lt;&gt;"CLOSED"),"OPEN oder CLOSED wählen",IF(AND('Trades'!J61&lt;&gt;"NET",'Trades'!J61&lt;&gt;"GROSS"),"NET oder GROSS wählen",IF(COUNTIFS('Exits'!$B$9:$B$608,'Trades'!A61,'Exits'!$G$9:$G$608,-1)&gt;0,"Zugehörige Ausstiege prüfen",IF(D61&gt;'Trades'!E61,"Geschlossene Menge übersteigt Anfangsmenge",IF(AND('Trades'!I61="OPEN",D61='Trades'!E61),"OPEN widerspricht Restmenge null",IF('Trades'!I61="OPEN","",IF(O61=0,"Schließung in Exits ergänzen",IF(D61&lt;&gt;'Trades'!E61,"CLOSED verlangt vollständige Schließung",IF(AND('Trades'!J61="NET",NOT(ISNUMBER('Trades'!L61))),"Abgeglichenes Netto der ganzen Position eingeben",IF(AND('Trades'!J61="NET",'Trades'!K61&lt;&gt;"YES"),"Netto der ganzen Position bestätigen",IF(IF('Trades'!J61="NET",IF('Trades'!M61="",FALSE,IF(NOT(ISNUMBER('Trades'!M61)),TRUE,OR('Trades'!M61&lt;0,'Trades'!M61&gt;1000000000,ROUND('Trades'!M61,2)&lt;&gt;'Trades'!M61))),FALSE),"Geldbeträge: höchstens 2 Nachkommastellen; Eingabebetrag absolut ≤ 1.000.000.000.",IF(IF('Trades'!J61="NET",IF('Trades'!N61="",FALSE,IF(NOT(ISNUMBER('Trades'!N61)),TRUE,OR('Trades'!N61&lt;0,'Trades'!N61&gt;1000000000,ROUND('Trades'!N61,2)&lt;&gt;'Trades'!N61))),FALSE),"Geldbeträge: höchstens 2 Nachkommastellen; Eingabebetrag absolut ≤ 1.000.000.000.",IF(IF('Trades'!J61="NET",IF('Trades'!O61="",FALSE,IF(NOT(ISNUMBER('Trades'!O61)),TRUE,OR(ABS('Trades'!O61)&gt;1000000000,ROUND('Trades'!O61,2)&lt;&gt;'Trades'!O61))),FALSE),"Geldbeträge: höchstens 2 Nachkommastellen; Eingabebetrag absolut ≤ 1.000.000.000.",IF(AND('Trades'!J61="GROSS",NOT(ISNUMBER('Trades'!M61))),"Provision angeben, auch null",IF(AND('Trades'!J61="GROSS",'Trades'!M61&lt;0),"Provision muss nichtnegativ sein",IF(AND('Trades'!J61="GROSS",NOT(ISNUMBER('Trades'!N61))),"Sonstige Gebühren angeben, auch null",IF(AND('Trades'!J61="GROSS",'Trades'!N61&lt;0),"Gebühren müssen nichtnegativ sein",IF(AND('Trades'!J61="GROSS",NOT(ISNUMBER('Trades'!O61))),"Finanzierung mit Vorzeichen angeben, auch null",IF(AND('Trades'!J61="GROSS",NOT(ISNUMBER(F61))),"Brutto-P&amp;L für jeden Ausstieg eingeben",IF(IF('Trades'!J61="NET",OR(ABS('Trades'!L61)&gt;1000000000,ROUND('Trades'!L61,2)&lt;&gt;'Trades'!L61),FALSE),"Geldbeträge: höchstens 2 Nachkommastellen; Eingabebetrag absolut ≤ 1.000.000.000.",IF(IF('Trades'!J61="GROSS",OR(ABS('Trades'!M61)&gt;1000000000,ABS('Trades'!N61)&gt;1000000000,ABS('Trades'!O61)&gt;1000000000,ROUND('Trades'!M61,2)&lt;&gt;'Trades'!M61,ROUND('Trades'!N61,2)&lt;&gt;'Trades'!N61,ROUND('Trades'!O61,2)&lt;&gt;'Trades'!O61),FALSE),"Geldbeträge: höchstens 2 Nachkommastellen; Eingabebetrag absolut ≤ 1.000.000.000.",IF(AND('Trades'!G61&lt;&gt;"",OR(NOT(ISNUMBER('Trades'!G61)),'Trades'!G61&lt;=0)),"Positiven Kurs eingeben oder leer lassen",IF(AND('Trades'!H61&lt;&gt;"",OR(NOT(ISNUMBER('Trades'!H61)),'Trades'!H61&lt;=0)),"Positiven Kurs eingeben oder leer lassen","")))))))))))))))))))))))))))))))))))</x:f>
      </x:c>
      <x:c r="D61" s="31"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k. A.",ROUND(SUMIFS('Exits'!$I$9:$I$608,'Exits'!$B$9:$B$608,'Trades'!A61),8)))</x:f>
      </x:c>
      <x:c r="E61" s="32"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k. A.",IF(OR(O61=0,COUNTIFS('Exits'!$B$9:$B$608,'Trades'!A61,'Exits'!$G$9:$G$608,-1)&gt;0),"k. A.",_xlfn.MAXIFS('Exits'!$C$9:$C$608,'Exits'!$B$9:$B$608,'Trades'!A61))))</x:f>
      </x:c>
      <x:c r="F61" s="30"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k. A.",IF(AND(O61&gt;0,SUMIFS('Exits'!$J$9:$J$608,'Exits'!$B$9:$B$608,'Trades'!A61)=O61),ROUND(SUMIFS('Exits'!$F$9:$F$608,'Exits'!$B$9:$B$608,'Trades'!A61),2),"k. A.")))</x:f>
      </x:c>
      <x:c r="G61" s="30" t="str">
        <x:f>IF(P61=0,"",IF(K61&lt;&gt;1,"k. A.",IF('Trades'!J61="NET",'Trades'!L61,ROUND(F61-'Trades'!M61-'Trades'!N61+'Trades'!O61,2))))</x:f>
      </x:c>
      <x:c r="H61" s="31" t="str">
        <x:f>IF(P61=0,"",IF(N61=1,G61/'Trades'!P61,"k. A."))</x:f>
      </x:c>
      <x:c r="I61" s="33" t="str">
        <x:f>IF(P61=0,"",IF(K61&lt;&gt;1,"Position nicht abgeschlossen",IF(NOT(ISNUMBER('Trades'!P61)),"Risiko fehlt oder ungültig: positiv, ≤ 1.000.000.000, höchstens 2 Nachkommastellen.",IF(OR('Trades'!P61&lt;=0,'Trades'!P61&gt;1000000000,ROUND('Trades'!P61,2)&lt;&gt;'Trades'!P61),"Risiko fehlt oder ungültig: positiv, ≤ 1.000.000.000, höchstens 2 Nachkommastellen.",IF(AND('Trades'!Q61&lt;&gt;"PRICE",'Trades'!Q61&lt;&gt;"ALL_IN"),"PRICE oder ALL_IN wählen",IF('Trades'!Q61&lt;&gt;'Summary'!$K$4,"Andere Basis ausgewählt","Erfasst"))))))</x:f>
      </x:c>
      <x:c r="J61" s="33" t="str">
        <x:f>IF(P61=0,"",IF('Summary'!$H$6="Datumsfilter prüfen","Datumsfilter prüfen",IF(L61=1,"Enthalten",IF(K61=1,"Außerhalb des Zeitraums","Nicht enthalten"))))</x:f>
      </x:c>
      <x:c r="K61" s="29" t="n">
        <x:f>IF(P61=0,0,IF('Trades'!I61="UNSUPPORTED",4,IF(C61&lt;&gt;"",3,IF('Trades'!I61="OPEN",2,1))))</x:f>
        <x:v>0</x:v>
      </x:c>
      <x:c r="L61" s="29" t="n">
        <x:f>IF(OR(K61&lt;&gt;1,'Summary'!$H$6="Datumsfilter prüfen"),0,IF(AND(OR('Summary'!$B$6="",E61&gt;='Summary'!$B$6),OR('Summary'!$E$6="",E61&lt;'Summary'!$E$6+1)),1,0))</x:f>
        <x:v>0</x:v>
      </x:c>
      <x:c r="M61" s="29" t="n">
        <x:f>IF(AND(L61=1,N61=1,'Trades'!Q61='Summary'!$K$4),1,0)</x:f>
        <x:v>0</x:v>
      </x:c>
      <x:c r="N61" s="29" t="n">
        <x:f>IF(K61&lt;&gt;1,0,IF(NOT(ISNUMBER('Trades'!P61)),0,IF(AND('Trades'!P61&gt;0,'Trades'!P61&lt;=1000000000,ROUND('Trades'!P61,2)='Trades'!P61,OR('Trades'!Q61="PRICE",'Trades'!Q61="ALL_IN")),1,0)))</x:f>
        <x:v>0</x:v>
      </x:c>
      <x:c r="O61" s="29" t="n">
        <x:f>IF(P61=0,0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0,COUNTIFS('Exits'!$B$9:$B$608,'Trades'!A61,'Exits'!$K$9:$K$608,1)))</x:f>
        <x:v>0</x:v>
      </x:c>
      <x:c r="P61" s="29" t="n">
        <x:f>IF(COUNTA('Trades'!A61:I61,'Trades'!K61:T61)=0,0,1)</x:f>
        <x:v>0</x:v>
      </x:c>
    </x:row>
    <x:row r="62" ht="52" customHeight="1">
      <x:c r="A62" s="29" t="str">
        <x:f>IF(P62=0,"",IF('Trades'!A62="","[Trades "&amp;ROW()&amp;"]",'Trades'!A62))</x:f>
      </x:c>
      <x:c r="B62" s="33" t="str">
        <x:f>IF(K62=0,"",CHOOSE(K62,"Abgeschlossen","Offen","Unvollständig / ungültig","Nicht unterstützt"))</x:f>
      </x:c>
      <x:c r="C62" s="33" t="str">
        <x:f>IF(P62=0,"",IF('Trades'!I62="UNSUPPORTED","Aufstockungen / Umkehrungen nicht unterstützt",IF('Trades'!A62="","Trade-ID eingeben",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IDs: Text mit A–Z am Anfang, bis zu 64 Zeichen; ohne *, ?, ~, =, &lt; oder &gt;. Beispiel: T-001.",IF(COUNTIFS('Trades'!$A$9:$A$208,'Trades'!A62)&lt;&gt;1,"Trade-ID ist doppelt",IF('Trades'!B62="","Instrument eingeben",IF(AND('Trades'!C62&lt;&gt;"LONG",'Trades'!C62&lt;&gt;"SHORT"),"LONG oder SHORT wählen",IF(NOT(ISNUMBER('Trades'!D62)),"Gültigen Eröffnungszeitpunkt eingeben",IF(OR('Trades'!D62&lt;1,'Trades'!D62&gt;2958465),"Gültigen Eröffnungszeitpunkt eingeben",IF(NOT(ISNUMBER('Trades'!E62)),"Positive ursprüngliche Menge eingeben",IF(OR('Trades'!E62&lt;=0,'Trades'!E62&gt;1000000,ROUND('Trades'!E62,8)&lt;&gt;'Trades'!E62),"Positive ursprüngliche Menge eingeben",IF('Trades'!F62="","Mengeneinheit angeben",IF(AND('Trades'!I62&lt;&gt;"OPEN",'Trades'!I62&lt;&gt;"CLOSED"),"OPEN oder CLOSED wählen",IF(AND('Trades'!J62&lt;&gt;"NET",'Trades'!J62&lt;&gt;"GROSS"),"NET oder GROSS wählen",IF(COUNTIFS('Exits'!$B$9:$B$608,'Trades'!A62,'Exits'!$G$9:$G$608,-1)&gt;0,"Zugehörige Ausstiege prüfen",IF(D62&gt;'Trades'!E62,"Geschlossene Menge übersteigt Anfangsmenge",IF(AND('Trades'!I62="OPEN",D62='Trades'!E62),"OPEN widerspricht Restmenge null",IF('Trades'!I62="OPEN","",IF(O62=0,"Schließung in Exits ergänzen",IF(D62&lt;&gt;'Trades'!E62,"CLOSED verlangt vollständige Schließung",IF(AND('Trades'!J62="NET",NOT(ISNUMBER('Trades'!L62))),"Abgeglichenes Netto der ganzen Position eingeben",IF(AND('Trades'!J62="NET",'Trades'!K62&lt;&gt;"YES"),"Netto der ganzen Position bestätigen",IF(IF('Trades'!J62="NET",IF('Trades'!M62="",FALSE,IF(NOT(ISNUMBER('Trades'!M62)),TRUE,OR('Trades'!M62&lt;0,'Trades'!M62&gt;1000000000,ROUND('Trades'!M62,2)&lt;&gt;'Trades'!M62))),FALSE),"Geldbeträge: höchstens 2 Nachkommastellen; Eingabebetrag absolut ≤ 1.000.000.000.",IF(IF('Trades'!J62="NET",IF('Trades'!N62="",FALSE,IF(NOT(ISNUMBER('Trades'!N62)),TRUE,OR('Trades'!N62&lt;0,'Trades'!N62&gt;1000000000,ROUND('Trades'!N62,2)&lt;&gt;'Trades'!N62))),FALSE),"Geldbeträge: höchstens 2 Nachkommastellen; Eingabebetrag absolut ≤ 1.000.000.000.",IF(IF('Trades'!J62="NET",IF('Trades'!O62="",FALSE,IF(NOT(ISNUMBER('Trades'!O62)),TRUE,OR(ABS('Trades'!O62)&gt;1000000000,ROUND('Trades'!O62,2)&lt;&gt;'Trades'!O62))),FALSE),"Geldbeträge: höchstens 2 Nachkommastellen; Eingabebetrag absolut ≤ 1.000.000.000.",IF(AND('Trades'!J62="GROSS",NOT(ISNUMBER('Trades'!M62))),"Provision angeben, auch null",IF(AND('Trades'!J62="GROSS",'Trades'!M62&lt;0),"Provision muss nichtnegativ sein",IF(AND('Trades'!J62="GROSS",NOT(ISNUMBER('Trades'!N62))),"Sonstige Gebühren angeben, auch null",IF(AND('Trades'!J62="GROSS",'Trades'!N62&lt;0),"Gebühren müssen nichtnegativ sein",IF(AND('Trades'!J62="GROSS",NOT(ISNUMBER('Trades'!O62))),"Finanzierung mit Vorzeichen angeben, auch null",IF(AND('Trades'!J62="GROSS",NOT(ISNUMBER(F62))),"Brutto-P&amp;L für jeden Ausstieg eingeben",IF(IF('Trades'!J62="NET",OR(ABS('Trades'!L62)&gt;1000000000,ROUND('Trades'!L62,2)&lt;&gt;'Trades'!L62),FALSE),"Geldbeträge: höchstens 2 Nachkommastellen; Eingabebetrag absolut ≤ 1.000.000.000.",IF(IF('Trades'!J62="GROSS",OR(ABS('Trades'!M62)&gt;1000000000,ABS('Trades'!N62)&gt;1000000000,ABS('Trades'!O62)&gt;1000000000,ROUND('Trades'!M62,2)&lt;&gt;'Trades'!M62,ROUND('Trades'!N62,2)&lt;&gt;'Trades'!N62,ROUND('Trades'!O62,2)&lt;&gt;'Trades'!O62),FALSE),"Geldbeträge: höchstens 2 Nachkommastellen; Eingabebetrag absolut ≤ 1.000.000.000.",IF(AND('Trades'!G62&lt;&gt;"",OR(NOT(ISNUMBER('Trades'!G62)),'Trades'!G62&lt;=0)),"Positiven Kurs eingeben oder leer lassen",IF(AND('Trades'!H62&lt;&gt;"",OR(NOT(ISNUMBER('Trades'!H62)),'Trades'!H62&lt;=0)),"Positiven Kurs eingeben oder leer lassen","")))))))))))))))))))))))))))))))))))</x:f>
      </x:c>
      <x:c r="D62" s="31"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k. A.",ROUND(SUMIFS('Exits'!$I$9:$I$608,'Exits'!$B$9:$B$608,'Trades'!A62),8)))</x:f>
      </x:c>
      <x:c r="E62" s="32"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k. A.",IF(OR(O62=0,COUNTIFS('Exits'!$B$9:$B$608,'Trades'!A62,'Exits'!$G$9:$G$608,-1)&gt;0),"k. A.",_xlfn.MAXIFS('Exits'!$C$9:$C$608,'Exits'!$B$9:$B$608,'Trades'!A62))))</x:f>
      </x:c>
      <x:c r="F62" s="30"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k. A.",IF(AND(O62&gt;0,SUMIFS('Exits'!$J$9:$J$608,'Exits'!$B$9:$B$608,'Trades'!A62)=O62),ROUND(SUMIFS('Exits'!$F$9:$F$608,'Exits'!$B$9:$B$608,'Trades'!A62),2),"k. A.")))</x:f>
      </x:c>
      <x:c r="G62" s="30" t="str">
        <x:f>IF(P62=0,"",IF(K62&lt;&gt;1,"k. A.",IF('Trades'!J62="NET",'Trades'!L62,ROUND(F62-'Trades'!M62-'Trades'!N62+'Trades'!O62,2))))</x:f>
      </x:c>
      <x:c r="H62" s="31" t="str">
        <x:f>IF(P62=0,"",IF(N62=1,G62/'Trades'!P62,"k. A."))</x:f>
      </x:c>
      <x:c r="I62" s="33" t="str">
        <x:f>IF(P62=0,"",IF(K62&lt;&gt;1,"Position nicht abgeschlossen",IF(NOT(ISNUMBER('Trades'!P62)),"Risiko fehlt oder ungültig: positiv, ≤ 1.000.000.000, höchstens 2 Nachkommastellen.",IF(OR('Trades'!P62&lt;=0,'Trades'!P62&gt;1000000000,ROUND('Trades'!P62,2)&lt;&gt;'Trades'!P62),"Risiko fehlt oder ungültig: positiv, ≤ 1.000.000.000, höchstens 2 Nachkommastellen.",IF(AND('Trades'!Q62&lt;&gt;"PRICE",'Trades'!Q62&lt;&gt;"ALL_IN"),"PRICE oder ALL_IN wählen",IF('Trades'!Q62&lt;&gt;'Summary'!$K$4,"Andere Basis ausgewählt","Erfasst"))))))</x:f>
      </x:c>
      <x:c r="J62" s="33" t="str">
        <x:f>IF(P62=0,"",IF('Summary'!$H$6="Datumsfilter prüfen","Datumsfilter prüfen",IF(L62=1,"Enthalten",IF(K62=1,"Außerhalb des Zeitraums","Nicht enthalten"))))</x:f>
      </x:c>
      <x:c r="K62" s="29" t="n">
        <x:f>IF(P62=0,0,IF('Trades'!I62="UNSUPPORTED",4,IF(C62&lt;&gt;"",3,IF('Trades'!I62="OPEN",2,1))))</x:f>
        <x:v>0</x:v>
      </x:c>
      <x:c r="L62" s="29" t="n">
        <x:f>IF(OR(K62&lt;&gt;1,'Summary'!$H$6="Datumsfilter prüfen"),0,IF(AND(OR('Summary'!$B$6="",E62&gt;='Summary'!$B$6),OR('Summary'!$E$6="",E62&lt;'Summary'!$E$6+1)),1,0))</x:f>
        <x:v>0</x:v>
      </x:c>
      <x:c r="M62" s="29" t="n">
        <x:f>IF(AND(L62=1,N62=1,'Trades'!Q62='Summary'!$K$4),1,0)</x:f>
        <x:v>0</x:v>
      </x:c>
      <x:c r="N62" s="29" t="n">
        <x:f>IF(K62&lt;&gt;1,0,IF(NOT(ISNUMBER('Trades'!P62)),0,IF(AND('Trades'!P62&gt;0,'Trades'!P62&lt;=1000000000,ROUND('Trades'!P62,2)='Trades'!P62,OR('Trades'!Q62="PRICE",'Trades'!Q62="ALL_IN")),1,0)))</x:f>
        <x:v>0</x:v>
      </x:c>
      <x:c r="O62" s="29" t="n">
        <x:f>IF(P62=0,0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0,COUNTIFS('Exits'!$B$9:$B$608,'Trades'!A62,'Exits'!$K$9:$K$608,1)))</x:f>
        <x:v>0</x:v>
      </x:c>
      <x:c r="P62" s="29" t="n">
        <x:f>IF(COUNTA('Trades'!A62:I62,'Trades'!K62:T62)=0,0,1)</x:f>
        <x:v>0</x:v>
      </x:c>
    </x:row>
    <x:row r="63" ht="52" customHeight="1">
      <x:c r="A63" s="29" t="str">
        <x:f>IF(P63=0,"",IF('Trades'!A63="","[Trades "&amp;ROW()&amp;"]",'Trades'!A63))</x:f>
      </x:c>
      <x:c r="B63" s="33" t="str">
        <x:f>IF(K63=0,"",CHOOSE(K63,"Abgeschlossen","Offen","Unvollständig / ungültig","Nicht unterstützt"))</x:f>
      </x:c>
      <x:c r="C63" s="33" t="str">
        <x:f>IF(P63=0,"",IF('Trades'!I63="UNSUPPORTED","Aufstockungen / Umkehrungen nicht unterstützt",IF('Trades'!A63="","Trade-ID eingeben",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IDs: Text mit A–Z am Anfang, bis zu 64 Zeichen; ohne *, ?, ~, =, &lt; oder &gt;. Beispiel: T-001.",IF(COUNTIFS('Trades'!$A$9:$A$208,'Trades'!A63)&lt;&gt;1,"Trade-ID ist doppelt",IF('Trades'!B63="","Instrument eingeben",IF(AND('Trades'!C63&lt;&gt;"LONG",'Trades'!C63&lt;&gt;"SHORT"),"LONG oder SHORT wählen",IF(NOT(ISNUMBER('Trades'!D63)),"Gültigen Eröffnungszeitpunkt eingeben",IF(OR('Trades'!D63&lt;1,'Trades'!D63&gt;2958465),"Gültigen Eröffnungszeitpunkt eingeben",IF(NOT(ISNUMBER('Trades'!E63)),"Positive ursprüngliche Menge eingeben",IF(OR('Trades'!E63&lt;=0,'Trades'!E63&gt;1000000,ROUND('Trades'!E63,8)&lt;&gt;'Trades'!E63),"Positive ursprüngliche Menge eingeben",IF('Trades'!F63="","Mengeneinheit angeben",IF(AND('Trades'!I63&lt;&gt;"OPEN",'Trades'!I63&lt;&gt;"CLOSED"),"OPEN oder CLOSED wählen",IF(AND('Trades'!J63&lt;&gt;"NET",'Trades'!J63&lt;&gt;"GROSS"),"NET oder GROSS wählen",IF(COUNTIFS('Exits'!$B$9:$B$608,'Trades'!A63,'Exits'!$G$9:$G$608,-1)&gt;0,"Zugehörige Ausstiege prüfen",IF(D63&gt;'Trades'!E63,"Geschlossene Menge übersteigt Anfangsmenge",IF(AND('Trades'!I63="OPEN",D63='Trades'!E63),"OPEN widerspricht Restmenge null",IF('Trades'!I63="OPEN","",IF(O63=0,"Schließung in Exits ergänzen",IF(D63&lt;&gt;'Trades'!E63,"CLOSED verlangt vollständige Schließung",IF(AND('Trades'!J63="NET",NOT(ISNUMBER('Trades'!L63))),"Abgeglichenes Netto der ganzen Position eingeben",IF(AND('Trades'!J63="NET",'Trades'!K63&lt;&gt;"YES"),"Netto der ganzen Position bestätigen",IF(IF('Trades'!J63="NET",IF('Trades'!M63="",FALSE,IF(NOT(ISNUMBER('Trades'!M63)),TRUE,OR('Trades'!M63&lt;0,'Trades'!M63&gt;1000000000,ROUND('Trades'!M63,2)&lt;&gt;'Trades'!M63))),FALSE),"Geldbeträge: höchstens 2 Nachkommastellen; Eingabebetrag absolut ≤ 1.000.000.000.",IF(IF('Trades'!J63="NET",IF('Trades'!N63="",FALSE,IF(NOT(ISNUMBER('Trades'!N63)),TRUE,OR('Trades'!N63&lt;0,'Trades'!N63&gt;1000000000,ROUND('Trades'!N63,2)&lt;&gt;'Trades'!N63))),FALSE),"Geldbeträge: höchstens 2 Nachkommastellen; Eingabebetrag absolut ≤ 1.000.000.000.",IF(IF('Trades'!J63="NET",IF('Trades'!O63="",FALSE,IF(NOT(ISNUMBER('Trades'!O63)),TRUE,OR(ABS('Trades'!O63)&gt;1000000000,ROUND('Trades'!O63,2)&lt;&gt;'Trades'!O63))),FALSE),"Geldbeträge: höchstens 2 Nachkommastellen; Eingabebetrag absolut ≤ 1.000.000.000.",IF(AND('Trades'!J63="GROSS",NOT(ISNUMBER('Trades'!M63))),"Provision angeben, auch null",IF(AND('Trades'!J63="GROSS",'Trades'!M63&lt;0),"Provision muss nichtnegativ sein",IF(AND('Trades'!J63="GROSS",NOT(ISNUMBER('Trades'!N63))),"Sonstige Gebühren angeben, auch null",IF(AND('Trades'!J63="GROSS",'Trades'!N63&lt;0),"Gebühren müssen nichtnegativ sein",IF(AND('Trades'!J63="GROSS",NOT(ISNUMBER('Trades'!O63))),"Finanzierung mit Vorzeichen angeben, auch null",IF(AND('Trades'!J63="GROSS",NOT(ISNUMBER(F63))),"Brutto-P&amp;L für jeden Ausstieg eingeben",IF(IF('Trades'!J63="NET",OR(ABS('Trades'!L63)&gt;1000000000,ROUND('Trades'!L63,2)&lt;&gt;'Trades'!L63),FALSE),"Geldbeträge: höchstens 2 Nachkommastellen; Eingabebetrag absolut ≤ 1.000.000.000.",IF(IF('Trades'!J63="GROSS",OR(ABS('Trades'!M63)&gt;1000000000,ABS('Trades'!N63)&gt;1000000000,ABS('Trades'!O63)&gt;1000000000,ROUND('Trades'!M63,2)&lt;&gt;'Trades'!M63,ROUND('Trades'!N63,2)&lt;&gt;'Trades'!N63,ROUND('Trades'!O63,2)&lt;&gt;'Trades'!O63),FALSE),"Geldbeträge: höchstens 2 Nachkommastellen; Eingabebetrag absolut ≤ 1.000.000.000.",IF(AND('Trades'!G63&lt;&gt;"",OR(NOT(ISNUMBER('Trades'!G63)),'Trades'!G63&lt;=0)),"Positiven Kurs eingeben oder leer lassen",IF(AND('Trades'!H63&lt;&gt;"",OR(NOT(ISNUMBER('Trades'!H63)),'Trades'!H63&lt;=0)),"Positiven Kurs eingeben oder leer lassen","")))))))))))))))))))))))))))))))))))</x:f>
      </x:c>
      <x:c r="D63" s="31"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k. A.",ROUND(SUMIFS('Exits'!$I$9:$I$608,'Exits'!$B$9:$B$608,'Trades'!A63),8)))</x:f>
      </x:c>
      <x:c r="E63" s="32"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k. A.",IF(OR(O63=0,COUNTIFS('Exits'!$B$9:$B$608,'Trades'!A63,'Exits'!$G$9:$G$608,-1)&gt;0),"k. A.",_xlfn.MAXIFS('Exits'!$C$9:$C$608,'Exits'!$B$9:$B$608,'Trades'!A63))))</x:f>
      </x:c>
      <x:c r="F63" s="30"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k. A.",IF(AND(O63&gt;0,SUMIFS('Exits'!$J$9:$J$608,'Exits'!$B$9:$B$608,'Trades'!A63)=O63),ROUND(SUMIFS('Exits'!$F$9:$F$608,'Exits'!$B$9:$B$608,'Trades'!A63),2),"k. A.")))</x:f>
      </x:c>
      <x:c r="G63" s="30" t="str">
        <x:f>IF(P63=0,"",IF(K63&lt;&gt;1,"k. A.",IF('Trades'!J63="NET",'Trades'!L63,ROUND(F63-'Trades'!M63-'Trades'!N63+'Trades'!O63,2))))</x:f>
      </x:c>
      <x:c r="H63" s="31" t="str">
        <x:f>IF(P63=0,"",IF(N63=1,G63/'Trades'!P63,"k. A."))</x:f>
      </x:c>
      <x:c r="I63" s="33" t="str">
        <x:f>IF(P63=0,"",IF(K63&lt;&gt;1,"Position nicht abgeschlossen",IF(NOT(ISNUMBER('Trades'!P63)),"Risiko fehlt oder ungültig: positiv, ≤ 1.000.000.000, höchstens 2 Nachkommastellen.",IF(OR('Trades'!P63&lt;=0,'Trades'!P63&gt;1000000000,ROUND('Trades'!P63,2)&lt;&gt;'Trades'!P63),"Risiko fehlt oder ungültig: positiv, ≤ 1.000.000.000, höchstens 2 Nachkommastellen.",IF(AND('Trades'!Q63&lt;&gt;"PRICE",'Trades'!Q63&lt;&gt;"ALL_IN"),"PRICE oder ALL_IN wählen",IF('Trades'!Q63&lt;&gt;'Summary'!$K$4,"Andere Basis ausgewählt","Erfasst"))))))</x:f>
      </x:c>
      <x:c r="J63" s="33" t="str">
        <x:f>IF(P63=0,"",IF('Summary'!$H$6="Datumsfilter prüfen","Datumsfilter prüfen",IF(L63=1,"Enthalten",IF(K63=1,"Außerhalb des Zeitraums","Nicht enthalten"))))</x:f>
      </x:c>
      <x:c r="K63" s="29" t="n">
        <x:f>IF(P63=0,0,IF('Trades'!I63="UNSUPPORTED",4,IF(C63&lt;&gt;"",3,IF('Trades'!I63="OPEN",2,1))))</x:f>
        <x:v>0</x:v>
      </x:c>
      <x:c r="L63" s="29" t="n">
        <x:f>IF(OR(K63&lt;&gt;1,'Summary'!$H$6="Datumsfilter prüfen"),0,IF(AND(OR('Summary'!$B$6="",E63&gt;='Summary'!$B$6),OR('Summary'!$E$6="",E63&lt;'Summary'!$E$6+1)),1,0))</x:f>
        <x:v>0</x:v>
      </x:c>
      <x:c r="M63" s="29" t="n">
        <x:f>IF(AND(L63=1,N63=1,'Trades'!Q63='Summary'!$K$4),1,0)</x:f>
        <x:v>0</x:v>
      </x:c>
      <x:c r="N63" s="29" t="n">
        <x:f>IF(K63&lt;&gt;1,0,IF(NOT(ISNUMBER('Trades'!P63)),0,IF(AND('Trades'!P63&gt;0,'Trades'!P63&lt;=1000000000,ROUND('Trades'!P63,2)='Trades'!P63,OR('Trades'!Q63="PRICE",'Trades'!Q63="ALL_IN")),1,0)))</x:f>
        <x:v>0</x:v>
      </x:c>
      <x:c r="O63" s="29" t="n">
        <x:f>IF(P63=0,0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0,COUNTIFS('Exits'!$B$9:$B$608,'Trades'!A63,'Exits'!$K$9:$K$608,1)))</x:f>
        <x:v>0</x:v>
      </x:c>
      <x:c r="P63" s="29" t="n">
        <x:f>IF(COUNTA('Trades'!A63:I63,'Trades'!K63:T63)=0,0,1)</x:f>
        <x:v>0</x:v>
      </x:c>
    </x:row>
    <x:row r="64" ht="52" customHeight="1">
      <x:c r="A64" s="29" t="str">
        <x:f>IF(P64=0,"",IF('Trades'!A64="","[Trades "&amp;ROW()&amp;"]",'Trades'!A64))</x:f>
      </x:c>
      <x:c r="B64" s="33" t="str">
        <x:f>IF(K64=0,"",CHOOSE(K64,"Abgeschlossen","Offen","Unvollständig / ungültig","Nicht unterstützt"))</x:f>
      </x:c>
      <x:c r="C64" s="33" t="str">
        <x:f>IF(P64=0,"",IF('Trades'!I64="UNSUPPORTED","Aufstockungen / Umkehrungen nicht unterstützt",IF('Trades'!A64="","Trade-ID eingeben",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IDs: Text mit A–Z am Anfang, bis zu 64 Zeichen; ohne *, ?, ~, =, &lt; oder &gt;. Beispiel: T-001.",IF(COUNTIFS('Trades'!$A$9:$A$208,'Trades'!A64)&lt;&gt;1,"Trade-ID ist doppelt",IF('Trades'!B64="","Instrument eingeben",IF(AND('Trades'!C64&lt;&gt;"LONG",'Trades'!C64&lt;&gt;"SHORT"),"LONG oder SHORT wählen",IF(NOT(ISNUMBER('Trades'!D64)),"Gültigen Eröffnungszeitpunkt eingeben",IF(OR('Trades'!D64&lt;1,'Trades'!D64&gt;2958465),"Gültigen Eröffnungszeitpunkt eingeben",IF(NOT(ISNUMBER('Trades'!E64)),"Positive ursprüngliche Menge eingeben",IF(OR('Trades'!E64&lt;=0,'Trades'!E64&gt;1000000,ROUND('Trades'!E64,8)&lt;&gt;'Trades'!E64),"Positive ursprüngliche Menge eingeben",IF('Trades'!F64="","Mengeneinheit angeben",IF(AND('Trades'!I64&lt;&gt;"OPEN",'Trades'!I64&lt;&gt;"CLOSED"),"OPEN oder CLOSED wählen",IF(AND('Trades'!J64&lt;&gt;"NET",'Trades'!J64&lt;&gt;"GROSS"),"NET oder GROSS wählen",IF(COUNTIFS('Exits'!$B$9:$B$608,'Trades'!A64,'Exits'!$G$9:$G$608,-1)&gt;0,"Zugehörige Ausstiege prüfen",IF(D64&gt;'Trades'!E64,"Geschlossene Menge übersteigt Anfangsmenge",IF(AND('Trades'!I64="OPEN",D64='Trades'!E64),"OPEN widerspricht Restmenge null",IF('Trades'!I64="OPEN","",IF(O64=0,"Schließung in Exits ergänzen",IF(D64&lt;&gt;'Trades'!E64,"CLOSED verlangt vollständige Schließung",IF(AND('Trades'!J64="NET",NOT(ISNUMBER('Trades'!L64))),"Abgeglichenes Netto der ganzen Position eingeben",IF(AND('Trades'!J64="NET",'Trades'!K64&lt;&gt;"YES"),"Netto der ganzen Position bestätigen",IF(IF('Trades'!J64="NET",IF('Trades'!M64="",FALSE,IF(NOT(ISNUMBER('Trades'!M64)),TRUE,OR('Trades'!M64&lt;0,'Trades'!M64&gt;1000000000,ROUND('Trades'!M64,2)&lt;&gt;'Trades'!M64))),FALSE),"Geldbeträge: höchstens 2 Nachkommastellen; Eingabebetrag absolut ≤ 1.000.000.000.",IF(IF('Trades'!J64="NET",IF('Trades'!N64="",FALSE,IF(NOT(ISNUMBER('Trades'!N64)),TRUE,OR('Trades'!N64&lt;0,'Trades'!N64&gt;1000000000,ROUND('Trades'!N64,2)&lt;&gt;'Trades'!N64))),FALSE),"Geldbeträge: höchstens 2 Nachkommastellen; Eingabebetrag absolut ≤ 1.000.000.000.",IF(IF('Trades'!J64="NET",IF('Trades'!O64="",FALSE,IF(NOT(ISNUMBER('Trades'!O64)),TRUE,OR(ABS('Trades'!O64)&gt;1000000000,ROUND('Trades'!O64,2)&lt;&gt;'Trades'!O64))),FALSE),"Geldbeträge: höchstens 2 Nachkommastellen; Eingabebetrag absolut ≤ 1.000.000.000.",IF(AND('Trades'!J64="GROSS",NOT(ISNUMBER('Trades'!M64))),"Provision angeben, auch null",IF(AND('Trades'!J64="GROSS",'Trades'!M64&lt;0),"Provision muss nichtnegativ sein",IF(AND('Trades'!J64="GROSS",NOT(ISNUMBER('Trades'!N64))),"Sonstige Gebühren angeben, auch null",IF(AND('Trades'!J64="GROSS",'Trades'!N64&lt;0),"Gebühren müssen nichtnegativ sein",IF(AND('Trades'!J64="GROSS",NOT(ISNUMBER('Trades'!O64))),"Finanzierung mit Vorzeichen angeben, auch null",IF(AND('Trades'!J64="GROSS",NOT(ISNUMBER(F64))),"Brutto-P&amp;L für jeden Ausstieg eingeben",IF(IF('Trades'!J64="NET",OR(ABS('Trades'!L64)&gt;1000000000,ROUND('Trades'!L64,2)&lt;&gt;'Trades'!L64),FALSE),"Geldbeträge: höchstens 2 Nachkommastellen; Eingabebetrag absolut ≤ 1.000.000.000.",IF(IF('Trades'!J64="GROSS",OR(ABS('Trades'!M64)&gt;1000000000,ABS('Trades'!N64)&gt;1000000000,ABS('Trades'!O64)&gt;1000000000,ROUND('Trades'!M64,2)&lt;&gt;'Trades'!M64,ROUND('Trades'!N64,2)&lt;&gt;'Trades'!N64,ROUND('Trades'!O64,2)&lt;&gt;'Trades'!O64),FALSE),"Geldbeträge: höchstens 2 Nachkommastellen; Eingabebetrag absolut ≤ 1.000.000.000.",IF(AND('Trades'!G64&lt;&gt;"",OR(NOT(ISNUMBER('Trades'!G64)),'Trades'!G64&lt;=0)),"Positiven Kurs eingeben oder leer lassen",IF(AND('Trades'!H64&lt;&gt;"",OR(NOT(ISNUMBER('Trades'!H64)),'Trades'!H64&lt;=0)),"Positiven Kurs eingeben oder leer lassen","")))))))))))))))))))))))))))))))))))</x:f>
      </x:c>
      <x:c r="D64" s="31"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k. A.",ROUND(SUMIFS('Exits'!$I$9:$I$608,'Exits'!$B$9:$B$608,'Trades'!A64),8)))</x:f>
      </x:c>
      <x:c r="E64" s="32"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k. A.",IF(OR(O64=0,COUNTIFS('Exits'!$B$9:$B$608,'Trades'!A64,'Exits'!$G$9:$G$608,-1)&gt;0),"k. A.",_xlfn.MAXIFS('Exits'!$C$9:$C$608,'Exits'!$B$9:$B$608,'Trades'!A64))))</x:f>
      </x:c>
      <x:c r="F64" s="30"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k. A.",IF(AND(O64&gt;0,SUMIFS('Exits'!$J$9:$J$608,'Exits'!$B$9:$B$608,'Trades'!A64)=O64),ROUND(SUMIFS('Exits'!$F$9:$F$608,'Exits'!$B$9:$B$608,'Trades'!A64),2),"k. A.")))</x:f>
      </x:c>
      <x:c r="G64" s="30" t="str">
        <x:f>IF(P64=0,"",IF(K64&lt;&gt;1,"k. A.",IF('Trades'!J64="NET",'Trades'!L64,ROUND(F64-'Trades'!M64-'Trades'!N64+'Trades'!O64,2))))</x:f>
      </x:c>
      <x:c r="H64" s="31" t="str">
        <x:f>IF(P64=0,"",IF(N64=1,G64/'Trades'!P64,"k. A."))</x:f>
      </x:c>
      <x:c r="I64" s="33" t="str">
        <x:f>IF(P64=0,"",IF(K64&lt;&gt;1,"Position nicht abgeschlossen",IF(NOT(ISNUMBER('Trades'!P64)),"Risiko fehlt oder ungültig: positiv, ≤ 1.000.000.000, höchstens 2 Nachkommastellen.",IF(OR('Trades'!P64&lt;=0,'Trades'!P64&gt;1000000000,ROUND('Trades'!P64,2)&lt;&gt;'Trades'!P64),"Risiko fehlt oder ungültig: positiv, ≤ 1.000.000.000, höchstens 2 Nachkommastellen.",IF(AND('Trades'!Q64&lt;&gt;"PRICE",'Trades'!Q64&lt;&gt;"ALL_IN"),"PRICE oder ALL_IN wählen",IF('Trades'!Q64&lt;&gt;'Summary'!$K$4,"Andere Basis ausgewählt","Erfasst"))))))</x:f>
      </x:c>
      <x:c r="J64" s="33" t="str">
        <x:f>IF(P64=0,"",IF('Summary'!$H$6="Datumsfilter prüfen","Datumsfilter prüfen",IF(L64=1,"Enthalten",IF(K64=1,"Außerhalb des Zeitraums","Nicht enthalten"))))</x:f>
      </x:c>
      <x:c r="K64" s="29" t="n">
        <x:f>IF(P64=0,0,IF('Trades'!I64="UNSUPPORTED",4,IF(C64&lt;&gt;"",3,IF('Trades'!I64="OPEN",2,1))))</x:f>
        <x:v>0</x:v>
      </x:c>
      <x:c r="L64" s="29" t="n">
        <x:f>IF(OR(K64&lt;&gt;1,'Summary'!$H$6="Datumsfilter prüfen"),0,IF(AND(OR('Summary'!$B$6="",E64&gt;='Summary'!$B$6),OR('Summary'!$E$6="",E64&lt;'Summary'!$E$6+1)),1,0))</x:f>
        <x:v>0</x:v>
      </x:c>
      <x:c r="M64" s="29" t="n">
        <x:f>IF(AND(L64=1,N64=1,'Trades'!Q64='Summary'!$K$4),1,0)</x:f>
        <x:v>0</x:v>
      </x:c>
      <x:c r="N64" s="29" t="n">
        <x:f>IF(K64&lt;&gt;1,0,IF(NOT(ISNUMBER('Trades'!P64)),0,IF(AND('Trades'!P64&gt;0,'Trades'!P64&lt;=1000000000,ROUND('Trades'!P64,2)='Trades'!P64,OR('Trades'!Q64="PRICE",'Trades'!Q64="ALL_IN")),1,0)))</x:f>
        <x:v>0</x:v>
      </x:c>
      <x:c r="O64" s="29" t="n">
        <x:f>IF(P64=0,0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0,COUNTIFS('Exits'!$B$9:$B$608,'Trades'!A64,'Exits'!$K$9:$K$608,1)))</x:f>
        <x:v>0</x:v>
      </x:c>
      <x:c r="P64" s="29" t="n">
        <x:f>IF(COUNTA('Trades'!A64:I64,'Trades'!K64:T64)=0,0,1)</x:f>
        <x:v>0</x:v>
      </x:c>
    </x:row>
    <x:row r="65" ht="52" customHeight="1">
      <x:c r="A65" s="29" t="str">
        <x:f>IF(P65=0,"",IF('Trades'!A65="","[Trades "&amp;ROW()&amp;"]",'Trades'!A65))</x:f>
      </x:c>
      <x:c r="B65" s="33" t="str">
        <x:f>IF(K65=0,"",CHOOSE(K65,"Abgeschlossen","Offen","Unvollständig / ungültig","Nicht unterstützt"))</x:f>
      </x:c>
      <x:c r="C65" s="33" t="str">
        <x:f>IF(P65=0,"",IF('Trades'!I65="UNSUPPORTED","Aufstockungen / Umkehrungen nicht unterstützt",IF('Trades'!A65="","Trade-ID eingeben",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IDs: Text mit A–Z am Anfang, bis zu 64 Zeichen; ohne *, ?, ~, =, &lt; oder &gt;. Beispiel: T-001.",IF(COUNTIFS('Trades'!$A$9:$A$208,'Trades'!A65)&lt;&gt;1,"Trade-ID ist doppelt",IF('Trades'!B65="","Instrument eingeben",IF(AND('Trades'!C65&lt;&gt;"LONG",'Trades'!C65&lt;&gt;"SHORT"),"LONG oder SHORT wählen",IF(NOT(ISNUMBER('Trades'!D65)),"Gültigen Eröffnungszeitpunkt eingeben",IF(OR('Trades'!D65&lt;1,'Trades'!D65&gt;2958465),"Gültigen Eröffnungszeitpunkt eingeben",IF(NOT(ISNUMBER('Trades'!E65)),"Positive ursprüngliche Menge eingeben",IF(OR('Trades'!E65&lt;=0,'Trades'!E65&gt;1000000,ROUND('Trades'!E65,8)&lt;&gt;'Trades'!E65),"Positive ursprüngliche Menge eingeben",IF('Trades'!F65="","Mengeneinheit angeben",IF(AND('Trades'!I65&lt;&gt;"OPEN",'Trades'!I65&lt;&gt;"CLOSED"),"OPEN oder CLOSED wählen",IF(AND('Trades'!J65&lt;&gt;"NET",'Trades'!J65&lt;&gt;"GROSS"),"NET oder GROSS wählen",IF(COUNTIFS('Exits'!$B$9:$B$608,'Trades'!A65,'Exits'!$G$9:$G$608,-1)&gt;0,"Zugehörige Ausstiege prüfen",IF(D65&gt;'Trades'!E65,"Geschlossene Menge übersteigt Anfangsmenge",IF(AND('Trades'!I65="OPEN",D65='Trades'!E65),"OPEN widerspricht Restmenge null",IF('Trades'!I65="OPEN","",IF(O65=0,"Schließung in Exits ergänzen",IF(D65&lt;&gt;'Trades'!E65,"CLOSED verlangt vollständige Schließung",IF(AND('Trades'!J65="NET",NOT(ISNUMBER('Trades'!L65))),"Abgeglichenes Netto der ganzen Position eingeben",IF(AND('Trades'!J65="NET",'Trades'!K65&lt;&gt;"YES"),"Netto der ganzen Position bestätigen",IF(IF('Trades'!J65="NET",IF('Trades'!M65="",FALSE,IF(NOT(ISNUMBER('Trades'!M65)),TRUE,OR('Trades'!M65&lt;0,'Trades'!M65&gt;1000000000,ROUND('Trades'!M65,2)&lt;&gt;'Trades'!M65))),FALSE),"Geldbeträge: höchstens 2 Nachkommastellen; Eingabebetrag absolut ≤ 1.000.000.000.",IF(IF('Trades'!J65="NET",IF('Trades'!N65="",FALSE,IF(NOT(ISNUMBER('Trades'!N65)),TRUE,OR('Trades'!N65&lt;0,'Trades'!N65&gt;1000000000,ROUND('Trades'!N65,2)&lt;&gt;'Trades'!N65))),FALSE),"Geldbeträge: höchstens 2 Nachkommastellen; Eingabebetrag absolut ≤ 1.000.000.000.",IF(IF('Trades'!J65="NET",IF('Trades'!O65="",FALSE,IF(NOT(ISNUMBER('Trades'!O65)),TRUE,OR(ABS('Trades'!O65)&gt;1000000000,ROUND('Trades'!O65,2)&lt;&gt;'Trades'!O65))),FALSE),"Geldbeträge: höchstens 2 Nachkommastellen; Eingabebetrag absolut ≤ 1.000.000.000.",IF(AND('Trades'!J65="GROSS",NOT(ISNUMBER('Trades'!M65))),"Provision angeben, auch null",IF(AND('Trades'!J65="GROSS",'Trades'!M65&lt;0),"Provision muss nichtnegativ sein",IF(AND('Trades'!J65="GROSS",NOT(ISNUMBER('Trades'!N65))),"Sonstige Gebühren angeben, auch null",IF(AND('Trades'!J65="GROSS",'Trades'!N65&lt;0),"Gebühren müssen nichtnegativ sein",IF(AND('Trades'!J65="GROSS",NOT(ISNUMBER('Trades'!O65))),"Finanzierung mit Vorzeichen angeben, auch null",IF(AND('Trades'!J65="GROSS",NOT(ISNUMBER(F65))),"Brutto-P&amp;L für jeden Ausstieg eingeben",IF(IF('Trades'!J65="NET",OR(ABS('Trades'!L65)&gt;1000000000,ROUND('Trades'!L65,2)&lt;&gt;'Trades'!L65),FALSE),"Geldbeträge: höchstens 2 Nachkommastellen; Eingabebetrag absolut ≤ 1.000.000.000.",IF(IF('Trades'!J65="GROSS",OR(ABS('Trades'!M65)&gt;1000000000,ABS('Trades'!N65)&gt;1000000000,ABS('Trades'!O65)&gt;1000000000,ROUND('Trades'!M65,2)&lt;&gt;'Trades'!M65,ROUND('Trades'!N65,2)&lt;&gt;'Trades'!N65,ROUND('Trades'!O65,2)&lt;&gt;'Trades'!O65),FALSE),"Geldbeträge: höchstens 2 Nachkommastellen; Eingabebetrag absolut ≤ 1.000.000.000.",IF(AND('Trades'!G65&lt;&gt;"",OR(NOT(ISNUMBER('Trades'!G65)),'Trades'!G65&lt;=0)),"Positiven Kurs eingeben oder leer lassen",IF(AND('Trades'!H65&lt;&gt;"",OR(NOT(ISNUMBER('Trades'!H65)),'Trades'!H65&lt;=0)),"Positiven Kurs eingeben oder leer lassen","")))))))))))))))))))))))))))))))))))</x:f>
      </x:c>
      <x:c r="D65" s="31"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k. A.",ROUND(SUMIFS('Exits'!$I$9:$I$608,'Exits'!$B$9:$B$608,'Trades'!A65),8)))</x:f>
      </x:c>
      <x:c r="E65" s="32"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k. A.",IF(OR(O65=0,COUNTIFS('Exits'!$B$9:$B$608,'Trades'!A65,'Exits'!$G$9:$G$608,-1)&gt;0),"k. A.",_xlfn.MAXIFS('Exits'!$C$9:$C$608,'Exits'!$B$9:$B$608,'Trades'!A65))))</x:f>
      </x:c>
      <x:c r="F65" s="30"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k. A.",IF(AND(O65&gt;0,SUMIFS('Exits'!$J$9:$J$608,'Exits'!$B$9:$B$608,'Trades'!A65)=O65),ROUND(SUMIFS('Exits'!$F$9:$F$608,'Exits'!$B$9:$B$608,'Trades'!A65),2),"k. A.")))</x:f>
      </x:c>
      <x:c r="G65" s="30" t="str">
        <x:f>IF(P65=0,"",IF(K65&lt;&gt;1,"k. A.",IF('Trades'!J65="NET",'Trades'!L65,ROUND(F65-'Trades'!M65-'Trades'!N65+'Trades'!O65,2))))</x:f>
      </x:c>
      <x:c r="H65" s="31" t="str">
        <x:f>IF(P65=0,"",IF(N65=1,G65/'Trades'!P65,"k. A."))</x:f>
      </x:c>
      <x:c r="I65" s="33" t="str">
        <x:f>IF(P65=0,"",IF(K65&lt;&gt;1,"Position nicht abgeschlossen",IF(NOT(ISNUMBER('Trades'!P65)),"Risiko fehlt oder ungültig: positiv, ≤ 1.000.000.000, höchstens 2 Nachkommastellen.",IF(OR('Trades'!P65&lt;=0,'Trades'!P65&gt;1000000000,ROUND('Trades'!P65,2)&lt;&gt;'Trades'!P65),"Risiko fehlt oder ungültig: positiv, ≤ 1.000.000.000, höchstens 2 Nachkommastellen.",IF(AND('Trades'!Q65&lt;&gt;"PRICE",'Trades'!Q65&lt;&gt;"ALL_IN"),"PRICE oder ALL_IN wählen",IF('Trades'!Q65&lt;&gt;'Summary'!$K$4,"Andere Basis ausgewählt","Erfasst"))))))</x:f>
      </x:c>
      <x:c r="J65" s="33" t="str">
        <x:f>IF(P65=0,"",IF('Summary'!$H$6="Datumsfilter prüfen","Datumsfilter prüfen",IF(L65=1,"Enthalten",IF(K65=1,"Außerhalb des Zeitraums","Nicht enthalten"))))</x:f>
      </x:c>
      <x:c r="K65" s="29" t="n">
        <x:f>IF(P65=0,0,IF('Trades'!I65="UNSUPPORTED",4,IF(C65&lt;&gt;"",3,IF('Trades'!I65="OPEN",2,1))))</x:f>
        <x:v>0</x:v>
      </x:c>
      <x:c r="L65" s="29" t="n">
        <x:f>IF(OR(K65&lt;&gt;1,'Summary'!$H$6="Datumsfilter prüfen"),0,IF(AND(OR('Summary'!$B$6="",E65&gt;='Summary'!$B$6),OR('Summary'!$E$6="",E65&lt;'Summary'!$E$6+1)),1,0))</x:f>
        <x:v>0</x:v>
      </x:c>
      <x:c r="M65" s="29" t="n">
        <x:f>IF(AND(L65=1,N65=1,'Trades'!Q65='Summary'!$K$4),1,0)</x:f>
        <x:v>0</x:v>
      </x:c>
      <x:c r="N65" s="29" t="n">
        <x:f>IF(K65&lt;&gt;1,0,IF(NOT(ISNUMBER('Trades'!P65)),0,IF(AND('Trades'!P65&gt;0,'Trades'!P65&lt;=1000000000,ROUND('Trades'!P65,2)='Trades'!P65,OR('Trades'!Q65="PRICE",'Trades'!Q65="ALL_IN")),1,0)))</x:f>
        <x:v>0</x:v>
      </x:c>
      <x:c r="O65" s="29" t="n">
        <x:f>IF(P65=0,0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0,COUNTIFS('Exits'!$B$9:$B$608,'Trades'!A65,'Exits'!$K$9:$K$608,1)))</x:f>
        <x:v>0</x:v>
      </x:c>
      <x:c r="P65" s="29" t="n">
        <x:f>IF(COUNTA('Trades'!A65:I65,'Trades'!K65:T65)=0,0,1)</x:f>
        <x:v>0</x:v>
      </x:c>
    </x:row>
    <x:row r="66" ht="52" customHeight="1">
      <x:c r="A66" s="29" t="str">
        <x:f>IF(P66=0,"",IF('Trades'!A66="","[Trades "&amp;ROW()&amp;"]",'Trades'!A66))</x:f>
      </x:c>
      <x:c r="B66" s="33" t="str">
        <x:f>IF(K66=0,"",CHOOSE(K66,"Abgeschlossen","Offen","Unvollständig / ungültig","Nicht unterstützt"))</x:f>
      </x:c>
      <x:c r="C66" s="33" t="str">
        <x:f>IF(P66=0,"",IF('Trades'!I66="UNSUPPORTED","Aufstockungen / Umkehrungen nicht unterstützt",IF('Trades'!A66="","Trade-ID eingeben",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IDs: Text mit A–Z am Anfang, bis zu 64 Zeichen; ohne *, ?, ~, =, &lt; oder &gt;. Beispiel: T-001.",IF(COUNTIFS('Trades'!$A$9:$A$208,'Trades'!A66)&lt;&gt;1,"Trade-ID ist doppelt",IF('Trades'!B66="","Instrument eingeben",IF(AND('Trades'!C66&lt;&gt;"LONG",'Trades'!C66&lt;&gt;"SHORT"),"LONG oder SHORT wählen",IF(NOT(ISNUMBER('Trades'!D66)),"Gültigen Eröffnungszeitpunkt eingeben",IF(OR('Trades'!D66&lt;1,'Trades'!D66&gt;2958465),"Gültigen Eröffnungszeitpunkt eingeben",IF(NOT(ISNUMBER('Trades'!E66)),"Positive ursprüngliche Menge eingeben",IF(OR('Trades'!E66&lt;=0,'Trades'!E66&gt;1000000,ROUND('Trades'!E66,8)&lt;&gt;'Trades'!E66),"Positive ursprüngliche Menge eingeben",IF('Trades'!F66="","Mengeneinheit angeben",IF(AND('Trades'!I66&lt;&gt;"OPEN",'Trades'!I66&lt;&gt;"CLOSED"),"OPEN oder CLOSED wählen",IF(AND('Trades'!J66&lt;&gt;"NET",'Trades'!J66&lt;&gt;"GROSS"),"NET oder GROSS wählen",IF(COUNTIFS('Exits'!$B$9:$B$608,'Trades'!A66,'Exits'!$G$9:$G$608,-1)&gt;0,"Zugehörige Ausstiege prüfen",IF(D66&gt;'Trades'!E66,"Geschlossene Menge übersteigt Anfangsmenge",IF(AND('Trades'!I66="OPEN",D66='Trades'!E66),"OPEN widerspricht Restmenge null",IF('Trades'!I66="OPEN","",IF(O66=0,"Schließung in Exits ergänzen",IF(D66&lt;&gt;'Trades'!E66,"CLOSED verlangt vollständige Schließung",IF(AND('Trades'!J66="NET",NOT(ISNUMBER('Trades'!L66))),"Abgeglichenes Netto der ganzen Position eingeben",IF(AND('Trades'!J66="NET",'Trades'!K66&lt;&gt;"YES"),"Netto der ganzen Position bestätigen",IF(IF('Trades'!J66="NET",IF('Trades'!M66="",FALSE,IF(NOT(ISNUMBER('Trades'!M66)),TRUE,OR('Trades'!M66&lt;0,'Trades'!M66&gt;1000000000,ROUND('Trades'!M66,2)&lt;&gt;'Trades'!M66))),FALSE),"Geldbeträge: höchstens 2 Nachkommastellen; Eingabebetrag absolut ≤ 1.000.000.000.",IF(IF('Trades'!J66="NET",IF('Trades'!N66="",FALSE,IF(NOT(ISNUMBER('Trades'!N66)),TRUE,OR('Trades'!N66&lt;0,'Trades'!N66&gt;1000000000,ROUND('Trades'!N66,2)&lt;&gt;'Trades'!N66))),FALSE),"Geldbeträge: höchstens 2 Nachkommastellen; Eingabebetrag absolut ≤ 1.000.000.000.",IF(IF('Trades'!J66="NET",IF('Trades'!O66="",FALSE,IF(NOT(ISNUMBER('Trades'!O66)),TRUE,OR(ABS('Trades'!O66)&gt;1000000000,ROUND('Trades'!O66,2)&lt;&gt;'Trades'!O66))),FALSE),"Geldbeträge: höchstens 2 Nachkommastellen; Eingabebetrag absolut ≤ 1.000.000.000.",IF(AND('Trades'!J66="GROSS",NOT(ISNUMBER('Trades'!M66))),"Provision angeben, auch null",IF(AND('Trades'!J66="GROSS",'Trades'!M66&lt;0),"Provision muss nichtnegativ sein",IF(AND('Trades'!J66="GROSS",NOT(ISNUMBER('Trades'!N66))),"Sonstige Gebühren angeben, auch null",IF(AND('Trades'!J66="GROSS",'Trades'!N66&lt;0),"Gebühren müssen nichtnegativ sein",IF(AND('Trades'!J66="GROSS",NOT(ISNUMBER('Trades'!O66))),"Finanzierung mit Vorzeichen angeben, auch null",IF(AND('Trades'!J66="GROSS",NOT(ISNUMBER(F66))),"Brutto-P&amp;L für jeden Ausstieg eingeben",IF(IF('Trades'!J66="NET",OR(ABS('Trades'!L66)&gt;1000000000,ROUND('Trades'!L66,2)&lt;&gt;'Trades'!L66),FALSE),"Geldbeträge: höchstens 2 Nachkommastellen; Eingabebetrag absolut ≤ 1.000.000.000.",IF(IF('Trades'!J66="GROSS",OR(ABS('Trades'!M66)&gt;1000000000,ABS('Trades'!N66)&gt;1000000000,ABS('Trades'!O66)&gt;1000000000,ROUND('Trades'!M66,2)&lt;&gt;'Trades'!M66,ROUND('Trades'!N66,2)&lt;&gt;'Trades'!N66,ROUND('Trades'!O66,2)&lt;&gt;'Trades'!O66),FALSE),"Geldbeträge: höchstens 2 Nachkommastellen; Eingabebetrag absolut ≤ 1.000.000.000.",IF(AND('Trades'!G66&lt;&gt;"",OR(NOT(ISNUMBER('Trades'!G66)),'Trades'!G66&lt;=0)),"Positiven Kurs eingeben oder leer lassen",IF(AND('Trades'!H66&lt;&gt;"",OR(NOT(ISNUMBER('Trades'!H66)),'Trades'!H66&lt;=0)),"Positiven Kurs eingeben oder leer lassen","")))))))))))))))))))))))))))))))))))</x:f>
      </x:c>
      <x:c r="D66" s="31"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k. A.",ROUND(SUMIFS('Exits'!$I$9:$I$608,'Exits'!$B$9:$B$608,'Trades'!A66),8)))</x:f>
      </x:c>
      <x:c r="E66" s="32"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k. A.",IF(OR(O66=0,COUNTIFS('Exits'!$B$9:$B$608,'Trades'!A66,'Exits'!$G$9:$G$608,-1)&gt;0),"k. A.",_xlfn.MAXIFS('Exits'!$C$9:$C$608,'Exits'!$B$9:$B$608,'Trades'!A66))))</x:f>
      </x:c>
      <x:c r="F66" s="30"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k. A.",IF(AND(O66&gt;0,SUMIFS('Exits'!$J$9:$J$608,'Exits'!$B$9:$B$608,'Trades'!A66)=O66),ROUND(SUMIFS('Exits'!$F$9:$F$608,'Exits'!$B$9:$B$608,'Trades'!A66),2),"k. A.")))</x:f>
      </x:c>
      <x:c r="G66" s="30" t="str">
        <x:f>IF(P66=0,"",IF(K66&lt;&gt;1,"k. A.",IF('Trades'!J66="NET",'Trades'!L66,ROUND(F66-'Trades'!M66-'Trades'!N66+'Trades'!O66,2))))</x:f>
      </x:c>
      <x:c r="H66" s="31" t="str">
        <x:f>IF(P66=0,"",IF(N66=1,G66/'Trades'!P66,"k. A."))</x:f>
      </x:c>
      <x:c r="I66" s="33" t="str">
        <x:f>IF(P66=0,"",IF(K66&lt;&gt;1,"Position nicht abgeschlossen",IF(NOT(ISNUMBER('Trades'!P66)),"Risiko fehlt oder ungültig: positiv, ≤ 1.000.000.000, höchstens 2 Nachkommastellen.",IF(OR('Trades'!P66&lt;=0,'Trades'!P66&gt;1000000000,ROUND('Trades'!P66,2)&lt;&gt;'Trades'!P66),"Risiko fehlt oder ungültig: positiv, ≤ 1.000.000.000, höchstens 2 Nachkommastellen.",IF(AND('Trades'!Q66&lt;&gt;"PRICE",'Trades'!Q66&lt;&gt;"ALL_IN"),"PRICE oder ALL_IN wählen",IF('Trades'!Q66&lt;&gt;'Summary'!$K$4,"Andere Basis ausgewählt","Erfasst"))))))</x:f>
      </x:c>
      <x:c r="J66" s="33" t="str">
        <x:f>IF(P66=0,"",IF('Summary'!$H$6="Datumsfilter prüfen","Datumsfilter prüfen",IF(L66=1,"Enthalten",IF(K66=1,"Außerhalb des Zeitraums","Nicht enthalten"))))</x:f>
      </x:c>
      <x:c r="K66" s="29" t="n">
        <x:f>IF(P66=0,0,IF('Trades'!I66="UNSUPPORTED",4,IF(C66&lt;&gt;"",3,IF('Trades'!I66="OPEN",2,1))))</x:f>
        <x:v>0</x:v>
      </x:c>
      <x:c r="L66" s="29" t="n">
        <x:f>IF(OR(K66&lt;&gt;1,'Summary'!$H$6="Datumsfilter prüfen"),0,IF(AND(OR('Summary'!$B$6="",E66&gt;='Summary'!$B$6),OR('Summary'!$E$6="",E66&lt;'Summary'!$E$6+1)),1,0))</x:f>
        <x:v>0</x:v>
      </x:c>
      <x:c r="M66" s="29" t="n">
        <x:f>IF(AND(L66=1,N66=1,'Trades'!Q66='Summary'!$K$4),1,0)</x:f>
        <x:v>0</x:v>
      </x:c>
      <x:c r="N66" s="29" t="n">
        <x:f>IF(K66&lt;&gt;1,0,IF(NOT(ISNUMBER('Trades'!P66)),0,IF(AND('Trades'!P66&gt;0,'Trades'!P66&lt;=1000000000,ROUND('Trades'!P66,2)='Trades'!P66,OR('Trades'!Q66="PRICE",'Trades'!Q66="ALL_IN")),1,0)))</x:f>
        <x:v>0</x:v>
      </x:c>
      <x:c r="O66" s="29" t="n">
        <x:f>IF(P66=0,0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0,COUNTIFS('Exits'!$B$9:$B$608,'Trades'!A66,'Exits'!$K$9:$K$608,1)))</x:f>
        <x:v>0</x:v>
      </x:c>
      <x:c r="P66" s="29" t="n">
        <x:f>IF(COUNTA('Trades'!A66:I66,'Trades'!K66:T66)=0,0,1)</x:f>
        <x:v>0</x:v>
      </x:c>
    </x:row>
    <x:row r="67" ht="52" customHeight="1">
      <x:c r="A67" s="29" t="str">
        <x:f>IF(P67=0,"",IF('Trades'!A67="","[Trades "&amp;ROW()&amp;"]",'Trades'!A67))</x:f>
      </x:c>
      <x:c r="B67" s="33" t="str">
        <x:f>IF(K67=0,"",CHOOSE(K67,"Abgeschlossen","Offen","Unvollständig / ungültig","Nicht unterstützt"))</x:f>
      </x:c>
      <x:c r="C67" s="33" t="str">
        <x:f>IF(P67=0,"",IF('Trades'!I67="UNSUPPORTED","Aufstockungen / Umkehrungen nicht unterstützt",IF('Trades'!A67="","Trade-ID eingeben",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IDs: Text mit A–Z am Anfang, bis zu 64 Zeichen; ohne *, ?, ~, =, &lt; oder &gt;. Beispiel: T-001.",IF(COUNTIFS('Trades'!$A$9:$A$208,'Trades'!A67)&lt;&gt;1,"Trade-ID ist doppelt",IF('Trades'!B67="","Instrument eingeben",IF(AND('Trades'!C67&lt;&gt;"LONG",'Trades'!C67&lt;&gt;"SHORT"),"LONG oder SHORT wählen",IF(NOT(ISNUMBER('Trades'!D67)),"Gültigen Eröffnungszeitpunkt eingeben",IF(OR('Trades'!D67&lt;1,'Trades'!D67&gt;2958465),"Gültigen Eröffnungszeitpunkt eingeben",IF(NOT(ISNUMBER('Trades'!E67)),"Positive ursprüngliche Menge eingeben",IF(OR('Trades'!E67&lt;=0,'Trades'!E67&gt;1000000,ROUND('Trades'!E67,8)&lt;&gt;'Trades'!E67),"Positive ursprüngliche Menge eingeben",IF('Trades'!F67="","Mengeneinheit angeben",IF(AND('Trades'!I67&lt;&gt;"OPEN",'Trades'!I67&lt;&gt;"CLOSED"),"OPEN oder CLOSED wählen",IF(AND('Trades'!J67&lt;&gt;"NET",'Trades'!J67&lt;&gt;"GROSS"),"NET oder GROSS wählen",IF(COUNTIFS('Exits'!$B$9:$B$608,'Trades'!A67,'Exits'!$G$9:$G$608,-1)&gt;0,"Zugehörige Ausstiege prüfen",IF(D67&gt;'Trades'!E67,"Geschlossene Menge übersteigt Anfangsmenge",IF(AND('Trades'!I67="OPEN",D67='Trades'!E67),"OPEN widerspricht Restmenge null",IF('Trades'!I67="OPEN","",IF(O67=0,"Schließung in Exits ergänzen",IF(D67&lt;&gt;'Trades'!E67,"CLOSED verlangt vollständige Schließung",IF(AND('Trades'!J67="NET",NOT(ISNUMBER('Trades'!L67))),"Abgeglichenes Netto der ganzen Position eingeben",IF(AND('Trades'!J67="NET",'Trades'!K67&lt;&gt;"YES"),"Netto der ganzen Position bestätigen",IF(IF('Trades'!J67="NET",IF('Trades'!M67="",FALSE,IF(NOT(ISNUMBER('Trades'!M67)),TRUE,OR('Trades'!M67&lt;0,'Trades'!M67&gt;1000000000,ROUND('Trades'!M67,2)&lt;&gt;'Trades'!M67))),FALSE),"Geldbeträge: höchstens 2 Nachkommastellen; Eingabebetrag absolut ≤ 1.000.000.000.",IF(IF('Trades'!J67="NET",IF('Trades'!N67="",FALSE,IF(NOT(ISNUMBER('Trades'!N67)),TRUE,OR('Trades'!N67&lt;0,'Trades'!N67&gt;1000000000,ROUND('Trades'!N67,2)&lt;&gt;'Trades'!N67))),FALSE),"Geldbeträge: höchstens 2 Nachkommastellen; Eingabebetrag absolut ≤ 1.000.000.000.",IF(IF('Trades'!J67="NET",IF('Trades'!O67="",FALSE,IF(NOT(ISNUMBER('Trades'!O67)),TRUE,OR(ABS('Trades'!O67)&gt;1000000000,ROUND('Trades'!O67,2)&lt;&gt;'Trades'!O67))),FALSE),"Geldbeträge: höchstens 2 Nachkommastellen; Eingabebetrag absolut ≤ 1.000.000.000.",IF(AND('Trades'!J67="GROSS",NOT(ISNUMBER('Trades'!M67))),"Provision angeben, auch null",IF(AND('Trades'!J67="GROSS",'Trades'!M67&lt;0),"Provision muss nichtnegativ sein",IF(AND('Trades'!J67="GROSS",NOT(ISNUMBER('Trades'!N67))),"Sonstige Gebühren angeben, auch null",IF(AND('Trades'!J67="GROSS",'Trades'!N67&lt;0),"Gebühren müssen nichtnegativ sein",IF(AND('Trades'!J67="GROSS",NOT(ISNUMBER('Trades'!O67))),"Finanzierung mit Vorzeichen angeben, auch null",IF(AND('Trades'!J67="GROSS",NOT(ISNUMBER(F67))),"Brutto-P&amp;L für jeden Ausstieg eingeben",IF(IF('Trades'!J67="NET",OR(ABS('Trades'!L67)&gt;1000000000,ROUND('Trades'!L67,2)&lt;&gt;'Trades'!L67),FALSE),"Geldbeträge: höchstens 2 Nachkommastellen; Eingabebetrag absolut ≤ 1.000.000.000.",IF(IF('Trades'!J67="GROSS",OR(ABS('Trades'!M67)&gt;1000000000,ABS('Trades'!N67)&gt;1000000000,ABS('Trades'!O67)&gt;1000000000,ROUND('Trades'!M67,2)&lt;&gt;'Trades'!M67,ROUND('Trades'!N67,2)&lt;&gt;'Trades'!N67,ROUND('Trades'!O67,2)&lt;&gt;'Trades'!O67),FALSE),"Geldbeträge: höchstens 2 Nachkommastellen; Eingabebetrag absolut ≤ 1.000.000.000.",IF(AND('Trades'!G67&lt;&gt;"",OR(NOT(ISNUMBER('Trades'!G67)),'Trades'!G67&lt;=0)),"Positiven Kurs eingeben oder leer lassen",IF(AND('Trades'!H67&lt;&gt;"",OR(NOT(ISNUMBER('Trades'!H67)),'Trades'!H67&lt;=0)),"Positiven Kurs eingeben oder leer lassen","")))))))))))))))))))))))))))))))))))</x:f>
      </x:c>
      <x:c r="D67" s="31"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k. A.",ROUND(SUMIFS('Exits'!$I$9:$I$608,'Exits'!$B$9:$B$608,'Trades'!A67),8)))</x:f>
      </x:c>
      <x:c r="E67" s="32"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k. A.",IF(OR(O67=0,COUNTIFS('Exits'!$B$9:$B$608,'Trades'!A67,'Exits'!$G$9:$G$608,-1)&gt;0),"k. A.",_xlfn.MAXIFS('Exits'!$C$9:$C$608,'Exits'!$B$9:$B$608,'Trades'!A67))))</x:f>
      </x:c>
      <x:c r="F67" s="30"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k. A.",IF(AND(O67&gt;0,SUMIFS('Exits'!$J$9:$J$608,'Exits'!$B$9:$B$608,'Trades'!A67)=O67),ROUND(SUMIFS('Exits'!$F$9:$F$608,'Exits'!$B$9:$B$608,'Trades'!A67),2),"k. A.")))</x:f>
      </x:c>
      <x:c r="G67" s="30" t="str">
        <x:f>IF(P67=0,"",IF(K67&lt;&gt;1,"k. A.",IF('Trades'!J67="NET",'Trades'!L67,ROUND(F67-'Trades'!M67-'Trades'!N67+'Trades'!O67,2))))</x:f>
      </x:c>
      <x:c r="H67" s="31" t="str">
        <x:f>IF(P67=0,"",IF(N67=1,G67/'Trades'!P67,"k. A."))</x:f>
      </x:c>
      <x:c r="I67" s="33" t="str">
        <x:f>IF(P67=0,"",IF(K67&lt;&gt;1,"Position nicht abgeschlossen",IF(NOT(ISNUMBER('Trades'!P67)),"Risiko fehlt oder ungültig: positiv, ≤ 1.000.000.000, höchstens 2 Nachkommastellen.",IF(OR('Trades'!P67&lt;=0,'Trades'!P67&gt;1000000000,ROUND('Trades'!P67,2)&lt;&gt;'Trades'!P67),"Risiko fehlt oder ungültig: positiv, ≤ 1.000.000.000, höchstens 2 Nachkommastellen.",IF(AND('Trades'!Q67&lt;&gt;"PRICE",'Trades'!Q67&lt;&gt;"ALL_IN"),"PRICE oder ALL_IN wählen",IF('Trades'!Q67&lt;&gt;'Summary'!$K$4,"Andere Basis ausgewählt","Erfasst"))))))</x:f>
      </x:c>
      <x:c r="J67" s="33" t="str">
        <x:f>IF(P67=0,"",IF('Summary'!$H$6="Datumsfilter prüfen","Datumsfilter prüfen",IF(L67=1,"Enthalten",IF(K67=1,"Außerhalb des Zeitraums","Nicht enthalten"))))</x:f>
      </x:c>
      <x:c r="K67" s="29" t="n">
        <x:f>IF(P67=0,0,IF('Trades'!I67="UNSUPPORTED",4,IF(C67&lt;&gt;"",3,IF('Trades'!I67="OPEN",2,1))))</x:f>
        <x:v>0</x:v>
      </x:c>
      <x:c r="L67" s="29" t="n">
        <x:f>IF(OR(K67&lt;&gt;1,'Summary'!$H$6="Datumsfilter prüfen"),0,IF(AND(OR('Summary'!$B$6="",E67&gt;='Summary'!$B$6),OR('Summary'!$E$6="",E67&lt;'Summary'!$E$6+1)),1,0))</x:f>
        <x:v>0</x:v>
      </x:c>
      <x:c r="M67" s="29" t="n">
        <x:f>IF(AND(L67=1,N67=1,'Trades'!Q67='Summary'!$K$4),1,0)</x:f>
        <x:v>0</x:v>
      </x:c>
      <x:c r="N67" s="29" t="n">
        <x:f>IF(K67&lt;&gt;1,0,IF(NOT(ISNUMBER('Trades'!P67)),0,IF(AND('Trades'!P67&gt;0,'Trades'!P67&lt;=1000000000,ROUND('Trades'!P67,2)='Trades'!P67,OR('Trades'!Q67="PRICE",'Trades'!Q67="ALL_IN")),1,0)))</x:f>
        <x:v>0</x:v>
      </x:c>
      <x:c r="O67" s="29" t="n">
        <x:f>IF(P67=0,0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0,COUNTIFS('Exits'!$B$9:$B$608,'Trades'!A67,'Exits'!$K$9:$K$608,1)))</x:f>
        <x:v>0</x:v>
      </x:c>
      <x:c r="P67" s="29" t="n">
        <x:f>IF(COUNTA('Trades'!A67:I67,'Trades'!K67:T67)=0,0,1)</x:f>
        <x:v>0</x:v>
      </x:c>
    </x:row>
    <x:row r="68" ht="52" customHeight="1">
      <x:c r="A68" s="29" t="str">
        <x:f>IF(P68=0,"",IF('Trades'!A68="","[Trades "&amp;ROW()&amp;"]",'Trades'!A68))</x:f>
      </x:c>
      <x:c r="B68" s="33" t="str">
        <x:f>IF(K68=0,"",CHOOSE(K68,"Abgeschlossen","Offen","Unvollständig / ungültig","Nicht unterstützt"))</x:f>
      </x:c>
      <x:c r="C68" s="33" t="str">
        <x:f>IF(P68=0,"",IF('Trades'!I68="UNSUPPORTED","Aufstockungen / Umkehrungen nicht unterstützt",IF('Trades'!A68="","Trade-ID eingeben",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IDs: Text mit A–Z am Anfang, bis zu 64 Zeichen; ohne *, ?, ~, =, &lt; oder &gt;. Beispiel: T-001.",IF(COUNTIFS('Trades'!$A$9:$A$208,'Trades'!A68)&lt;&gt;1,"Trade-ID ist doppelt",IF('Trades'!B68="","Instrument eingeben",IF(AND('Trades'!C68&lt;&gt;"LONG",'Trades'!C68&lt;&gt;"SHORT"),"LONG oder SHORT wählen",IF(NOT(ISNUMBER('Trades'!D68)),"Gültigen Eröffnungszeitpunkt eingeben",IF(OR('Trades'!D68&lt;1,'Trades'!D68&gt;2958465),"Gültigen Eröffnungszeitpunkt eingeben",IF(NOT(ISNUMBER('Trades'!E68)),"Positive ursprüngliche Menge eingeben",IF(OR('Trades'!E68&lt;=0,'Trades'!E68&gt;1000000,ROUND('Trades'!E68,8)&lt;&gt;'Trades'!E68),"Positive ursprüngliche Menge eingeben",IF('Trades'!F68="","Mengeneinheit angeben",IF(AND('Trades'!I68&lt;&gt;"OPEN",'Trades'!I68&lt;&gt;"CLOSED"),"OPEN oder CLOSED wählen",IF(AND('Trades'!J68&lt;&gt;"NET",'Trades'!J68&lt;&gt;"GROSS"),"NET oder GROSS wählen",IF(COUNTIFS('Exits'!$B$9:$B$608,'Trades'!A68,'Exits'!$G$9:$G$608,-1)&gt;0,"Zugehörige Ausstiege prüfen",IF(D68&gt;'Trades'!E68,"Geschlossene Menge übersteigt Anfangsmenge",IF(AND('Trades'!I68="OPEN",D68='Trades'!E68),"OPEN widerspricht Restmenge null",IF('Trades'!I68="OPEN","",IF(O68=0,"Schließung in Exits ergänzen",IF(D68&lt;&gt;'Trades'!E68,"CLOSED verlangt vollständige Schließung",IF(AND('Trades'!J68="NET",NOT(ISNUMBER('Trades'!L68))),"Abgeglichenes Netto der ganzen Position eingeben",IF(AND('Trades'!J68="NET",'Trades'!K68&lt;&gt;"YES"),"Netto der ganzen Position bestätigen",IF(IF('Trades'!J68="NET",IF('Trades'!M68="",FALSE,IF(NOT(ISNUMBER('Trades'!M68)),TRUE,OR('Trades'!M68&lt;0,'Trades'!M68&gt;1000000000,ROUND('Trades'!M68,2)&lt;&gt;'Trades'!M68))),FALSE),"Geldbeträge: höchstens 2 Nachkommastellen; Eingabebetrag absolut ≤ 1.000.000.000.",IF(IF('Trades'!J68="NET",IF('Trades'!N68="",FALSE,IF(NOT(ISNUMBER('Trades'!N68)),TRUE,OR('Trades'!N68&lt;0,'Trades'!N68&gt;1000000000,ROUND('Trades'!N68,2)&lt;&gt;'Trades'!N68))),FALSE),"Geldbeträge: höchstens 2 Nachkommastellen; Eingabebetrag absolut ≤ 1.000.000.000.",IF(IF('Trades'!J68="NET",IF('Trades'!O68="",FALSE,IF(NOT(ISNUMBER('Trades'!O68)),TRUE,OR(ABS('Trades'!O68)&gt;1000000000,ROUND('Trades'!O68,2)&lt;&gt;'Trades'!O68))),FALSE),"Geldbeträge: höchstens 2 Nachkommastellen; Eingabebetrag absolut ≤ 1.000.000.000.",IF(AND('Trades'!J68="GROSS",NOT(ISNUMBER('Trades'!M68))),"Provision angeben, auch null",IF(AND('Trades'!J68="GROSS",'Trades'!M68&lt;0),"Provision muss nichtnegativ sein",IF(AND('Trades'!J68="GROSS",NOT(ISNUMBER('Trades'!N68))),"Sonstige Gebühren angeben, auch null",IF(AND('Trades'!J68="GROSS",'Trades'!N68&lt;0),"Gebühren müssen nichtnegativ sein",IF(AND('Trades'!J68="GROSS",NOT(ISNUMBER('Trades'!O68))),"Finanzierung mit Vorzeichen angeben, auch null",IF(AND('Trades'!J68="GROSS",NOT(ISNUMBER(F68))),"Brutto-P&amp;L für jeden Ausstieg eingeben",IF(IF('Trades'!J68="NET",OR(ABS('Trades'!L68)&gt;1000000000,ROUND('Trades'!L68,2)&lt;&gt;'Trades'!L68),FALSE),"Geldbeträge: höchstens 2 Nachkommastellen; Eingabebetrag absolut ≤ 1.000.000.000.",IF(IF('Trades'!J68="GROSS",OR(ABS('Trades'!M68)&gt;1000000000,ABS('Trades'!N68)&gt;1000000000,ABS('Trades'!O68)&gt;1000000000,ROUND('Trades'!M68,2)&lt;&gt;'Trades'!M68,ROUND('Trades'!N68,2)&lt;&gt;'Trades'!N68,ROUND('Trades'!O68,2)&lt;&gt;'Trades'!O68),FALSE),"Geldbeträge: höchstens 2 Nachkommastellen; Eingabebetrag absolut ≤ 1.000.000.000.",IF(AND('Trades'!G68&lt;&gt;"",OR(NOT(ISNUMBER('Trades'!G68)),'Trades'!G68&lt;=0)),"Positiven Kurs eingeben oder leer lassen",IF(AND('Trades'!H68&lt;&gt;"",OR(NOT(ISNUMBER('Trades'!H68)),'Trades'!H68&lt;=0)),"Positiven Kurs eingeben oder leer lassen","")))))))))))))))))))))))))))))))))))</x:f>
      </x:c>
      <x:c r="D68" s="31"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k. A.",ROUND(SUMIFS('Exits'!$I$9:$I$608,'Exits'!$B$9:$B$608,'Trades'!A68),8)))</x:f>
      </x:c>
      <x:c r="E68" s="32"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k. A.",IF(OR(O68=0,COUNTIFS('Exits'!$B$9:$B$608,'Trades'!A68,'Exits'!$G$9:$G$608,-1)&gt;0),"k. A.",_xlfn.MAXIFS('Exits'!$C$9:$C$608,'Exits'!$B$9:$B$608,'Trades'!A68))))</x:f>
      </x:c>
      <x:c r="F68" s="30"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k. A.",IF(AND(O68&gt;0,SUMIFS('Exits'!$J$9:$J$608,'Exits'!$B$9:$B$608,'Trades'!A68)=O68),ROUND(SUMIFS('Exits'!$F$9:$F$608,'Exits'!$B$9:$B$608,'Trades'!A68),2),"k. A.")))</x:f>
      </x:c>
      <x:c r="G68" s="30" t="str">
        <x:f>IF(P68=0,"",IF(K68&lt;&gt;1,"k. A.",IF('Trades'!J68="NET",'Trades'!L68,ROUND(F68-'Trades'!M68-'Trades'!N68+'Trades'!O68,2))))</x:f>
      </x:c>
      <x:c r="H68" s="31" t="str">
        <x:f>IF(P68=0,"",IF(N68=1,G68/'Trades'!P68,"k. A."))</x:f>
      </x:c>
      <x:c r="I68" s="33" t="str">
        <x:f>IF(P68=0,"",IF(K68&lt;&gt;1,"Position nicht abgeschlossen",IF(NOT(ISNUMBER('Trades'!P68)),"Risiko fehlt oder ungültig: positiv, ≤ 1.000.000.000, höchstens 2 Nachkommastellen.",IF(OR('Trades'!P68&lt;=0,'Trades'!P68&gt;1000000000,ROUND('Trades'!P68,2)&lt;&gt;'Trades'!P68),"Risiko fehlt oder ungültig: positiv, ≤ 1.000.000.000, höchstens 2 Nachkommastellen.",IF(AND('Trades'!Q68&lt;&gt;"PRICE",'Trades'!Q68&lt;&gt;"ALL_IN"),"PRICE oder ALL_IN wählen",IF('Trades'!Q68&lt;&gt;'Summary'!$K$4,"Andere Basis ausgewählt","Erfasst"))))))</x:f>
      </x:c>
      <x:c r="J68" s="33" t="str">
        <x:f>IF(P68=0,"",IF('Summary'!$H$6="Datumsfilter prüfen","Datumsfilter prüfen",IF(L68=1,"Enthalten",IF(K68=1,"Außerhalb des Zeitraums","Nicht enthalten"))))</x:f>
      </x:c>
      <x:c r="K68" s="29" t="n">
        <x:f>IF(P68=0,0,IF('Trades'!I68="UNSUPPORTED",4,IF(C68&lt;&gt;"",3,IF('Trades'!I68="OPEN",2,1))))</x:f>
        <x:v>0</x:v>
      </x:c>
      <x:c r="L68" s="29" t="n">
        <x:f>IF(OR(K68&lt;&gt;1,'Summary'!$H$6="Datumsfilter prüfen"),0,IF(AND(OR('Summary'!$B$6="",E68&gt;='Summary'!$B$6),OR('Summary'!$E$6="",E68&lt;'Summary'!$E$6+1)),1,0))</x:f>
        <x:v>0</x:v>
      </x:c>
      <x:c r="M68" s="29" t="n">
        <x:f>IF(AND(L68=1,N68=1,'Trades'!Q68='Summary'!$K$4),1,0)</x:f>
        <x:v>0</x:v>
      </x:c>
      <x:c r="N68" s="29" t="n">
        <x:f>IF(K68&lt;&gt;1,0,IF(NOT(ISNUMBER('Trades'!P68)),0,IF(AND('Trades'!P68&gt;0,'Trades'!P68&lt;=1000000000,ROUND('Trades'!P68,2)='Trades'!P68,OR('Trades'!Q68="PRICE",'Trades'!Q68="ALL_IN")),1,0)))</x:f>
        <x:v>0</x:v>
      </x:c>
      <x:c r="O68" s="29" t="n">
        <x:f>IF(P68=0,0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0,COUNTIFS('Exits'!$B$9:$B$608,'Trades'!A68,'Exits'!$K$9:$K$608,1)))</x:f>
        <x:v>0</x:v>
      </x:c>
      <x:c r="P68" s="29" t="n">
        <x:f>IF(COUNTA('Trades'!A68:I68,'Trades'!K68:T68)=0,0,1)</x:f>
        <x:v>0</x:v>
      </x:c>
    </x:row>
    <x:row r="69" ht="52" customHeight="1">
      <x:c r="A69" s="29" t="str">
        <x:f>IF(P69=0,"",IF('Trades'!A69="","[Trades "&amp;ROW()&amp;"]",'Trades'!A69))</x:f>
      </x:c>
      <x:c r="B69" s="33" t="str">
        <x:f>IF(K69=0,"",CHOOSE(K69,"Abgeschlossen","Offen","Unvollständig / ungültig","Nicht unterstützt"))</x:f>
      </x:c>
      <x:c r="C69" s="33" t="str">
        <x:f>IF(P69=0,"",IF('Trades'!I69="UNSUPPORTED","Aufstockungen / Umkehrungen nicht unterstützt",IF('Trades'!A69="","Trade-ID eingeben",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IDs: Text mit A–Z am Anfang, bis zu 64 Zeichen; ohne *, ?, ~, =, &lt; oder &gt;. Beispiel: T-001.",IF(COUNTIFS('Trades'!$A$9:$A$208,'Trades'!A69)&lt;&gt;1,"Trade-ID ist doppelt",IF('Trades'!B69="","Instrument eingeben",IF(AND('Trades'!C69&lt;&gt;"LONG",'Trades'!C69&lt;&gt;"SHORT"),"LONG oder SHORT wählen",IF(NOT(ISNUMBER('Trades'!D69)),"Gültigen Eröffnungszeitpunkt eingeben",IF(OR('Trades'!D69&lt;1,'Trades'!D69&gt;2958465),"Gültigen Eröffnungszeitpunkt eingeben",IF(NOT(ISNUMBER('Trades'!E69)),"Positive ursprüngliche Menge eingeben",IF(OR('Trades'!E69&lt;=0,'Trades'!E69&gt;1000000,ROUND('Trades'!E69,8)&lt;&gt;'Trades'!E69),"Positive ursprüngliche Menge eingeben",IF('Trades'!F69="","Mengeneinheit angeben",IF(AND('Trades'!I69&lt;&gt;"OPEN",'Trades'!I69&lt;&gt;"CLOSED"),"OPEN oder CLOSED wählen",IF(AND('Trades'!J69&lt;&gt;"NET",'Trades'!J69&lt;&gt;"GROSS"),"NET oder GROSS wählen",IF(COUNTIFS('Exits'!$B$9:$B$608,'Trades'!A69,'Exits'!$G$9:$G$608,-1)&gt;0,"Zugehörige Ausstiege prüfen",IF(D69&gt;'Trades'!E69,"Geschlossene Menge übersteigt Anfangsmenge",IF(AND('Trades'!I69="OPEN",D69='Trades'!E69),"OPEN widerspricht Restmenge null",IF('Trades'!I69="OPEN","",IF(O69=0,"Schließung in Exits ergänzen",IF(D69&lt;&gt;'Trades'!E69,"CLOSED verlangt vollständige Schließung",IF(AND('Trades'!J69="NET",NOT(ISNUMBER('Trades'!L69))),"Abgeglichenes Netto der ganzen Position eingeben",IF(AND('Trades'!J69="NET",'Trades'!K69&lt;&gt;"YES"),"Netto der ganzen Position bestätigen",IF(IF('Trades'!J69="NET",IF('Trades'!M69="",FALSE,IF(NOT(ISNUMBER('Trades'!M69)),TRUE,OR('Trades'!M69&lt;0,'Trades'!M69&gt;1000000000,ROUND('Trades'!M69,2)&lt;&gt;'Trades'!M69))),FALSE),"Geldbeträge: höchstens 2 Nachkommastellen; Eingabebetrag absolut ≤ 1.000.000.000.",IF(IF('Trades'!J69="NET",IF('Trades'!N69="",FALSE,IF(NOT(ISNUMBER('Trades'!N69)),TRUE,OR('Trades'!N69&lt;0,'Trades'!N69&gt;1000000000,ROUND('Trades'!N69,2)&lt;&gt;'Trades'!N69))),FALSE),"Geldbeträge: höchstens 2 Nachkommastellen; Eingabebetrag absolut ≤ 1.000.000.000.",IF(IF('Trades'!J69="NET",IF('Trades'!O69="",FALSE,IF(NOT(ISNUMBER('Trades'!O69)),TRUE,OR(ABS('Trades'!O69)&gt;1000000000,ROUND('Trades'!O69,2)&lt;&gt;'Trades'!O69))),FALSE),"Geldbeträge: höchstens 2 Nachkommastellen; Eingabebetrag absolut ≤ 1.000.000.000.",IF(AND('Trades'!J69="GROSS",NOT(ISNUMBER('Trades'!M69))),"Provision angeben, auch null",IF(AND('Trades'!J69="GROSS",'Trades'!M69&lt;0),"Provision muss nichtnegativ sein",IF(AND('Trades'!J69="GROSS",NOT(ISNUMBER('Trades'!N69))),"Sonstige Gebühren angeben, auch null",IF(AND('Trades'!J69="GROSS",'Trades'!N69&lt;0),"Gebühren müssen nichtnegativ sein",IF(AND('Trades'!J69="GROSS",NOT(ISNUMBER('Trades'!O69))),"Finanzierung mit Vorzeichen angeben, auch null",IF(AND('Trades'!J69="GROSS",NOT(ISNUMBER(F69))),"Brutto-P&amp;L für jeden Ausstieg eingeben",IF(IF('Trades'!J69="NET",OR(ABS('Trades'!L69)&gt;1000000000,ROUND('Trades'!L69,2)&lt;&gt;'Trades'!L69),FALSE),"Geldbeträge: höchstens 2 Nachkommastellen; Eingabebetrag absolut ≤ 1.000.000.000.",IF(IF('Trades'!J69="GROSS",OR(ABS('Trades'!M69)&gt;1000000000,ABS('Trades'!N69)&gt;1000000000,ABS('Trades'!O69)&gt;1000000000,ROUND('Trades'!M69,2)&lt;&gt;'Trades'!M69,ROUND('Trades'!N69,2)&lt;&gt;'Trades'!N69,ROUND('Trades'!O69,2)&lt;&gt;'Trades'!O69),FALSE),"Geldbeträge: höchstens 2 Nachkommastellen; Eingabebetrag absolut ≤ 1.000.000.000.",IF(AND('Trades'!G69&lt;&gt;"",OR(NOT(ISNUMBER('Trades'!G69)),'Trades'!G69&lt;=0)),"Positiven Kurs eingeben oder leer lassen",IF(AND('Trades'!H69&lt;&gt;"",OR(NOT(ISNUMBER('Trades'!H69)),'Trades'!H69&lt;=0)),"Positiven Kurs eingeben oder leer lassen","")))))))))))))))))))))))))))))))))))</x:f>
      </x:c>
      <x:c r="D69" s="31"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k. A.",ROUND(SUMIFS('Exits'!$I$9:$I$608,'Exits'!$B$9:$B$608,'Trades'!A69),8)))</x:f>
      </x:c>
      <x:c r="E69" s="32"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k. A.",IF(OR(O69=0,COUNTIFS('Exits'!$B$9:$B$608,'Trades'!A69,'Exits'!$G$9:$G$608,-1)&gt;0),"k. A.",_xlfn.MAXIFS('Exits'!$C$9:$C$608,'Exits'!$B$9:$B$608,'Trades'!A69))))</x:f>
      </x:c>
      <x:c r="F69" s="30"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k. A.",IF(AND(O69&gt;0,SUMIFS('Exits'!$J$9:$J$608,'Exits'!$B$9:$B$608,'Trades'!A69)=O69),ROUND(SUMIFS('Exits'!$F$9:$F$608,'Exits'!$B$9:$B$608,'Trades'!A69),2),"k. A.")))</x:f>
      </x:c>
      <x:c r="G69" s="30" t="str">
        <x:f>IF(P69=0,"",IF(K69&lt;&gt;1,"k. A.",IF('Trades'!J69="NET",'Trades'!L69,ROUND(F69-'Trades'!M69-'Trades'!N69+'Trades'!O69,2))))</x:f>
      </x:c>
      <x:c r="H69" s="31" t="str">
        <x:f>IF(P69=0,"",IF(N69=1,G69/'Trades'!P69,"k. A."))</x:f>
      </x:c>
      <x:c r="I69" s="33" t="str">
        <x:f>IF(P69=0,"",IF(K69&lt;&gt;1,"Position nicht abgeschlossen",IF(NOT(ISNUMBER('Trades'!P69)),"Risiko fehlt oder ungültig: positiv, ≤ 1.000.000.000, höchstens 2 Nachkommastellen.",IF(OR('Trades'!P69&lt;=0,'Trades'!P69&gt;1000000000,ROUND('Trades'!P69,2)&lt;&gt;'Trades'!P69),"Risiko fehlt oder ungültig: positiv, ≤ 1.000.000.000, höchstens 2 Nachkommastellen.",IF(AND('Trades'!Q69&lt;&gt;"PRICE",'Trades'!Q69&lt;&gt;"ALL_IN"),"PRICE oder ALL_IN wählen",IF('Trades'!Q69&lt;&gt;'Summary'!$K$4,"Andere Basis ausgewählt","Erfasst"))))))</x:f>
      </x:c>
      <x:c r="J69" s="33" t="str">
        <x:f>IF(P69=0,"",IF('Summary'!$H$6="Datumsfilter prüfen","Datumsfilter prüfen",IF(L69=1,"Enthalten",IF(K69=1,"Außerhalb des Zeitraums","Nicht enthalten"))))</x:f>
      </x:c>
      <x:c r="K69" s="29" t="n">
        <x:f>IF(P69=0,0,IF('Trades'!I69="UNSUPPORTED",4,IF(C69&lt;&gt;"",3,IF('Trades'!I69="OPEN",2,1))))</x:f>
        <x:v>0</x:v>
      </x:c>
      <x:c r="L69" s="29" t="n">
        <x:f>IF(OR(K69&lt;&gt;1,'Summary'!$H$6="Datumsfilter prüfen"),0,IF(AND(OR('Summary'!$B$6="",E69&gt;='Summary'!$B$6),OR('Summary'!$E$6="",E69&lt;'Summary'!$E$6+1)),1,0))</x:f>
        <x:v>0</x:v>
      </x:c>
      <x:c r="M69" s="29" t="n">
        <x:f>IF(AND(L69=1,N69=1,'Trades'!Q69='Summary'!$K$4),1,0)</x:f>
        <x:v>0</x:v>
      </x:c>
      <x:c r="N69" s="29" t="n">
        <x:f>IF(K69&lt;&gt;1,0,IF(NOT(ISNUMBER('Trades'!P69)),0,IF(AND('Trades'!P69&gt;0,'Trades'!P69&lt;=1000000000,ROUND('Trades'!P69,2)='Trades'!P69,OR('Trades'!Q69="PRICE",'Trades'!Q69="ALL_IN")),1,0)))</x:f>
        <x:v>0</x:v>
      </x:c>
      <x:c r="O69" s="29" t="n">
        <x:f>IF(P69=0,0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0,COUNTIFS('Exits'!$B$9:$B$608,'Trades'!A69,'Exits'!$K$9:$K$608,1)))</x:f>
        <x:v>0</x:v>
      </x:c>
      <x:c r="P69" s="29" t="n">
        <x:f>IF(COUNTA('Trades'!A69:I69,'Trades'!K69:T69)=0,0,1)</x:f>
        <x:v>0</x:v>
      </x:c>
    </x:row>
    <x:row r="70" ht="52" customHeight="1">
      <x:c r="A70" s="29" t="str">
        <x:f>IF(P70=0,"",IF('Trades'!A70="","[Trades "&amp;ROW()&amp;"]",'Trades'!A70))</x:f>
      </x:c>
      <x:c r="B70" s="33" t="str">
        <x:f>IF(K70=0,"",CHOOSE(K70,"Abgeschlossen","Offen","Unvollständig / ungültig","Nicht unterstützt"))</x:f>
      </x:c>
      <x:c r="C70" s="33" t="str">
        <x:f>IF(P70=0,"",IF('Trades'!I70="UNSUPPORTED","Aufstockungen / Umkehrungen nicht unterstützt",IF('Trades'!A70="","Trade-ID eingeben",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IDs: Text mit A–Z am Anfang, bis zu 64 Zeichen; ohne *, ?, ~, =, &lt; oder &gt;. Beispiel: T-001.",IF(COUNTIFS('Trades'!$A$9:$A$208,'Trades'!A70)&lt;&gt;1,"Trade-ID ist doppelt",IF('Trades'!B70="","Instrument eingeben",IF(AND('Trades'!C70&lt;&gt;"LONG",'Trades'!C70&lt;&gt;"SHORT"),"LONG oder SHORT wählen",IF(NOT(ISNUMBER('Trades'!D70)),"Gültigen Eröffnungszeitpunkt eingeben",IF(OR('Trades'!D70&lt;1,'Trades'!D70&gt;2958465),"Gültigen Eröffnungszeitpunkt eingeben",IF(NOT(ISNUMBER('Trades'!E70)),"Positive ursprüngliche Menge eingeben",IF(OR('Trades'!E70&lt;=0,'Trades'!E70&gt;1000000,ROUND('Trades'!E70,8)&lt;&gt;'Trades'!E70),"Positive ursprüngliche Menge eingeben",IF('Trades'!F70="","Mengeneinheit angeben",IF(AND('Trades'!I70&lt;&gt;"OPEN",'Trades'!I70&lt;&gt;"CLOSED"),"OPEN oder CLOSED wählen",IF(AND('Trades'!J70&lt;&gt;"NET",'Trades'!J70&lt;&gt;"GROSS"),"NET oder GROSS wählen",IF(COUNTIFS('Exits'!$B$9:$B$608,'Trades'!A70,'Exits'!$G$9:$G$608,-1)&gt;0,"Zugehörige Ausstiege prüfen",IF(D70&gt;'Trades'!E70,"Geschlossene Menge übersteigt Anfangsmenge",IF(AND('Trades'!I70="OPEN",D70='Trades'!E70),"OPEN widerspricht Restmenge null",IF('Trades'!I70="OPEN","",IF(O70=0,"Schließung in Exits ergänzen",IF(D70&lt;&gt;'Trades'!E70,"CLOSED verlangt vollständige Schließung",IF(AND('Trades'!J70="NET",NOT(ISNUMBER('Trades'!L70))),"Abgeglichenes Netto der ganzen Position eingeben",IF(AND('Trades'!J70="NET",'Trades'!K70&lt;&gt;"YES"),"Netto der ganzen Position bestätigen",IF(IF('Trades'!J70="NET",IF('Trades'!M70="",FALSE,IF(NOT(ISNUMBER('Trades'!M70)),TRUE,OR('Trades'!M70&lt;0,'Trades'!M70&gt;1000000000,ROUND('Trades'!M70,2)&lt;&gt;'Trades'!M70))),FALSE),"Geldbeträge: höchstens 2 Nachkommastellen; Eingabebetrag absolut ≤ 1.000.000.000.",IF(IF('Trades'!J70="NET",IF('Trades'!N70="",FALSE,IF(NOT(ISNUMBER('Trades'!N70)),TRUE,OR('Trades'!N70&lt;0,'Trades'!N70&gt;1000000000,ROUND('Trades'!N70,2)&lt;&gt;'Trades'!N70))),FALSE),"Geldbeträge: höchstens 2 Nachkommastellen; Eingabebetrag absolut ≤ 1.000.000.000.",IF(IF('Trades'!J70="NET",IF('Trades'!O70="",FALSE,IF(NOT(ISNUMBER('Trades'!O70)),TRUE,OR(ABS('Trades'!O70)&gt;1000000000,ROUND('Trades'!O70,2)&lt;&gt;'Trades'!O70))),FALSE),"Geldbeträge: höchstens 2 Nachkommastellen; Eingabebetrag absolut ≤ 1.000.000.000.",IF(AND('Trades'!J70="GROSS",NOT(ISNUMBER('Trades'!M70))),"Provision angeben, auch null",IF(AND('Trades'!J70="GROSS",'Trades'!M70&lt;0),"Provision muss nichtnegativ sein",IF(AND('Trades'!J70="GROSS",NOT(ISNUMBER('Trades'!N70))),"Sonstige Gebühren angeben, auch null",IF(AND('Trades'!J70="GROSS",'Trades'!N70&lt;0),"Gebühren müssen nichtnegativ sein",IF(AND('Trades'!J70="GROSS",NOT(ISNUMBER('Trades'!O70))),"Finanzierung mit Vorzeichen angeben, auch null",IF(AND('Trades'!J70="GROSS",NOT(ISNUMBER(F70))),"Brutto-P&amp;L für jeden Ausstieg eingeben",IF(IF('Trades'!J70="NET",OR(ABS('Trades'!L70)&gt;1000000000,ROUND('Trades'!L70,2)&lt;&gt;'Trades'!L70),FALSE),"Geldbeträge: höchstens 2 Nachkommastellen; Eingabebetrag absolut ≤ 1.000.000.000.",IF(IF('Trades'!J70="GROSS",OR(ABS('Trades'!M70)&gt;1000000000,ABS('Trades'!N70)&gt;1000000000,ABS('Trades'!O70)&gt;1000000000,ROUND('Trades'!M70,2)&lt;&gt;'Trades'!M70,ROUND('Trades'!N70,2)&lt;&gt;'Trades'!N70,ROUND('Trades'!O70,2)&lt;&gt;'Trades'!O70),FALSE),"Geldbeträge: höchstens 2 Nachkommastellen; Eingabebetrag absolut ≤ 1.000.000.000.",IF(AND('Trades'!G70&lt;&gt;"",OR(NOT(ISNUMBER('Trades'!G70)),'Trades'!G70&lt;=0)),"Positiven Kurs eingeben oder leer lassen",IF(AND('Trades'!H70&lt;&gt;"",OR(NOT(ISNUMBER('Trades'!H70)),'Trades'!H70&lt;=0)),"Positiven Kurs eingeben oder leer lassen","")))))))))))))))))))))))))))))))))))</x:f>
      </x:c>
      <x:c r="D70" s="31"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k. A.",ROUND(SUMIFS('Exits'!$I$9:$I$608,'Exits'!$B$9:$B$608,'Trades'!A70),8)))</x:f>
      </x:c>
      <x:c r="E70" s="32"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k. A.",IF(OR(O70=0,COUNTIFS('Exits'!$B$9:$B$608,'Trades'!A70,'Exits'!$G$9:$G$608,-1)&gt;0),"k. A.",_xlfn.MAXIFS('Exits'!$C$9:$C$608,'Exits'!$B$9:$B$608,'Trades'!A70))))</x:f>
      </x:c>
      <x:c r="F70" s="30"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k. A.",IF(AND(O70&gt;0,SUMIFS('Exits'!$J$9:$J$608,'Exits'!$B$9:$B$608,'Trades'!A70)=O70),ROUND(SUMIFS('Exits'!$F$9:$F$608,'Exits'!$B$9:$B$608,'Trades'!A70),2),"k. A.")))</x:f>
      </x:c>
      <x:c r="G70" s="30" t="str">
        <x:f>IF(P70=0,"",IF(K70&lt;&gt;1,"k. A.",IF('Trades'!J70="NET",'Trades'!L70,ROUND(F70-'Trades'!M70-'Trades'!N70+'Trades'!O70,2))))</x:f>
      </x:c>
      <x:c r="H70" s="31" t="str">
        <x:f>IF(P70=0,"",IF(N70=1,G70/'Trades'!P70,"k. A."))</x:f>
      </x:c>
      <x:c r="I70" s="33" t="str">
        <x:f>IF(P70=0,"",IF(K70&lt;&gt;1,"Position nicht abgeschlossen",IF(NOT(ISNUMBER('Trades'!P70)),"Risiko fehlt oder ungültig: positiv, ≤ 1.000.000.000, höchstens 2 Nachkommastellen.",IF(OR('Trades'!P70&lt;=0,'Trades'!P70&gt;1000000000,ROUND('Trades'!P70,2)&lt;&gt;'Trades'!P70),"Risiko fehlt oder ungültig: positiv, ≤ 1.000.000.000, höchstens 2 Nachkommastellen.",IF(AND('Trades'!Q70&lt;&gt;"PRICE",'Trades'!Q70&lt;&gt;"ALL_IN"),"PRICE oder ALL_IN wählen",IF('Trades'!Q70&lt;&gt;'Summary'!$K$4,"Andere Basis ausgewählt","Erfasst"))))))</x:f>
      </x:c>
      <x:c r="J70" s="33" t="str">
        <x:f>IF(P70=0,"",IF('Summary'!$H$6="Datumsfilter prüfen","Datumsfilter prüfen",IF(L70=1,"Enthalten",IF(K70=1,"Außerhalb des Zeitraums","Nicht enthalten"))))</x:f>
      </x:c>
      <x:c r="K70" s="29" t="n">
        <x:f>IF(P70=0,0,IF('Trades'!I70="UNSUPPORTED",4,IF(C70&lt;&gt;"",3,IF('Trades'!I70="OPEN",2,1))))</x:f>
        <x:v>0</x:v>
      </x:c>
      <x:c r="L70" s="29" t="n">
        <x:f>IF(OR(K70&lt;&gt;1,'Summary'!$H$6="Datumsfilter prüfen"),0,IF(AND(OR('Summary'!$B$6="",E70&gt;='Summary'!$B$6),OR('Summary'!$E$6="",E70&lt;'Summary'!$E$6+1)),1,0))</x:f>
        <x:v>0</x:v>
      </x:c>
      <x:c r="M70" s="29" t="n">
        <x:f>IF(AND(L70=1,N70=1,'Trades'!Q70='Summary'!$K$4),1,0)</x:f>
        <x:v>0</x:v>
      </x:c>
      <x:c r="N70" s="29" t="n">
        <x:f>IF(K70&lt;&gt;1,0,IF(NOT(ISNUMBER('Trades'!P70)),0,IF(AND('Trades'!P70&gt;0,'Trades'!P70&lt;=1000000000,ROUND('Trades'!P70,2)='Trades'!P70,OR('Trades'!Q70="PRICE",'Trades'!Q70="ALL_IN")),1,0)))</x:f>
        <x:v>0</x:v>
      </x:c>
      <x:c r="O70" s="29" t="n">
        <x:f>IF(P70=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0,COUNTIFS('Exits'!$B$9:$B$608,'Trades'!A70,'Exits'!$K$9:$K$608,1)))</x:f>
        <x:v>0</x:v>
      </x:c>
      <x:c r="P70" s="29" t="n">
        <x:f>IF(COUNTA('Trades'!A70:I70,'Trades'!K70:T70)=0,0,1)</x:f>
        <x:v>0</x:v>
      </x:c>
    </x:row>
    <x:row r="71" ht="52" customHeight="1">
      <x:c r="A71" s="29" t="str">
        <x:f>IF(P71=0,"",IF('Trades'!A71="","[Trades "&amp;ROW()&amp;"]",'Trades'!A71))</x:f>
      </x:c>
      <x:c r="B71" s="33" t="str">
        <x:f>IF(K71=0,"",CHOOSE(K71,"Abgeschlossen","Offen","Unvollständig / ungültig","Nicht unterstützt"))</x:f>
      </x:c>
      <x:c r="C71" s="33" t="str">
        <x:f>IF(P71=0,"",IF('Trades'!I71="UNSUPPORTED","Aufstockungen / Umkehrungen nicht unterstützt",IF('Trades'!A71="","Trade-ID eingeben",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IDs: Text mit A–Z am Anfang, bis zu 64 Zeichen; ohne *, ?, ~, =, &lt; oder &gt;. Beispiel: T-001.",IF(COUNTIFS('Trades'!$A$9:$A$208,'Trades'!A71)&lt;&gt;1,"Trade-ID ist doppelt",IF('Trades'!B71="","Instrument eingeben",IF(AND('Trades'!C71&lt;&gt;"LONG",'Trades'!C71&lt;&gt;"SHORT"),"LONG oder SHORT wählen",IF(NOT(ISNUMBER('Trades'!D71)),"Gültigen Eröffnungszeitpunkt eingeben",IF(OR('Trades'!D71&lt;1,'Trades'!D71&gt;2958465),"Gültigen Eröffnungszeitpunkt eingeben",IF(NOT(ISNUMBER('Trades'!E71)),"Positive ursprüngliche Menge eingeben",IF(OR('Trades'!E71&lt;=0,'Trades'!E71&gt;1000000,ROUND('Trades'!E71,8)&lt;&gt;'Trades'!E71),"Positive ursprüngliche Menge eingeben",IF('Trades'!F71="","Mengeneinheit angeben",IF(AND('Trades'!I71&lt;&gt;"OPEN",'Trades'!I71&lt;&gt;"CLOSED"),"OPEN oder CLOSED wählen",IF(AND('Trades'!J71&lt;&gt;"NET",'Trades'!J71&lt;&gt;"GROSS"),"NET oder GROSS wählen",IF(COUNTIFS('Exits'!$B$9:$B$608,'Trades'!A71,'Exits'!$G$9:$G$608,-1)&gt;0,"Zugehörige Ausstiege prüfen",IF(D71&gt;'Trades'!E71,"Geschlossene Menge übersteigt Anfangsmenge",IF(AND('Trades'!I71="OPEN",D71='Trades'!E71),"OPEN widerspricht Restmenge null",IF('Trades'!I71="OPEN","",IF(O71=0,"Schließung in Exits ergänzen",IF(D71&lt;&gt;'Trades'!E71,"CLOSED verlangt vollständige Schließung",IF(AND('Trades'!J71="NET",NOT(ISNUMBER('Trades'!L71))),"Abgeglichenes Netto der ganzen Position eingeben",IF(AND('Trades'!J71="NET",'Trades'!K71&lt;&gt;"YES"),"Netto der ganzen Position bestätigen",IF(IF('Trades'!J71="NET",IF('Trades'!M71="",FALSE,IF(NOT(ISNUMBER('Trades'!M71)),TRUE,OR('Trades'!M71&lt;0,'Trades'!M71&gt;1000000000,ROUND('Trades'!M71,2)&lt;&gt;'Trades'!M71))),FALSE),"Geldbeträge: höchstens 2 Nachkommastellen; Eingabebetrag absolut ≤ 1.000.000.000.",IF(IF('Trades'!J71="NET",IF('Trades'!N71="",FALSE,IF(NOT(ISNUMBER('Trades'!N71)),TRUE,OR('Trades'!N71&lt;0,'Trades'!N71&gt;1000000000,ROUND('Trades'!N71,2)&lt;&gt;'Trades'!N71))),FALSE),"Geldbeträge: höchstens 2 Nachkommastellen; Eingabebetrag absolut ≤ 1.000.000.000.",IF(IF('Trades'!J71="NET",IF('Trades'!O71="",FALSE,IF(NOT(ISNUMBER('Trades'!O71)),TRUE,OR(ABS('Trades'!O71)&gt;1000000000,ROUND('Trades'!O71,2)&lt;&gt;'Trades'!O71))),FALSE),"Geldbeträge: höchstens 2 Nachkommastellen; Eingabebetrag absolut ≤ 1.000.000.000.",IF(AND('Trades'!J71="GROSS",NOT(ISNUMBER('Trades'!M71))),"Provision angeben, auch null",IF(AND('Trades'!J71="GROSS",'Trades'!M71&lt;0),"Provision muss nichtnegativ sein",IF(AND('Trades'!J71="GROSS",NOT(ISNUMBER('Trades'!N71))),"Sonstige Gebühren angeben, auch null",IF(AND('Trades'!J71="GROSS",'Trades'!N71&lt;0),"Gebühren müssen nichtnegativ sein",IF(AND('Trades'!J71="GROSS",NOT(ISNUMBER('Trades'!O71))),"Finanzierung mit Vorzeichen angeben, auch null",IF(AND('Trades'!J71="GROSS",NOT(ISNUMBER(F71))),"Brutto-P&amp;L für jeden Ausstieg eingeben",IF(IF('Trades'!J71="NET",OR(ABS('Trades'!L71)&gt;1000000000,ROUND('Trades'!L71,2)&lt;&gt;'Trades'!L71),FALSE),"Geldbeträge: höchstens 2 Nachkommastellen; Eingabebetrag absolut ≤ 1.000.000.000.",IF(IF('Trades'!J71="GROSS",OR(ABS('Trades'!M71)&gt;1000000000,ABS('Trades'!N71)&gt;1000000000,ABS('Trades'!O71)&gt;1000000000,ROUND('Trades'!M71,2)&lt;&gt;'Trades'!M71,ROUND('Trades'!N71,2)&lt;&gt;'Trades'!N71,ROUND('Trades'!O71,2)&lt;&gt;'Trades'!O71),FALSE),"Geldbeträge: höchstens 2 Nachkommastellen; Eingabebetrag absolut ≤ 1.000.000.000.",IF(AND('Trades'!G71&lt;&gt;"",OR(NOT(ISNUMBER('Trades'!G71)),'Trades'!G71&lt;=0)),"Positiven Kurs eingeben oder leer lassen",IF(AND('Trades'!H71&lt;&gt;"",OR(NOT(ISNUMBER('Trades'!H71)),'Trades'!H71&lt;=0)),"Positiven Kurs eingeben oder leer lassen","")))))))))))))))))))))))))))))))))))</x:f>
      </x:c>
      <x:c r="D71" s="31"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k. A.",ROUND(SUMIFS('Exits'!$I$9:$I$608,'Exits'!$B$9:$B$608,'Trades'!A71),8)))</x:f>
      </x:c>
      <x:c r="E71" s="32"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k. A.",IF(OR(O71=0,COUNTIFS('Exits'!$B$9:$B$608,'Trades'!A71,'Exits'!$G$9:$G$608,-1)&gt;0),"k. A.",_xlfn.MAXIFS('Exits'!$C$9:$C$608,'Exits'!$B$9:$B$608,'Trades'!A71))))</x:f>
      </x:c>
      <x:c r="F71" s="30"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k. A.",IF(AND(O71&gt;0,SUMIFS('Exits'!$J$9:$J$608,'Exits'!$B$9:$B$608,'Trades'!A71)=O71),ROUND(SUMIFS('Exits'!$F$9:$F$608,'Exits'!$B$9:$B$608,'Trades'!A71),2),"k. A.")))</x:f>
      </x:c>
      <x:c r="G71" s="30" t="str">
        <x:f>IF(P71=0,"",IF(K71&lt;&gt;1,"k. A.",IF('Trades'!J71="NET",'Trades'!L71,ROUND(F71-'Trades'!M71-'Trades'!N71+'Trades'!O71,2))))</x:f>
      </x:c>
      <x:c r="H71" s="31" t="str">
        <x:f>IF(P71=0,"",IF(N71=1,G71/'Trades'!P71,"k. A."))</x:f>
      </x:c>
      <x:c r="I71" s="33" t="str">
        <x:f>IF(P71=0,"",IF(K71&lt;&gt;1,"Position nicht abgeschlossen",IF(NOT(ISNUMBER('Trades'!P71)),"Risiko fehlt oder ungültig: positiv, ≤ 1.000.000.000, höchstens 2 Nachkommastellen.",IF(OR('Trades'!P71&lt;=0,'Trades'!P71&gt;1000000000,ROUND('Trades'!P71,2)&lt;&gt;'Trades'!P71),"Risiko fehlt oder ungültig: positiv, ≤ 1.000.000.000, höchstens 2 Nachkommastellen.",IF(AND('Trades'!Q71&lt;&gt;"PRICE",'Trades'!Q71&lt;&gt;"ALL_IN"),"PRICE oder ALL_IN wählen",IF('Trades'!Q71&lt;&gt;'Summary'!$K$4,"Andere Basis ausgewählt","Erfasst"))))))</x:f>
      </x:c>
      <x:c r="J71" s="33" t="str">
        <x:f>IF(P71=0,"",IF('Summary'!$H$6="Datumsfilter prüfen","Datumsfilter prüfen",IF(L71=1,"Enthalten",IF(K71=1,"Außerhalb des Zeitraums","Nicht enthalten"))))</x:f>
      </x:c>
      <x:c r="K71" s="29" t="n">
        <x:f>IF(P71=0,0,IF('Trades'!I71="UNSUPPORTED",4,IF(C71&lt;&gt;"",3,IF('Trades'!I71="OPEN",2,1))))</x:f>
        <x:v>0</x:v>
      </x:c>
      <x:c r="L71" s="29" t="n">
        <x:f>IF(OR(K71&lt;&gt;1,'Summary'!$H$6="Datumsfilter prüfen"),0,IF(AND(OR('Summary'!$B$6="",E71&gt;='Summary'!$B$6),OR('Summary'!$E$6="",E71&lt;'Summary'!$E$6+1)),1,0))</x:f>
        <x:v>0</x:v>
      </x:c>
      <x:c r="M71" s="29" t="n">
        <x:f>IF(AND(L71=1,N71=1,'Trades'!Q71='Summary'!$K$4),1,0)</x:f>
        <x:v>0</x:v>
      </x:c>
      <x:c r="N71" s="29" t="n">
        <x:f>IF(K71&lt;&gt;1,0,IF(NOT(ISNUMBER('Trades'!P71)),0,IF(AND('Trades'!P71&gt;0,'Trades'!P71&lt;=1000000000,ROUND('Trades'!P71,2)='Trades'!P71,OR('Trades'!Q71="PRICE",'Trades'!Q71="ALL_IN")),1,0)))</x:f>
        <x:v>0</x:v>
      </x:c>
      <x:c r="O71" s="29" t="n">
        <x:f>IF(P71=0,0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0,COUNTIFS('Exits'!$B$9:$B$608,'Trades'!A71,'Exits'!$K$9:$K$608,1)))</x:f>
        <x:v>0</x:v>
      </x:c>
      <x:c r="P71" s="29" t="n">
        <x:f>IF(COUNTA('Trades'!A71:I71,'Trades'!K71:T71)=0,0,1)</x:f>
        <x:v>0</x:v>
      </x:c>
    </x:row>
    <x:row r="72" ht="52" customHeight="1">
      <x:c r="A72" s="29" t="str">
        <x:f>IF(P72=0,"",IF('Trades'!A72="","[Trades "&amp;ROW()&amp;"]",'Trades'!A72))</x:f>
      </x:c>
      <x:c r="B72" s="33" t="str">
        <x:f>IF(K72=0,"",CHOOSE(K72,"Abgeschlossen","Offen","Unvollständig / ungültig","Nicht unterstützt"))</x:f>
      </x:c>
      <x:c r="C72" s="33" t="str">
        <x:f>IF(P72=0,"",IF('Trades'!I72="UNSUPPORTED","Aufstockungen / Umkehrungen nicht unterstützt",IF('Trades'!A72="","Trade-ID eingeben",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IDs: Text mit A–Z am Anfang, bis zu 64 Zeichen; ohne *, ?, ~, =, &lt; oder &gt;. Beispiel: T-001.",IF(COUNTIFS('Trades'!$A$9:$A$208,'Trades'!A72)&lt;&gt;1,"Trade-ID ist doppelt",IF('Trades'!B72="","Instrument eingeben",IF(AND('Trades'!C72&lt;&gt;"LONG",'Trades'!C72&lt;&gt;"SHORT"),"LONG oder SHORT wählen",IF(NOT(ISNUMBER('Trades'!D72)),"Gültigen Eröffnungszeitpunkt eingeben",IF(OR('Trades'!D72&lt;1,'Trades'!D72&gt;2958465),"Gültigen Eröffnungszeitpunkt eingeben",IF(NOT(ISNUMBER('Trades'!E72)),"Positive ursprüngliche Menge eingeben",IF(OR('Trades'!E72&lt;=0,'Trades'!E72&gt;1000000,ROUND('Trades'!E72,8)&lt;&gt;'Trades'!E72),"Positive ursprüngliche Menge eingeben",IF('Trades'!F72="","Mengeneinheit angeben",IF(AND('Trades'!I72&lt;&gt;"OPEN",'Trades'!I72&lt;&gt;"CLOSED"),"OPEN oder CLOSED wählen",IF(AND('Trades'!J72&lt;&gt;"NET",'Trades'!J72&lt;&gt;"GROSS"),"NET oder GROSS wählen",IF(COUNTIFS('Exits'!$B$9:$B$608,'Trades'!A72,'Exits'!$G$9:$G$608,-1)&gt;0,"Zugehörige Ausstiege prüfen",IF(D72&gt;'Trades'!E72,"Geschlossene Menge übersteigt Anfangsmenge",IF(AND('Trades'!I72="OPEN",D72='Trades'!E72),"OPEN widerspricht Restmenge null",IF('Trades'!I72="OPEN","",IF(O72=0,"Schließung in Exits ergänzen",IF(D72&lt;&gt;'Trades'!E72,"CLOSED verlangt vollständige Schließung",IF(AND('Trades'!J72="NET",NOT(ISNUMBER('Trades'!L72))),"Abgeglichenes Netto der ganzen Position eingeben",IF(AND('Trades'!J72="NET",'Trades'!K72&lt;&gt;"YES"),"Netto der ganzen Position bestätigen",IF(IF('Trades'!J72="NET",IF('Trades'!M72="",FALSE,IF(NOT(ISNUMBER('Trades'!M72)),TRUE,OR('Trades'!M72&lt;0,'Trades'!M72&gt;1000000000,ROUND('Trades'!M72,2)&lt;&gt;'Trades'!M72))),FALSE),"Geldbeträge: höchstens 2 Nachkommastellen; Eingabebetrag absolut ≤ 1.000.000.000.",IF(IF('Trades'!J72="NET",IF('Trades'!N72="",FALSE,IF(NOT(ISNUMBER('Trades'!N72)),TRUE,OR('Trades'!N72&lt;0,'Trades'!N72&gt;1000000000,ROUND('Trades'!N72,2)&lt;&gt;'Trades'!N72))),FALSE),"Geldbeträge: höchstens 2 Nachkommastellen; Eingabebetrag absolut ≤ 1.000.000.000.",IF(IF('Trades'!J72="NET",IF('Trades'!O72="",FALSE,IF(NOT(ISNUMBER('Trades'!O72)),TRUE,OR(ABS('Trades'!O72)&gt;1000000000,ROUND('Trades'!O72,2)&lt;&gt;'Trades'!O72))),FALSE),"Geldbeträge: höchstens 2 Nachkommastellen; Eingabebetrag absolut ≤ 1.000.000.000.",IF(AND('Trades'!J72="GROSS",NOT(ISNUMBER('Trades'!M72))),"Provision angeben, auch null",IF(AND('Trades'!J72="GROSS",'Trades'!M72&lt;0),"Provision muss nichtnegativ sein",IF(AND('Trades'!J72="GROSS",NOT(ISNUMBER('Trades'!N72))),"Sonstige Gebühren angeben, auch null",IF(AND('Trades'!J72="GROSS",'Trades'!N72&lt;0),"Gebühren müssen nichtnegativ sein",IF(AND('Trades'!J72="GROSS",NOT(ISNUMBER('Trades'!O72))),"Finanzierung mit Vorzeichen angeben, auch null",IF(AND('Trades'!J72="GROSS",NOT(ISNUMBER(F72))),"Brutto-P&amp;L für jeden Ausstieg eingeben",IF(IF('Trades'!J72="NET",OR(ABS('Trades'!L72)&gt;1000000000,ROUND('Trades'!L72,2)&lt;&gt;'Trades'!L72),FALSE),"Geldbeträge: höchstens 2 Nachkommastellen; Eingabebetrag absolut ≤ 1.000.000.000.",IF(IF('Trades'!J72="GROSS",OR(ABS('Trades'!M72)&gt;1000000000,ABS('Trades'!N72)&gt;1000000000,ABS('Trades'!O72)&gt;1000000000,ROUND('Trades'!M72,2)&lt;&gt;'Trades'!M72,ROUND('Trades'!N72,2)&lt;&gt;'Trades'!N72,ROUND('Trades'!O72,2)&lt;&gt;'Trades'!O72),FALSE),"Geldbeträge: höchstens 2 Nachkommastellen; Eingabebetrag absolut ≤ 1.000.000.000.",IF(AND('Trades'!G72&lt;&gt;"",OR(NOT(ISNUMBER('Trades'!G72)),'Trades'!G72&lt;=0)),"Positiven Kurs eingeben oder leer lassen",IF(AND('Trades'!H72&lt;&gt;"",OR(NOT(ISNUMBER('Trades'!H72)),'Trades'!H72&lt;=0)),"Positiven Kurs eingeben oder leer lassen","")))))))))))))))))))))))))))))))))))</x:f>
      </x:c>
      <x:c r="D72" s="31"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k. A.",ROUND(SUMIFS('Exits'!$I$9:$I$608,'Exits'!$B$9:$B$608,'Trades'!A72),8)))</x:f>
      </x:c>
      <x:c r="E72" s="32"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k. A.",IF(OR(O72=0,COUNTIFS('Exits'!$B$9:$B$608,'Trades'!A72,'Exits'!$G$9:$G$608,-1)&gt;0),"k. A.",_xlfn.MAXIFS('Exits'!$C$9:$C$608,'Exits'!$B$9:$B$608,'Trades'!A72))))</x:f>
      </x:c>
      <x:c r="F72" s="30"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k. A.",IF(AND(O72&gt;0,SUMIFS('Exits'!$J$9:$J$608,'Exits'!$B$9:$B$608,'Trades'!A72)=O72),ROUND(SUMIFS('Exits'!$F$9:$F$608,'Exits'!$B$9:$B$608,'Trades'!A72),2),"k. A.")))</x:f>
      </x:c>
      <x:c r="G72" s="30" t="str">
        <x:f>IF(P72=0,"",IF(K72&lt;&gt;1,"k. A.",IF('Trades'!J72="NET",'Trades'!L72,ROUND(F72-'Trades'!M72-'Trades'!N72+'Trades'!O72,2))))</x:f>
      </x:c>
      <x:c r="H72" s="31" t="str">
        <x:f>IF(P72=0,"",IF(N72=1,G72/'Trades'!P72,"k. A."))</x:f>
      </x:c>
      <x:c r="I72" s="33" t="str">
        <x:f>IF(P72=0,"",IF(K72&lt;&gt;1,"Position nicht abgeschlossen",IF(NOT(ISNUMBER('Trades'!P72)),"Risiko fehlt oder ungültig: positiv, ≤ 1.000.000.000, höchstens 2 Nachkommastellen.",IF(OR('Trades'!P72&lt;=0,'Trades'!P72&gt;1000000000,ROUND('Trades'!P72,2)&lt;&gt;'Trades'!P72),"Risiko fehlt oder ungültig: positiv, ≤ 1.000.000.000, höchstens 2 Nachkommastellen.",IF(AND('Trades'!Q72&lt;&gt;"PRICE",'Trades'!Q72&lt;&gt;"ALL_IN"),"PRICE oder ALL_IN wählen",IF('Trades'!Q72&lt;&gt;'Summary'!$K$4,"Andere Basis ausgewählt","Erfasst"))))))</x:f>
      </x:c>
      <x:c r="J72" s="33" t="str">
        <x:f>IF(P72=0,"",IF('Summary'!$H$6="Datumsfilter prüfen","Datumsfilter prüfen",IF(L72=1,"Enthalten",IF(K72=1,"Außerhalb des Zeitraums","Nicht enthalten"))))</x:f>
      </x:c>
      <x:c r="K72" s="29" t="n">
        <x:f>IF(P72=0,0,IF('Trades'!I72="UNSUPPORTED",4,IF(C72&lt;&gt;"",3,IF('Trades'!I72="OPEN",2,1))))</x:f>
        <x:v>0</x:v>
      </x:c>
      <x:c r="L72" s="29" t="n">
        <x:f>IF(OR(K72&lt;&gt;1,'Summary'!$H$6="Datumsfilter prüfen"),0,IF(AND(OR('Summary'!$B$6="",E72&gt;='Summary'!$B$6),OR('Summary'!$E$6="",E72&lt;'Summary'!$E$6+1)),1,0))</x:f>
        <x:v>0</x:v>
      </x:c>
      <x:c r="M72" s="29" t="n">
        <x:f>IF(AND(L72=1,N72=1,'Trades'!Q72='Summary'!$K$4),1,0)</x:f>
        <x:v>0</x:v>
      </x:c>
      <x:c r="N72" s="29" t="n">
        <x:f>IF(K72&lt;&gt;1,0,IF(NOT(ISNUMBER('Trades'!P72)),0,IF(AND('Trades'!P72&gt;0,'Trades'!P72&lt;=1000000000,ROUND('Trades'!P72,2)='Trades'!P72,OR('Trades'!Q72="PRICE",'Trades'!Q72="ALL_IN")),1,0)))</x:f>
        <x:v>0</x:v>
      </x:c>
      <x:c r="O72" s="29" t="n">
        <x:f>IF(P72=0,0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0,COUNTIFS('Exits'!$B$9:$B$608,'Trades'!A72,'Exits'!$K$9:$K$608,1)))</x:f>
        <x:v>0</x:v>
      </x:c>
      <x:c r="P72" s="29" t="n">
        <x:f>IF(COUNTA('Trades'!A72:I72,'Trades'!K72:T72)=0,0,1)</x:f>
        <x:v>0</x:v>
      </x:c>
    </x:row>
    <x:row r="73" ht="52" customHeight="1">
      <x:c r="A73" s="29" t="str">
        <x:f>IF(P73=0,"",IF('Trades'!A73="","[Trades "&amp;ROW()&amp;"]",'Trades'!A73))</x:f>
      </x:c>
      <x:c r="B73" s="33" t="str">
        <x:f>IF(K73=0,"",CHOOSE(K73,"Abgeschlossen","Offen","Unvollständig / ungültig","Nicht unterstützt"))</x:f>
      </x:c>
      <x:c r="C73" s="33" t="str">
        <x:f>IF(P73=0,"",IF('Trades'!I73="UNSUPPORTED","Aufstockungen / Umkehrungen nicht unterstützt",IF('Trades'!A73="","Trade-ID eingeben",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IDs: Text mit A–Z am Anfang, bis zu 64 Zeichen; ohne *, ?, ~, =, &lt; oder &gt;. Beispiel: T-001.",IF(COUNTIFS('Trades'!$A$9:$A$208,'Trades'!A73)&lt;&gt;1,"Trade-ID ist doppelt",IF('Trades'!B73="","Instrument eingeben",IF(AND('Trades'!C73&lt;&gt;"LONG",'Trades'!C73&lt;&gt;"SHORT"),"LONG oder SHORT wählen",IF(NOT(ISNUMBER('Trades'!D73)),"Gültigen Eröffnungszeitpunkt eingeben",IF(OR('Trades'!D73&lt;1,'Trades'!D73&gt;2958465),"Gültigen Eröffnungszeitpunkt eingeben",IF(NOT(ISNUMBER('Trades'!E73)),"Positive ursprüngliche Menge eingeben",IF(OR('Trades'!E73&lt;=0,'Trades'!E73&gt;1000000,ROUND('Trades'!E73,8)&lt;&gt;'Trades'!E73),"Positive ursprüngliche Menge eingeben",IF('Trades'!F73="","Mengeneinheit angeben",IF(AND('Trades'!I73&lt;&gt;"OPEN",'Trades'!I73&lt;&gt;"CLOSED"),"OPEN oder CLOSED wählen",IF(AND('Trades'!J73&lt;&gt;"NET",'Trades'!J73&lt;&gt;"GROSS"),"NET oder GROSS wählen",IF(COUNTIFS('Exits'!$B$9:$B$608,'Trades'!A73,'Exits'!$G$9:$G$608,-1)&gt;0,"Zugehörige Ausstiege prüfen",IF(D73&gt;'Trades'!E73,"Geschlossene Menge übersteigt Anfangsmenge",IF(AND('Trades'!I73="OPEN",D73='Trades'!E73),"OPEN widerspricht Restmenge null",IF('Trades'!I73="OPEN","",IF(O73=0,"Schließung in Exits ergänzen",IF(D73&lt;&gt;'Trades'!E73,"CLOSED verlangt vollständige Schließung",IF(AND('Trades'!J73="NET",NOT(ISNUMBER('Trades'!L73))),"Abgeglichenes Netto der ganzen Position eingeben",IF(AND('Trades'!J73="NET",'Trades'!K73&lt;&gt;"YES"),"Netto der ganzen Position bestätigen",IF(IF('Trades'!J73="NET",IF('Trades'!M73="",FALSE,IF(NOT(ISNUMBER('Trades'!M73)),TRUE,OR('Trades'!M73&lt;0,'Trades'!M73&gt;1000000000,ROUND('Trades'!M73,2)&lt;&gt;'Trades'!M73))),FALSE),"Geldbeträge: höchstens 2 Nachkommastellen; Eingabebetrag absolut ≤ 1.000.000.000.",IF(IF('Trades'!J73="NET",IF('Trades'!N73="",FALSE,IF(NOT(ISNUMBER('Trades'!N73)),TRUE,OR('Trades'!N73&lt;0,'Trades'!N73&gt;1000000000,ROUND('Trades'!N73,2)&lt;&gt;'Trades'!N73))),FALSE),"Geldbeträge: höchstens 2 Nachkommastellen; Eingabebetrag absolut ≤ 1.000.000.000.",IF(IF('Trades'!J73="NET",IF('Trades'!O73="",FALSE,IF(NOT(ISNUMBER('Trades'!O73)),TRUE,OR(ABS('Trades'!O73)&gt;1000000000,ROUND('Trades'!O73,2)&lt;&gt;'Trades'!O73))),FALSE),"Geldbeträge: höchstens 2 Nachkommastellen; Eingabebetrag absolut ≤ 1.000.000.000.",IF(AND('Trades'!J73="GROSS",NOT(ISNUMBER('Trades'!M73))),"Provision angeben, auch null",IF(AND('Trades'!J73="GROSS",'Trades'!M73&lt;0),"Provision muss nichtnegativ sein",IF(AND('Trades'!J73="GROSS",NOT(ISNUMBER('Trades'!N73))),"Sonstige Gebühren angeben, auch null",IF(AND('Trades'!J73="GROSS",'Trades'!N73&lt;0),"Gebühren müssen nichtnegativ sein",IF(AND('Trades'!J73="GROSS",NOT(ISNUMBER('Trades'!O73))),"Finanzierung mit Vorzeichen angeben, auch null",IF(AND('Trades'!J73="GROSS",NOT(ISNUMBER(F73))),"Brutto-P&amp;L für jeden Ausstieg eingeben",IF(IF('Trades'!J73="NET",OR(ABS('Trades'!L73)&gt;1000000000,ROUND('Trades'!L73,2)&lt;&gt;'Trades'!L73),FALSE),"Geldbeträge: höchstens 2 Nachkommastellen; Eingabebetrag absolut ≤ 1.000.000.000.",IF(IF('Trades'!J73="GROSS",OR(ABS('Trades'!M73)&gt;1000000000,ABS('Trades'!N73)&gt;1000000000,ABS('Trades'!O73)&gt;1000000000,ROUND('Trades'!M73,2)&lt;&gt;'Trades'!M73,ROUND('Trades'!N73,2)&lt;&gt;'Trades'!N73,ROUND('Trades'!O73,2)&lt;&gt;'Trades'!O73),FALSE),"Geldbeträge: höchstens 2 Nachkommastellen; Eingabebetrag absolut ≤ 1.000.000.000.",IF(AND('Trades'!G73&lt;&gt;"",OR(NOT(ISNUMBER('Trades'!G73)),'Trades'!G73&lt;=0)),"Positiven Kurs eingeben oder leer lassen",IF(AND('Trades'!H73&lt;&gt;"",OR(NOT(ISNUMBER('Trades'!H73)),'Trades'!H73&lt;=0)),"Positiven Kurs eingeben oder leer lassen","")))))))))))))))))))))))))))))))))))</x:f>
      </x:c>
      <x:c r="D73" s="31"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k. A.",ROUND(SUMIFS('Exits'!$I$9:$I$608,'Exits'!$B$9:$B$608,'Trades'!A73),8)))</x:f>
      </x:c>
      <x:c r="E73" s="32"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k. A.",IF(OR(O73=0,COUNTIFS('Exits'!$B$9:$B$608,'Trades'!A73,'Exits'!$G$9:$G$608,-1)&gt;0),"k. A.",_xlfn.MAXIFS('Exits'!$C$9:$C$608,'Exits'!$B$9:$B$608,'Trades'!A73))))</x:f>
      </x:c>
      <x:c r="F73" s="30"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k. A.",IF(AND(O73&gt;0,SUMIFS('Exits'!$J$9:$J$608,'Exits'!$B$9:$B$608,'Trades'!A73)=O73),ROUND(SUMIFS('Exits'!$F$9:$F$608,'Exits'!$B$9:$B$608,'Trades'!A73),2),"k. A.")))</x:f>
      </x:c>
      <x:c r="G73" s="30" t="str">
        <x:f>IF(P73=0,"",IF(K73&lt;&gt;1,"k. A.",IF('Trades'!J73="NET",'Trades'!L73,ROUND(F73-'Trades'!M73-'Trades'!N73+'Trades'!O73,2))))</x:f>
      </x:c>
      <x:c r="H73" s="31" t="str">
        <x:f>IF(P73=0,"",IF(N73=1,G73/'Trades'!P73,"k. A."))</x:f>
      </x:c>
      <x:c r="I73" s="33" t="str">
        <x:f>IF(P73=0,"",IF(K73&lt;&gt;1,"Position nicht abgeschlossen",IF(NOT(ISNUMBER('Trades'!P73)),"Risiko fehlt oder ungültig: positiv, ≤ 1.000.000.000, höchstens 2 Nachkommastellen.",IF(OR('Trades'!P73&lt;=0,'Trades'!P73&gt;1000000000,ROUND('Trades'!P73,2)&lt;&gt;'Trades'!P73),"Risiko fehlt oder ungültig: positiv, ≤ 1.000.000.000, höchstens 2 Nachkommastellen.",IF(AND('Trades'!Q73&lt;&gt;"PRICE",'Trades'!Q73&lt;&gt;"ALL_IN"),"PRICE oder ALL_IN wählen",IF('Trades'!Q73&lt;&gt;'Summary'!$K$4,"Andere Basis ausgewählt","Erfasst"))))))</x:f>
      </x:c>
      <x:c r="J73" s="33" t="str">
        <x:f>IF(P73=0,"",IF('Summary'!$H$6="Datumsfilter prüfen","Datumsfilter prüfen",IF(L73=1,"Enthalten",IF(K73=1,"Außerhalb des Zeitraums","Nicht enthalten"))))</x:f>
      </x:c>
      <x:c r="K73" s="29" t="n">
        <x:f>IF(P73=0,0,IF('Trades'!I73="UNSUPPORTED",4,IF(C73&lt;&gt;"",3,IF('Trades'!I73="OPEN",2,1))))</x:f>
        <x:v>0</x:v>
      </x:c>
      <x:c r="L73" s="29" t="n">
        <x:f>IF(OR(K73&lt;&gt;1,'Summary'!$H$6="Datumsfilter prüfen"),0,IF(AND(OR('Summary'!$B$6="",E73&gt;='Summary'!$B$6),OR('Summary'!$E$6="",E73&lt;'Summary'!$E$6+1)),1,0))</x:f>
        <x:v>0</x:v>
      </x:c>
      <x:c r="M73" s="29" t="n">
        <x:f>IF(AND(L73=1,N73=1,'Trades'!Q73='Summary'!$K$4),1,0)</x:f>
        <x:v>0</x:v>
      </x:c>
      <x:c r="N73" s="29" t="n">
        <x:f>IF(K73&lt;&gt;1,0,IF(NOT(ISNUMBER('Trades'!P73)),0,IF(AND('Trades'!P73&gt;0,'Trades'!P73&lt;=1000000000,ROUND('Trades'!P73,2)='Trades'!P73,OR('Trades'!Q73="PRICE",'Trades'!Q73="ALL_IN")),1,0)))</x:f>
        <x:v>0</x:v>
      </x:c>
      <x:c r="O73" s="29" t="n">
        <x:f>IF(P73=0,0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0,COUNTIFS('Exits'!$B$9:$B$608,'Trades'!A73,'Exits'!$K$9:$K$608,1)))</x:f>
        <x:v>0</x:v>
      </x:c>
      <x:c r="P73" s="29" t="n">
        <x:f>IF(COUNTA('Trades'!A73:I73,'Trades'!K73:T73)=0,0,1)</x:f>
        <x:v>0</x:v>
      </x:c>
    </x:row>
    <x:row r="74" ht="52" customHeight="1">
      <x:c r="A74" s="29" t="str">
        <x:f>IF(P74=0,"",IF('Trades'!A74="","[Trades "&amp;ROW()&amp;"]",'Trades'!A74))</x:f>
      </x:c>
      <x:c r="B74" s="33" t="str">
        <x:f>IF(K74=0,"",CHOOSE(K74,"Abgeschlossen","Offen","Unvollständig / ungültig","Nicht unterstützt"))</x:f>
      </x:c>
      <x:c r="C74" s="33" t="str">
        <x:f>IF(P74=0,"",IF('Trades'!I74="UNSUPPORTED","Aufstockungen / Umkehrungen nicht unterstützt",IF('Trades'!A74="","Trade-ID eingeben",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IDs: Text mit A–Z am Anfang, bis zu 64 Zeichen; ohne *, ?, ~, =, &lt; oder &gt;. Beispiel: T-001.",IF(COUNTIFS('Trades'!$A$9:$A$208,'Trades'!A74)&lt;&gt;1,"Trade-ID ist doppelt",IF('Trades'!B74="","Instrument eingeben",IF(AND('Trades'!C74&lt;&gt;"LONG",'Trades'!C74&lt;&gt;"SHORT"),"LONG oder SHORT wählen",IF(NOT(ISNUMBER('Trades'!D74)),"Gültigen Eröffnungszeitpunkt eingeben",IF(OR('Trades'!D74&lt;1,'Trades'!D74&gt;2958465),"Gültigen Eröffnungszeitpunkt eingeben",IF(NOT(ISNUMBER('Trades'!E74)),"Positive ursprüngliche Menge eingeben",IF(OR('Trades'!E74&lt;=0,'Trades'!E74&gt;1000000,ROUND('Trades'!E74,8)&lt;&gt;'Trades'!E74),"Positive ursprüngliche Menge eingeben",IF('Trades'!F74="","Mengeneinheit angeben",IF(AND('Trades'!I74&lt;&gt;"OPEN",'Trades'!I74&lt;&gt;"CLOSED"),"OPEN oder CLOSED wählen",IF(AND('Trades'!J74&lt;&gt;"NET",'Trades'!J74&lt;&gt;"GROSS"),"NET oder GROSS wählen",IF(COUNTIFS('Exits'!$B$9:$B$608,'Trades'!A74,'Exits'!$G$9:$G$608,-1)&gt;0,"Zugehörige Ausstiege prüfen",IF(D74&gt;'Trades'!E74,"Geschlossene Menge übersteigt Anfangsmenge",IF(AND('Trades'!I74="OPEN",D74='Trades'!E74),"OPEN widerspricht Restmenge null",IF('Trades'!I74="OPEN","",IF(O74=0,"Schließung in Exits ergänzen",IF(D74&lt;&gt;'Trades'!E74,"CLOSED verlangt vollständige Schließung",IF(AND('Trades'!J74="NET",NOT(ISNUMBER('Trades'!L74))),"Abgeglichenes Netto der ganzen Position eingeben",IF(AND('Trades'!J74="NET",'Trades'!K74&lt;&gt;"YES"),"Netto der ganzen Position bestätigen",IF(IF('Trades'!J74="NET",IF('Trades'!M74="",FALSE,IF(NOT(ISNUMBER('Trades'!M74)),TRUE,OR('Trades'!M74&lt;0,'Trades'!M74&gt;1000000000,ROUND('Trades'!M74,2)&lt;&gt;'Trades'!M74))),FALSE),"Geldbeträge: höchstens 2 Nachkommastellen; Eingabebetrag absolut ≤ 1.000.000.000.",IF(IF('Trades'!J74="NET",IF('Trades'!N74="",FALSE,IF(NOT(ISNUMBER('Trades'!N74)),TRUE,OR('Trades'!N74&lt;0,'Trades'!N74&gt;1000000000,ROUND('Trades'!N74,2)&lt;&gt;'Trades'!N74))),FALSE),"Geldbeträge: höchstens 2 Nachkommastellen; Eingabebetrag absolut ≤ 1.000.000.000.",IF(IF('Trades'!J74="NET",IF('Trades'!O74="",FALSE,IF(NOT(ISNUMBER('Trades'!O74)),TRUE,OR(ABS('Trades'!O74)&gt;1000000000,ROUND('Trades'!O74,2)&lt;&gt;'Trades'!O74))),FALSE),"Geldbeträge: höchstens 2 Nachkommastellen; Eingabebetrag absolut ≤ 1.000.000.000.",IF(AND('Trades'!J74="GROSS",NOT(ISNUMBER('Trades'!M74))),"Provision angeben, auch null",IF(AND('Trades'!J74="GROSS",'Trades'!M74&lt;0),"Provision muss nichtnegativ sein",IF(AND('Trades'!J74="GROSS",NOT(ISNUMBER('Trades'!N74))),"Sonstige Gebühren angeben, auch null",IF(AND('Trades'!J74="GROSS",'Trades'!N74&lt;0),"Gebühren müssen nichtnegativ sein",IF(AND('Trades'!J74="GROSS",NOT(ISNUMBER('Trades'!O74))),"Finanzierung mit Vorzeichen angeben, auch null",IF(AND('Trades'!J74="GROSS",NOT(ISNUMBER(F74))),"Brutto-P&amp;L für jeden Ausstieg eingeben",IF(IF('Trades'!J74="NET",OR(ABS('Trades'!L74)&gt;1000000000,ROUND('Trades'!L74,2)&lt;&gt;'Trades'!L74),FALSE),"Geldbeträge: höchstens 2 Nachkommastellen; Eingabebetrag absolut ≤ 1.000.000.000.",IF(IF('Trades'!J74="GROSS",OR(ABS('Trades'!M74)&gt;1000000000,ABS('Trades'!N74)&gt;1000000000,ABS('Trades'!O74)&gt;1000000000,ROUND('Trades'!M74,2)&lt;&gt;'Trades'!M74,ROUND('Trades'!N74,2)&lt;&gt;'Trades'!N74,ROUND('Trades'!O74,2)&lt;&gt;'Trades'!O74),FALSE),"Geldbeträge: höchstens 2 Nachkommastellen; Eingabebetrag absolut ≤ 1.000.000.000.",IF(AND('Trades'!G74&lt;&gt;"",OR(NOT(ISNUMBER('Trades'!G74)),'Trades'!G74&lt;=0)),"Positiven Kurs eingeben oder leer lassen",IF(AND('Trades'!H74&lt;&gt;"",OR(NOT(ISNUMBER('Trades'!H74)),'Trades'!H74&lt;=0)),"Positiven Kurs eingeben oder leer lassen","")))))))))))))))))))))))))))))))))))</x:f>
      </x:c>
      <x:c r="D74" s="31"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k. A.",ROUND(SUMIFS('Exits'!$I$9:$I$608,'Exits'!$B$9:$B$608,'Trades'!A74),8)))</x:f>
      </x:c>
      <x:c r="E74" s="32"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k. A.",IF(OR(O74=0,COUNTIFS('Exits'!$B$9:$B$608,'Trades'!A74,'Exits'!$G$9:$G$608,-1)&gt;0),"k. A.",_xlfn.MAXIFS('Exits'!$C$9:$C$608,'Exits'!$B$9:$B$608,'Trades'!A74))))</x:f>
      </x:c>
      <x:c r="F74" s="30"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k. A.",IF(AND(O74&gt;0,SUMIFS('Exits'!$J$9:$J$608,'Exits'!$B$9:$B$608,'Trades'!A74)=O74),ROUND(SUMIFS('Exits'!$F$9:$F$608,'Exits'!$B$9:$B$608,'Trades'!A74),2),"k. A.")))</x:f>
      </x:c>
      <x:c r="G74" s="30" t="str">
        <x:f>IF(P74=0,"",IF(K74&lt;&gt;1,"k. A.",IF('Trades'!J74="NET",'Trades'!L74,ROUND(F74-'Trades'!M74-'Trades'!N74+'Trades'!O74,2))))</x:f>
      </x:c>
      <x:c r="H74" s="31" t="str">
        <x:f>IF(P74=0,"",IF(N74=1,G74/'Trades'!P74,"k. A."))</x:f>
      </x:c>
      <x:c r="I74" s="33" t="str">
        <x:f>IF(P74=0,"",IF(K74&lt;&gt;1,"Position nicht abgeschlossen",IF(NOT(ISNUMBER('Trades'!P74)),"Risiko fehlt oder ungültig: positiv, ≤ 1.000.000.000, höchstens 2 Nachkommastellen.",IF(OR('Trades'!P74&lt;=0,'Trades'!P74&gt;1000000000,ROUND('Trades'!P74,2)&lt;&gt;'Trades'!P74),"Risiko fehlt oder ungültig: positiv, ≤ 1.000.000.000, höchstens 2 Nachkommastellen.",IF(AND('Trades'!Q74&lt;&gt;"PRICE",'Trades'!Q74&lt;&gt;"ALL_IN"),"PRICE oder ALL_IN wählen",IF('Trades'!Q74&lt;&gt;'Summary'!$K$4,"Andere Basis ausgewählt","Erfasst"))))))</x:f>
      </x:c>
      <x:c r="J74" s="33" t="str">
        <x:f>IF(P74=0,"",IF('Summary'!$H$6="Datumsfilter prüfen","Datumsfilter prüfen",IF(L74=1,"Enthalten",IF(K74=1,"Außerhalb des Zeitraums","Nicht enthalten"))))</x:f>
      </x:c>
      <x:c r="K74" s="29" t="n">
        <x:f>IF(P74=0,0,IF('Trades'!I74="UNSUPPORTED",4,IF(C74&lt;&gt;"",3,IF('Trades'!I74="OPEN",2,1))))</x:f>
        <x:v>0</x:v>
      </x:c>
      <x:c r="L74" s="29" t="n">
        <x:f>IF(OR(K74&lt;&gt;1,'Summary'!$H$6="Datumsfilter prüfen"),0,IF(AND(OR('Summary'!$B$6="",E74&gt;='Summary'!$B$6),OR('Summary'!$E$6="",E74&lt;'Summary'!$E$6+1)),1,0))</x:f>
        <x:v>0</x:v>
      </x:c>
      <x:c r="M74" s="29" t="n">
        <x:f>IF(AND(L74=1,N74=1,'Trades'!Q74='Summary'!$K$4),1,0)</x:f>
        <x:v>0</x:v>
      </x:c>
      <x:c r="N74" s="29" t="n">
        <x:f>IF(K74&lt;&gt;1,0,IF(NOT(ISNUMBER('Trades'!P74)),0,IF(AND('Trades'!P74&gt;0,'Trades'!P74&lt;=1000000000,ROUND('Trades'!P74,2)='Trades'!P74,OR('Trades'!Q74="PRICE",'Trades'!Q74="ALL_IN")),1,0)))</x:f>
        <x:v>0</x:v>
      </x:c>
      <x:c r="O74" s="29" t="n">
        <x:f>IF(P74=0,0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0,COUNTIFS('Exits'!$B$9:$B$608,'Trades'!A74,'Exits'!$K$9:$K$608,1)))</x:f>
        <x:v>0</x:v>
      </x:c>
      <x:c r="P74" s="29" t="n">
        <x:f>IF(COUNTA('Trades'!A74:I74,'Trades'!K74:T74)=0,0,1)</x:f>
        <x:v>0</x:v>
      </x:c>
    </x:row>
    <x:row r="75" ht="52" customHeight="1">
      <x:c r="A75" s="29" t="str">
        <x:f>IF(P75=0,"",IF('Trades'!A75="","[Trades "&amp;ROW()&amp;"]",'Trades'!A75))</x:f>
      </x:c>
      <x:c r="B75" s="33" t="str">
        <x:f>IF(K75=0,"",CHOOSE(K75,"Abgeschlossen","Offen","Unvollständig / ungültig","Nicht unterstützt"))</x:f>
      </x:c>
      <x:c r="C75" s="33" t="str">
        <x:f>IF(P75=0,"",IF('Trades'!I75="UNSUPPORTED","Aufstockungen / Umkehrungen nicht unterstützt",IF('Trades'!A75="","Trade-ID eingeben",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IDs: Text mit A–Z am Anfang, bis zu 64 Zeichen; ohne *, ?, ~, =, &lt; oder &gt;. Beispiel: T-001.",IF(COUNTIFS('Trades'!$A$9:$A$208,'Trades'!A75)&lt;&gt;1,"Trade-ID ist doppelt",IF('Trades'!B75="","Instrument eingeben",IF(AND('Trades'!C75&lt;&gt;"LONG",'Trades'!C75&lt;&gt;"SHORT"),"LONG oder SHORT wählen",IF(NOT(ISNUMBER('Trades'!D75)),"Gültigen Eröffnungszeitpunkt eingeben",IF(OR('Trades'!D75&lt;1,'Trades'!D75&gt;2958465),"Gültigen Eröffnungszeitpunkt eingeben",IF(NOT(ISNUMBER('Trades'!E75)),"Positive ursprüngliche Menge eingeben",IF(OR('Trades'!E75&lt;=0,'Trades'!E75&gt;1000000,ROUND('Trades'!E75,8)&lt;&gt;'Trades'!E75),"Positive ursprüngliche Menge eingeben",IF('Trades'!F75="","Mengeneinheit angeben",IF(AND('Trades'!I75&lt;&gt;"OPEN",'Trades'!I75&lt;&gt;"CLOSED"),"OPEN oder CLOSED wählen",IF(AND('Trades'!J75&lt;&gt;"NET",'Trades'!J75&lt;&gt;"GROSS"),"NET oder GROSS wählen",IF(COUNTIFS('Exits'!$B$9:$B$608,'Trades'!A75,'Exits'!$G$9:$G$608,-1)&gt;0,"Zugehörige Ausstiege prüfen",IF(D75&gt;'Trades'!E75,"Geschlossene Menge übersteigt Anfangsmenge",IF(AND('Trades'!I75="OPEN",D75='Trades'!E75),"OPEN widerspricht Restmenge null",IF('Trades'!I75="OPEN","",IF(O75=0,"Schließung in Exits ergänzen",IF(D75&lt;&gt;'Trades'!E75,"CLOSED verlangt vollständige Schließung",IF(AND('Trades'!J75="NET",NOT(ISNUMBER('Trades'!L75))),"Abgeglichenes Netto der ganzen Position eingeben",IF(AND('Trades'!J75="NET",'Trades'!K75&lt;&gt;"YES"),"Netto der ganzen Position bestätigen",IF(IF('Trades'!J75="NET",IF('Trades'!M75="",FALSE,IF(NOT(ISNUMBER('Trades'!M75)),TRUE,OR('Trades'!M75&lt;0,'Trades'!M75&gt;1000000000,ROUND('Trades'!M75,2)&lt;&gt;'Trades'!M75))),FALSE),"Geldbeträge: höchstens 2 Nachkommastellen; Eingabebetrag absolut ≤ 1.000.000.000.",IF(IF('Trades'!J75="NET",IF('Trades'!N75="",FALSE,IF(NOT(ISNUMBER('Trades'!N75)),TRUE,OR('Trades'!N75&lt;0,'Trades'!N75&gt;1000000000,ROUND('Trades'!N75,2)&lt;&gt;'Trades'!N75))),FALSE),"Geldbeträge: höchstens 2 Nachkommastellen; Eingabebetrag absolut ≤ 1.000.000.000.",IF(IF('Trades'!J75="NET",IF('Trades'!O75="",FALSE,IF(NOT(ISNUMBER('Trades'!O75)),TRUE,OR(ABS('Trades'!O75)&gt;1000000000,ROUND('Trades'!O75,2)&lt;&gt;'Trades'!O75))),FALSE),"Geldbeträge: höchstens 2 Nachkommastellen; Eingabebetrag absolut ≤ 1.000.000.000.",IF(AND('Trades'!J75="GROSS",NOT(ISNUMBER('Trades'!M75))),"Provision angeben, auch null",IF(AND('Trades'!J75="GROSS",'Trades'!M75&lt;0),"Provision muss nichtnegativ sein",IF(AND('Trades'!J75="GROSS",NOT(ISNUMBER('Trades'!N75))),"Sonstige Gebühren angeben, auch null",IF(AND('Trades'!J75="GROSS",'Trades'!N75&lt;0),"Gebühren müssen nichtnegativ sein",IF(AND('Trades'!J75="GROSS",NOT(ISNUMBER('Trades'!O75))),"Finanzierung mit Vorzeichen angeben, auch null",IF(AND('Trades'!J75="GROSS",NOT(ISNUMBER(F75))),"Brutto-P&amp;L für jeden Ausstieg eingeben",IF(IF('Trades'!J75="NET",OR(ABS('Trades'!L75)&gt;1000000000,ROUND('Trades'!L75,2)&lt;&gt;'Trades'!L75),FALSE),"Geldbeträge: höchstens 2 Nachkommastellen; Eingabebetrag absolut ≤ 1.000.000.000.",IF(IF('Trades'!J75="GROSS",OR(ABS('Trades'!M75)&gt;1000000000,ABS('Trades'!N75)&gt;1000000000,ABS('Trades'!O75)&gt;1000000000,ROUND('Trades'!M75,2)&lt;&gt;'Trades'!M75,ROUND('Trades'!N75,2)&lt;&gt;'Trades'!N75,ROUND('Trades'!O75,2)&lt;&gt;'Trades'!O75),FALSE),"Geldbeträge: höchstens 2 Nachkommastellen; Eingabebetrag absolut ≤ 1.000.000.000.",IF(AND('Trades'!G75&lt;&gt;"",OR(NOT(ISNUMBER('Trades'!G75)),'Trades'!G75&lt;=0)),"Positiven Kurs eingeben oder leer lassen",IF(AND('Trades'!H75&lt;&gt;"",OR(NOT(ISNUMBER('Trades'!H75)),'Trades'!H75&lt;=0)),"Positiven Kurs eingeben oder leer lassen","")))))))))))))))))))))))))))))))))))</x:f>
      </x:c>
      <x:c r="D75" s="31"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k. A.",ROUND(SUMIFS('Exits'!$I$9:$I$608,'Exits'!$B$9:$B$608,'Trades'!A75),8)))</x:f>
      </x:c>
      <x:c r="E75" s="32"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k. A.",IF(OR(O75=0,COUNTIFS('Exits'!$B$9:$B$608,'Trades'!A75,'Exits'!$G$9:$G$608,-1)&gt;0),"k. A.",_xlfn.MAXIFS('Exits'!$C$9:$C$608,'Exits'!$B$9:$B$608,'Trades'!A75))))</x:f>
      </x:c>
      <x:c r="F75" s="30"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k. A.",IF(AND(O75&gt;0,SUMIFS('Exits'!$J$9:$J$608,'Exits'!$B$9:$B$608,'Trades'!A75)=O75),ROUND(SUMIFS('Exits'!$F$9:$F$608,'Exits'!$B$9:$B$608,'Trades'!A75),2),"k. A.")))</x:f>
      </x:c>
      <x:c r="G75" s="30" t="str">
        <x:f>IF(P75=0,"",IF(K75&lt;&gt;1,"k. A.",IF('Trades'!J75="NET",'Trades'!L75,ROUND(F75-'Trades'!M75-'Trades'!N75+'Trades'!O75,2))))</x:f>
      </x:c>
      <x:c r="H75" s="31" t="str">
        <x:f>IF(P75=0,"",IF(N75=1,G75/'Trades'!P75,"k. A."))</x:f>
      </x:c>
      <x:c r="I75" s="33" t="str">
        <x:f>IF(P75=0,"",IF(K75&lt;&gt;1,"Position nicht abgeschlossen",IF(NOT(ISNUMBER('Trades'!P75)),"Risiko fehlt oder ungültig: positiv, ≤ 1.000.000.000, höchstens 2 Nachkommastellen.",IF(OR('Trades'!P75&lt;=0,'Trades'!P75&gt;1000000000,ROUND('Trades'!P75,2)&lt;&gt;'Trades'!P75),"Risiko fehlt oder ungültig: positiv, ≤ 1.000.000.000, höchstens 2 Nachkommastellen.",IF(AND('Trades'!Q75&lt;&gt;"PRICE",'Trades'!Q75&lt;&gt;"ALL_IN"),"PRICE oder ALL_IN wählen",IF('Trades'!Q75&lt;&gt;'Summary'!$K$4,"Andere Basis ausgewählt","Erfasst"))))))</x:f>
      </x:c>
      <x:c r="J75" s="33" t="str">
        <x:f>IF(P75=0,"",IF('Summary'!$H$6="Datumsfilter prüfen","Datumsfilter prüfen",IF(L75=1,"Enthalten",IF(K75=1,"Außerhalb des Zeitraums","Nicht enthalten"))))</x:f>
      </x:c>
      <x:c r="K75" s="29" t="n">
        <x:f>IF(P75=0,0,IF('Trades'!I75="UNSUPPORTED",4,IF(C75&lt;&gt;"",3,IF('Trades'!I75="OPEN",2,1))))</x:f>
        <x:v>0</x:v>
      </x:c>
      <x:c r="L75" s="29" t="n">
        <x:f>IF(OR(K75&lt;&gt;1,'Summary'!$H$6="Datumsfilter prüfen"),0,IF(AND(OR('Summary'!$B$6="",E75&gt;='Summary'!$B$6),OR('Summary'!$E$6="",E75&lt;'Summary'!$E$6+1)),1,0))</x:f>
        <x:v>0</x:v>
      </x:c>
      <x:c r="M75" s="29" t="n">
        <x:f>IF(AND(L75=1,N75=1,'Trades'!Q75='Summary'!$K$4),1,0)</x:f>
        <x:v>0</x:v>
      </x:c>
      <x:c r="N75" s="29" t="n">
        <x:f>IF(K75&lt;&gt;1,0,IF(NOT(ISNUMBER('Trades'!P75)),0,IF(AND('Trades'!P75&gt;0,'Trades'!P75&lt;=1000000000,ROUND('Trades'!P75,2)='Trades'!P75,OR('Trades'!Q75="PRICE",'Trades'!Q75="ALL_IN")),1,0)))</x:f>
        <x:v>0</x:v>
      </x:c>
      <x:c r="O75" s="29" t="n">
        <x:f>IF(P75=0,0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0,COUNTIFS('Exits'!$B$9:$B$608,'Trades'!A75,'Exits'!$K$9:$K$608,1)))</x:f>
        <x:v>0</x:v>
      </x:c>
      <x:c r="P75" s="29" t="n">
        <x:f>IF(COUNTA('Trades'!A75:I75,'Trades'!K75:T75)=0,0,1)</x:f>
        <x:v>0</x:v>
      </x:c>
    </x:row>
    <x:row r="76" ht="52" customHeight="1">
      <x:c r="A76" s="29" t="str">
        <x:f>IF(P76=0,"",IF('Trades'!A76="","[Trades "&amp;ROW()&amp;"]",'Trades'!A76))</x:f>
      </x:c>
      <x:c r="B76" s="33" t="str">
        <x:f>IF(K76=0,"",CHOOSE(K76,"Abgeschlossen","Offen","Unvollständig / ungültig","Nicht unterstützt"))</x:f>
      </x:c>
      <x:c r="C76" s="33" t="str">
        <x:f>IF(P76=0,"",IF('Trades'!I76="UNSUPPORTED","Aufstockungen / Umkehrungen nicht unterstützt",IF('Trades'!A76="","Trade-ID eingeben",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IDs: Text mit A–Z am Anfang, bis zu 64 Zeichen; ohne *, ?, ~, =, &lt; oder &gt;. Beispiel: T-001.",IF(COUNTIFS('Trades'!$A$9:$A$208,'Trades'!A76)&lt;&gt;1,"Trade-ID ist doppelt",IF('Trades'!B76="","Instrument eingeben",IF(AND('Trades'!C76&lt;&gt;"LONG",'Trades'!C76&lt;&gt;"SHORT"),"LONG oder SHORT wählen",IF(NOT(ISNUMBER('Trades'!D76)),"Gültigen Eröffnungszeitpunkt eingeben",IF(OR('Trades'!D76&lt;1,'Trades'!D76&gt;2958465),"Gültigen Eröffnungszeitpunkt eingeben",IF(NOT(ISNUMBER('Trades'!E76)),"Positive ursprüngliche Menge eingeben",IF(OR('Trades'!E76&lt;=0,'Trades'!E76&gt;1000000,ROUND('Trades'!E76,8)&lt;&gt;'Trades'!E76),"Positive ursprüngliche Menge eingeben",IF('Trades'!F76="","Mengeneinheit angeben",IF(AND('Trades'!I76&lt;&gt;"OPEN",'Trades'!I76&lt;&gt;"CLOSED"),"OPEN oder CLOSED wählen",IF(AND('Trades'!J76&lt;&gt;"NET",'Trades'!J76&lt;&gt;"GROSS"),"NET oder GROSS wählen",IF(COUNTIFS('Exits'!$B$9:$B$608,'Trades'!A76,'Exits'!$G$9:$G$608,-1)&gt;0,"Zugehörige Ausstiege prüfen",IF(D76&gt;'Trades'!E76,"Geschlossene Menge übersteigt Anfangsmenge",IF(AND('Trades'!I76="OPEN",D76='Trades'!E76),"OPEN widerspricht Restmenge null",IF('Trades'!I76="OPEN","",IF(O76=0,"Schließung in Exits ergänzen",IF(D76&lt;&gt;'Trades'!E76,"CLOSED verlangt vollständige Schließung",IF(AND('Trades'!J76="NET",NOT(ISNUMBER('Trades'!L76))),"Abgeglichenes Netto der ganzen Position eingeben",IF(AND('Trades'!J76="NET",'Trades'!K76&lt;&gt;"YES"),"Netto der ganzen Position bestätigen",IF(IF('Trades'!J76="NET",IF('Trades'!M76="",FALSE,IF(NOT(ISNUMBER('Trades'!M76)),TRUE,OR('Trades'!M76&lt;0,'Trades'!M76&gt;1000000000,ROUND('Trades'!M76,2)&lt;&gt;'Trades'!M76))),FALSE),"Geldbeträge: höchstens 2 Nachkommastellen; Eingabebetrag absolut ≤ 1.000.000.000.",IF(IF('Trades'!J76="NET",IF('Trades'!N76="",FALSE,IF(NOT(ISNUMBER('Trades'!N76)),TRUE,OR('Trades'!N76&lt;0,'Trades'!N76&gt;1000000000,ROUND('Trades'!N76,2)&lt;&gt;'Trades'!N76))),FALSE),"Geldbeträge: höchstens 2 Nachkommastellen; Eingabebetrag absolut ≤ 1.000.000.000.",IF(IF('Trades'!J76="NET",IF('Trades'!O76="",FALSE,IF(NOT(ISNUMBER('Trades'!O76)),TRUE,OR(ABS('Trades'!O76)&gt;1000000000,ROUND('Trades'!O76,2)&lt;&gt;'Trades'!O76))),FALSE),"Geldbeträge: höchstens 2 Nachkommastellen; Eingabebetrag absolut ≤ 1.000.000.000.",IF(AND('Trades'!J76="GROSS",NOT(ISNUMBER('Trades'!M76))),"Provision angeben, auch null",IF(AND('Trades'!J76="GROSS",'Trades'!M76&lt;0),"Provision muss nichtnegativ sein",IF(AND('Trades'!J76="GROSS",NOT(ISNUMBER('Trades'!N76))),"Sonstige Gebühren angeben, auch null",IF(AND('Trades'!J76="GROSS",'Trades'!N76&lt;0),"Gebühren müssen nichtnegativ sein",IF(AND('Trades'!J76="GROSS",NOT(ISNUMBER('Trades'!O76))),"Finanzierung mit Vorzeichen angeben, auch null",IF(AND('Trades'!J76="GROSS",NOT(ISNUMBER(F76))),"Brutto-P&amp;L für jeden Ausstieg eingeben",IF(IF('Trades'!J76="NET",OR(ABS('Trades'!L76)&gt;1000000000,ROUND('Trades'!L76,2)&lt;&gt;'Trades'!L76),FALSE),"Geldbeträge: höchstens 2 Nachkommastellen; Eingabebetrag absolut ≤ 1.000.000.000.",IF(IF('Trades'!J76="GROSS",OR(ABS('Trades'!M76)&gt;1000000000,ABS('Trades'!N76)&gt;1000000000,ABS('Trades'!O76)&gt;1000000000,ROUND('Trades'!M76,2)&lt;&gt;'Trades'!M76,ROUND('Trades'!N76,2)&lt;&gt;'Trades'!N76,ROUND('Trades'!O76,2)&lt;&gt;'Trades'!O76),FALSE),"Geldbeträge: höchstens 2 Nachkommastellen; Eingabebetrag absolut ≤ 1.000.000.000.",IF(AND('Trades'!G76&lt;&gt;"",OR(NOT(ISNUMBER('Trades'!G76)),'Trades'!G76&lt;=0)),"Positiven Kurs eingeben oder leer lassen",IF(AND('Trades'!H76&lt;&gt;"",OR(NOT(ISNUMBER('Trades'!H76)),'Trades'!H76&lt;=0)),"Positiven Kurs eingeben oder leer lassen","")))))))))))))))))))))))))))))))))))</x:f>
      </x:c>
      <x:c r="D76" s="31"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k. A.",ROUND(SUMIFS('Exits'!$I$9:$I$608,'Exits'!$B$9:$B$608,'Trades'!A76),8)))</x:f>
      </x:c>
      <x:c r="E76" s="32"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k. A.",IF(OR(O76=0,COUNTIFS('Exits'!$B$9:$B$608,'Trades'!A76,'Exits'!$G$9:$G$608,-1)&gt;0),"k. A.",_xlfn.MAXIFS('Exits'!$C$9:$C$608,'Exits'!$B$9:$B$608,'Trades'!A76))))</x:f>
      </x:c>
      <x:c r="F76" s="30"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k. A.",IF(AND(O76&gt;0,SUMIFS('Exits'!$J$9:$J$608,'Exits'!$B$9:$B$608,'Trades'!A76)=O76),ROUND(SUMIFS('Exits'!$F$9:$F$608,'Exits'!$B$9:$B$608,'Trades'!A76),2),"k. A.")))</x:f>
      </x:c>
      <x:c r="G76" s="30" t="str">
        <x:f>IF(P76=0,"",IF(K76&lt;&gt;1,"k. A.",IF('Trades'!J76="NET",'Trades'!L76,ROUND(F76-'Trades'!M76-'Trades'!N76+'Trades'!O76,2))))</x:f>
      </x:c>
      <x:c r="H76" s="31" t="str">
        <x:f>IF(P76=0,"",IF(N76=1,G76/'Trades'!P76,"k. A."))</x:f>
      </x:c>
      <x:c r="I76" s="33" t="str">
        <x:f>IF(P76=0,"",IF(K76&lt;&gt;1,"Position nicht abgeschlossen",IF(NOT(ISNUMBER('Trades'!P76)),"Risiko fehlt oder ungültig: positiv, ≤ 1.000.000.000, höchstens 2 Nachkommastellen.",IF(OR('Trades'!P76&lt;=0,'Trades'!P76&gt;1000000000,ROUND('Trades'!P76,2)&lt;&gt;'Trades'!P76),"Risiko fehlt oder ungültig: positiv, ≤ 1.000.000.000, höchstens 2 Nachkommastellen.",IF(AND('Trades'!Q76&lt;&gt;"PRICE",'Trades'!Q76&lt;&gt;"ALL_IN"),"PRICE oder ALL_IN wählen",IF('Trades'!Q76&lt;&gt;'Summary'!$K$4,"Andere Basis ausgewählt","Erfasst"))))))</x:f>
      </x:c>
      <x:c r="J76" s="33" t="str">
        <x:f>IF(P76=0,"",IF('Summary'!$H$6="Datumsfilter prüfen","Datumsfilter prüfen",IF(L76=1,"Enthalten",IF(K76=1,"Außerhalb des Zeitraums","Nicht enthalten"))))</x:f>
      </x:c>
      <x:c r="K76" s="29" t="n">
        <x:f>IF(P76=0,0,IF('Trades'!I76="UNSUPPORTED",4,IF(C76&lt;&gt;"",3,IF('Trades'!I76="OPEN",2,1))))</x:f>
        <x:v>0</x:v>
      </x:c>
      <x:c r="L76" s="29" t="n">
        <x:f>IF(OR(K76&lt;&gt;1,'Summary'!$H$6="Datumsfilter prüfen"),0,IF(AND(OR('Summary'!$B$6="",E76&gt;='Summary'!$B$6),OR('Summary'!$E$6="",E76&lt;'Summary'!$E$6+1)),1,0))</x:f>
        <x:v>0</x:v>
      </x:c>
      <x:c r="M76" s="29" t="n">
        <x:f>IF(AND(L76=1,N76=1,'Trades'!Q76='Summary'!$K$4),1,0)</x:f>
        <x:v>0</x:v>
      </x:c>
      <x:c r="N76" s="29" t="n">
        <x:f>IF(K76&lt;&gt;1,0,IF(NOT(ISNUMBER('Trades'!P76)),0,IF(AND('Trades'!P76&gt;0,'Trades'!P76&lt;=1000000000,ROUND('Trades'!P76,2)='Trades'!P76,OR('Trades'!Q76="PRICE",'Trades'!Q76="ALL_IN")),1,0)))</x:f>
        <x:v>0</x:v>
      </x:c>
      <x:c r="O76" s="29" t="n">
        <x:f>IF(P76=0,0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0,COUNTIFS('Exits'!$B$9:$B$608,'Trades'!A76,'Exits'!$K$9:$K$608,1)))</x:f>
        <x:v>0</x:v>
      </x:c>
      <x:c r="P76" s="29" t="n">
        <x:f>IF(COUNTA('Trades'!A76:I76,'Trades'!K76:T76)=0,0,1)</x:f>
        <x:v>0</x:v>
      </x:c>
    </x:row>
    <x:row r="77" ht="52" customHeight="1">
      <x:c r="A77" s="29" t="str">
        <x:f>IF(P77=0,"",IF('Trades'!A77="","[Trades "&amp;ROW()&amp;"]",'Trades'!A77))</x:f>
      </x:c>
      <x:c r="B77" s="33" t="str">
        <x:f>IF(K77=0,"",CHOOSE(K77,"Abgeschlossen","Offen","Unvollständig / ungültig","Nicht unterstützt"))</x:f>
      </x:c>
      <x:c r="C77" s="33" t="str">
        <x:f>IF(P77=0,"",IF('Trades'!I77="UNSUPPORTED","Aufstockungen / Umkehrungen nicht unterstützt",IF('Trades'!A77="","Trade-ID eingeben",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IDs: Text mit A–Z am Anfang, bis zu 64 Zeichen; ohne *, ?, ~, =, &lt; oder &gt;. Beispiel: T-001.",IF(COUNTIFS('Trades'!$A$9:$A$208,'Trades'!A77)&lt;&gt;1,"Trade-ID ist doppelt",IF('Trades'!B77="","Instrument eingeben",IF(AND('Trades'!C77&lt;&gt;"LONG",'Trades'!C77&lt;&gt;"SHORT"),"LONG oder SHORT wählen",IF(NOT(ISNUMBER('Trades'!D77)),"Gültigen Eröffnungszeitpunkt eingeben",IF(OR('Trades'!D77&lt;1,'Trades'!D77&gt;2958465),"Gültigen Eröffnungszeitpunkt eingeben",IF(NOT(ISNUMBER('Trades'!E77)),"Positive ursprüngliche Menge eingeben",IF(OR('Trades'!E77&lt;=0,'Trades'!E77&gt;1000000,ROUND('Trades'!E77,8)&lt;&gt;'Trades'!E77),"Positive ursprüngliche Menge eingeben",IF('Trades'!F77="","Mengeneinheit angeben",IF(AND('Trades'!I77&lt;&gt;"OPEN",'Trades'!I77&lt;&gt;"CLOSED"),"OPEN oder CLOSED wählen",IF(AND('Trades'!J77&lt;&gt;"NET",'Trades'!J77&lt;&gt;"GROSS"),"NET oder GROSS wählen",IF(COUNTIFS('Exits'!$B$9:$B$608,'Trades'!A77,'Exits'!$G$9:$G$608,-1)&gt;0,"Zugehörige Ausstiege prüfen",IF(D77&gt;'Trades'!E77,"Geschlossene Menge übersteigt Anfangsmenge",IF(AND('Trades'!I77="OPEN",D77='Trades'!E77),"OPEN widerspricht Restmenge null",IF('Trades'!I77="OPEN","",IF(O77=0,"Schließung in Exits ergänzen",IF(D77&lt;&gt;'Trades'!E77,"CLOSED verlangt vollständige Schließung",IF(AND('Trades'!J77="NET",NOT(ISNUMBER('Trades'!L77))),"Abgeglichenes Netto der ganzen Position eingeben",IF(AND('Trades'!J77="NET",'Trades'!K77&lt;&gt;"YES"),"Netto der ganzen Position bestätigen",IF(IF('Trades'!J77="NET",IF('Trades'!M77="",FALSE,IF(NOT(ISNUMBER('Trades'!M77)),TRUE,OR('Trades'!M77&lt;0,'Trades'!M77&gt;1000000000,ROUND('Trades'!M77,2)&lt;&gt;'Trades'!M77))),FALSE),"Geldbeträge: höchstens 2 Nachkommastellen; Eingabebetrag absolut ≤ 1.000.000.000.",IF(IF('Trades'!J77="NET",IF('Trades'!N77="",FALSE,IF(NOT(ISNUMBER('Trades'!N77)),TRUE,OR('Trades'!N77&lt;0,'Trades'!N77&gt;1000000000,ROUND('Trades'!N77,2)&lt;&gt;'Trades'!N77))),FALSE),"Geldbeträge: höchstens 2 Nachkommastellen; Eingabebetrag absolut ≤ 1.000.000.000.",IF(IF('Trades'!J77="NET",IF('Trades'!O77="",FALSE,IF(NOT(ISNUMBER('Trades'!O77)),TRUE,OR(ABS('Trades'!O77)&gt;1000000000,ROUND('Trades'!O77,2)&lt;&gt;'Trades'!O77))),FALSE),"Geldbeträge: höchstens 2 Nachkommastellen; Eingabebetrag absolut ≤ 1.000.000.000.",IF(AND('Trades'!J77="GROSS",NOT(ISNUMBER('Trades'!M77))),"Provision angeben, auch null",IF(AND('Trades'!J77="GROSS",'Trades'!M77&lt;0),"Provision muss nichtnegativ sein",IF(AND('Trades'!J77="GROSS",NOT(ISNUMBER('Trades'!N77))),"Sonstige Gebühren angeben, auch null",IF(AND('Trades'!J77="GROSS",'Trades'!N77&lt;0),"Gebühren müssen nichtnegativ sein",IF(AND('Trades'!J77="GROSS",NOT(ISNUMBER('Trades'!O77))),"Finanzierung mit Vorzeichen angeben, auch null",IF(AND('Trades'!J77="GROSS",NOT(ISNUMBER(F77))),"Brutto-P&amp;L für jeden Ausstieg eingeben",IF(IF('Trades'!J77="NET",OR(ABS('Trades'!L77)&gt;1000000000,ROUND('Trades'!L77,2)&lt;&gt;'Trades'!L77),FALSE),"Geldbeträge: höchstens 2 Nachkommastellen; Eingabebetrag absolut ≤ 1.000.000.000.",IF(IF('Trades'!J77="GROSS",OR(ABS('Trades'!M77)&gt;1000000000,ABS('Trades'!N77)&gt;1000000000,ABS('Trades'!O77)&gt;1000000000,ROUND('Trades'!M77,2)&lt;&gt;'Trades'!M77,ROUND('Trades'!N77,2)&lt;&gt;'Trades'!N77,ROUND('Trades'!O77,2)&lt;&gt;'Trades'!O77),FALSE),"Geldbeträge: höchstens 2 Nachkommastellen; Eingabebetrag absolut ≤ 1.000.000.000.",IF(AND('Trades'!G77&lt;&gt;"",OR(NOT(ISNUMBER('Trades'!G77)),'Trades'!G77&lt;=0)),"Positiven Kurs eingeben oder leer lassen",IF(AND('Trades'!H77&lt;&gt;"",OR(NOT(ISNUMBER('Trades'!H77)),'Trades'!H77&lt;=0)),"Positiven Kurs eingeben oder leer lassen","")))))))))))))))))))))))))))))))))))</x:f>
      </x:c>
      <x:c r="D77" s="31"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k. A.",ROUND(SUMIFS('Exits'!$I$9:$I$608,'Exits'!$B$9:$B$608,'Trades'!A77),8)))</x:f>
      </x:c>
      <x:c r="E77" s="32"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k. A.",IF(OR(O77=0,COUNTIFS('Exits'!$B$9:$B$608,'Trades'!A77,'Exits'!$G$9:$G$608,-1)&gt;0),"k. A.",_xlfn.MAXIFS('Exits'!$C$9:$C$608,'Exits'!$B$9:$B$608,'Trades'!A77))))</x:f>
      </x:c>
      <x:c r="F77" s="30"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k. A.",IF(AND(O77&gt;0,SUMIFS('Exits'!$J$9:$J$608,'Exits'!$B$9:$B$608,'Trades'!A77)=O77),ROUND(SUMIFS('Exits'!$F$9:$F$608,'Exits'!$B$9:$B$608,'Trades'!A77),2),"k. A.")))</x:f>
      </x:c>
      <x:c r="G77" s="30" t="str">
        <x:f>IF(P77=0,"",IF(K77&lt;&gt;1,"k. A.",IF('Trades'!J77="NET",'Trades'!L77,ROUND(F77-'Trades'!M77-'Trades'!N77+'Trades'!O77,2))))</x:f>
      </x:c>
      <x:c r="H77" s="31" t="str">
        <x:f>IF(P77=0,"",IF(N77=1,G77/'Trades'!P77,"k. A."))</x:f>
      </x:c>
      <x:c r="I77" s="33" t="str">
        <x:f>IF(P77=0,"",IF(K77&lt;&gt;1,"Position nicht abgeschlossen",IF(NOT(ISNUMBER('Trades'!P77)),"Risiko fehlt oder ungültig: positiv, ≤ 1.000.000.000, höchstens 2 Nachkommastellen.",IF(OR('Trades'!P77&lt;=0,'Trades'!P77&gt;1000000000,ROUND('Trades'!P77,2)&lt;&gt;'Trades'!P77),"Risiko fehlt oder ungültig: positiv, ≤ 1.000.000.000, höchstens 2 Nachkommastellen.",IF(AND('Trades'!Q77&lt;&gt;"PRICE",'Trades'!Q77&lt;&gt;"ALL_IN"),"PRICE oder ALL_IN wählen",IF('Trades'!Q77&lt;&gt;'Summary'!$K$4,"Andere Basis ausgewählt","Erfasst"))))))</x:f>
      </x:c>
      <x:c r="J77" s="33" t="str">
        <x:f>IF(P77=0,"",IF('Summary'!$H$6="Datumsfilter prüfen","Datumsfilter prüfen",IF(L77=1,"Enthalten",IF(K77=1,"Außerhalb des Zeitraums","Nicht enthalten"))))</x:f>
      </x:c>
      <x:c r="K77" s="29" t="n">
        <x:f>IF(P77=0,0,IF('Trades'!I77="UNSUPPORTED",4,IF(C77&lt;&gt;"",3,IF('Trades'!I77="OPEN",2,1))))</x:f>
        <x:v>0</x:v>
      </x:c>
      <x:c r="L77" s="29" t="n">
        <x:f>IF(OR(K77&lt;&gt;1,'Summary'!$H$6="Datumsfilter prüfen"),0,IF(AND(OR('Summary'!$B$6="",E77&gt;='Summary'!$B$6),OR('Summary'!$E$6="",E77&lt;'Summary'!$E$6+1)),1,0))</x:f>
        <x:v>0</x:v>
      </x:c>
      <x:c r="M77" s="29" t="n">
        <x:f>IF(AND(L77=1,N77=1,'Trades'!Q77='Summary'!$K$4),1,0)</x:f>
        <x:v>0</x:v>
      </x:c>
      <x:c r="N77" s="29" t="n">
        <x:f>IF(K77&lt;&gt;1,0,IF(NOT(ISNUMBER('Trades'!P77)),0,IF(AND('Trades'!P77&gt;0,'Trades'!P77&lt;=1000000000,ROUND('Trades'!P77,2)='Trades'!P77,OR('Trades'!Q77="PRICE",'Trades'!Q77="ALL_IN")),1,0)))</x:f>
        <x:v>0</x:v>
      </x:c>
      <x:c r="O77" s="29" t="n">
        <x:f>IF(P77=0,0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0,COUNTIFS('Exits'!$B$9:$B$608,'Trades'!A77,'Exits'!$K$9:$K$608,1)))</x:f>
        <x:v>0</x:v>
      </x:c>
      <x:c r="P77" s="29" t="n">
        <x:f>IF(COUNTA('Trades'!A77:I77,'Trades'!K77:T77)=0,0,1)</x:f>
        <x:v>0</x:v>
      </x:c>
    </x:row>
    <x:row r="78" ht="52" customHeight="1">
      <x:c r="A78" s="29" t="str">
        <x:f>IF(P78=0,"",IF('Trades'!A78="","[Trades "&amp;ROW()&amp;"]",'Trades'!A78))</x:f>
      </x:c>
      <x:c r="B78" s="33" t="str">
        <x:f>IF(K78=0,"",CHOOSE(K78,"Abgeschlossen","Offen","Unvollständig / ungültig","Nicht unterstützt"))</x:f>
      </x:c>
      <x:c r="C78" s="33" t="str">
        <x:f>IF(P78=0,"",IF('Trades'!I78="UNSUPPORTED","Aufstockungen / Umkehrungen nicht unterstützt",IF('Trades'!A78="","Trade-ID eingeben",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IDs: Text mit A–Z am Anfang, bis zu 64 Zeichen; ohne *, ?, ~, =, &lt; oder &gt;. Beispiel: T-001.",IF(COUNTIFS('Trades'!$A$9:$A$208,'Trades'!A78)&lt;&gt;1,"Trade-ID ist doppelt",IF('Trades'!B78="","Instrument eingeben",IF(AND('Trades'!C78&lt;&gt;"LONG",'Trades'!C78&lt;&gt;"SHORT"),"LONG oder SHORT wählen",IF(NOT(ISNUMBER('Trades'!D78)),"Gültigen Eröffnungszeitpunkt eingeben",IF(OR('Trades'!D78&lt;1,'Trades'!D78&gt;2958465),"Gültigen Eröffnungszeitpunkt eingeben",IF(NOT(ISNUMBER('Trades'!E78)),"Positive ursprüngliche Menge eingeben",IF(OR('Trades'!E78&lt;=0,'Trades'!E78&gt;1000000,ROUND('Trades'!E78,8)&lt;&gt;'Trades'!E78),"Positive ursprüngliche Menge eingeben",IF('Trades'!F78="","Mengeneinheit angeben",IF(AND('Trades'!I78&lt;&gt;"OPEN",'Trades'!I78&lt;&gt;"CLOSED"),"OPEN oder CLOSED wählen",IF(AND('Trades'!J78&lt;&gt;"NET",'Trades'!J78&lt;&gt;"GROSS"),"NET oder GROSS wählen",IF(COUNTIFS('Exits'!$B$9:$B$608,'Trades'!A78,'Exits'!$G$9:$G$608,-1)&gt;0,"Zugehörige Ausstiege prüfen",IF(D78&gt;'Trades'!E78,"Geschlossene Menge übersteigt Anfangsmenge",IF(AND('Trades'!I78="OPEN",D78='Trades'!E78),"OPEN widerspricht Restmenge null",IF('Trades'!I78="OPEN","",IF(O78=0,"Schließung in Exits ergänzen",IF(D78&lt;&gt;'Trades'!E78,"CLOSED verlangt vollständige Schließung",IF(AND('Trades'!J78="NET",NOT(ISNUMBER('Trades'!L78))),"Abgeglichenes Netto der ganzen Position eingeben",IF(AND('Trades'!J78="NET",'Trades'!K78&lt;&gt;"YES"),"Netto der ganzen Position bestätigen",IF(IF('Trades'!J78="NET",IF('Trades'!M78="",FALSE,IF(NOT(ISNUMBER('Trades'!M78)),TRUE,OR('Trades'!M78&lt;0,'Trades'!M78&gt;1000000000,ROUND('Trades'!M78,2)&lt;&gt;'Trades'!M78))),FALSE),"Geldbeträge: höchstens 2 Nachkommastellen; Eingabebetrag absolut ≤ 1.000.000.000.",IF(IF('Trades'!J78="NET",IF('Trades'!N78="",FALSE,IF(NOT(ISNUMBER('Trades'!N78)),TRUE,OR('Trades'!N78&lt;0,'Trades'!N78&gt;1000000000,ROUND('Trades'!N78,2)&lt;&gt;'Trades'!N78))),FALSE),"Geldbeträge: höchstens 2 Nachkommastellen; Eingabebetrag absolut ≤ 1.000.000.000.",IF(IF('Trades'!J78="NET",IF('Trades'!O78="",FALSE,IF(NOT(ISNUMBER('Trades'!O78)),TRUE,OR(ABS('Trades'!O78)&gt;1000000000,ROUND('Trades'!O78,2)&lt;&gt;'Trades'!O78))),FALSE),"Geldbeträge: höchstens 2 Nachkommastellen; Eingabebetrag absolut ≤ 1.000.000.000.",IF(AND('Trades'!J78="GROSS",NOT(ISNUMBER('Trades'!M78))),"Provision angeben, auch null",IF(AND('Trades'!J78="GROSS",'Trades'!M78&lt;0),"Provision muss nichtnegativ sein",IF(AND('Trades'!J78="GROSS",NOT(ISNUMBER('Trades'!N78))),"Sonstige Gebühren angeben, auch null",IF(AND('Trades'!J78="GROSS",'Trades'!N78&lt;0),"Gebühren müssen nichtnegativ sein",IF(AND('Trades'!J78="GROSS",NOT(ISNUMBER('Trades'!O78))),"Finanzierung mit Vorzeichen angeben, auch null",IF(AND('Trades'!J78="GROSS",NOT(ISNUMBER(F78))),"Brutto-P&amp;L für jeden Ausstieg eingeben",IF(IF('Trades'!J78="NET",OR(ABS('Trades'!L78)&gt;1000000000,ROUND('Trades'!L78,2)&lt;&gt;'Trades'!L78),FALSE),"Geldbeträge: höchstens 2 Nachkommastellen; Eingabebetrag absolut ≤ 1.000.000.000.",IF(IF('Trades'!J78="GROSS",OR(ABS('Trades'!M78)&gt;1000000000,ABS('Trades'!N78)&gt;1000000000,ABS('Trades'!O78)&gt;1000000000,ROUND('Trades'!M78,2)&lt;&gt;'Trades'!M78,ROUND('Trades'!N78,2)&lt;&gt;'Trades'!N78,ROUND('Trades'!O78,2)&lt;&gt;'Trades'!O78),FALSE),"Geldbeträge: höchstens 2 Nachkommastellen; Eingabebetrag absolut ≤ 1.000.000.000.",IF(AND('Trades'!G78&lt;&gt;"",OR(NOT(ISNUMBER('Trades'!G78)),'Trades'!G78&lt;=0)),"Positiven Kurs eingeben oder leer lassen",IF(AND('Trades'!H78&lt;&gt;"",OR(NOT(ISNUMBER('Trades'!H78)),'Trades'!H78&lt;=0)),"Positiven Kurs eingeben oder leer lassen","")))))))))))))))))))))))))))))))))))</x:f>
      </x:c>
      <x:c r="D78" s="31"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k. A.",ROUND(SUMIFS('Exits'!$I$9:$I$608,'Exits'!$B$9:$B$608,'Trades'!A78),8)))</x:f>
      </x:c>
      <x:c r="E78" s="32"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k. A.",IF(OR(O78=0,COUNTIFS('Exits'!$B$9:$B$608,'Trades'!A78,'Exits'!$G$9:$G$608,-1)&gt;0),"k. A.",_xlfn.MAXIFS('Exits'!$C$9:$C$608,'Exits'!$B$9:$B$608,'Trades'!A78))))</x:f>
      </x:c>
      <x:c r="F78" s="30"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k. A.",IF(AND(O78&gt;0,SUMIFS('Exits'!$J$9:$J$608,'Exits'!$B$9:$B$608,'Trades'!A78)=O78),ROUND(SUMIFS('Exits'!$F$9:$F$608,'Exits'!$B$9:$B$608,'Trades'!A78),2),"k. A.")))</x:f>
      </x:c>
      <x:c r="G78" s="30" t="str">
        <x:f>IF(P78=0,"",IF(K78&lt;&gt;1,"k. A.",IF('Trades'!J78="NET",'Trades'!L78,ROUND(F78-'Trades'!M78-'Trades'!N78+'Trades'!O78,2))))</x:f>
      </x:c>
      <x:c r="H78" s="31" t="str">
        <x:f>IF(P78=0,"",IF(N78=1,G78/'Trades'!P78,"k. A."))</x:f>
      </x:c>
      <x:c r="I78" s="33" t="str">
        <x:f>IF(P78=0,"",IF(K78&lt;&gt;1,"Position nicht abgeschlossen",IF(NOT(ISNUMBER('Trades'!P78)),"Risiko fehlt oder ungültig: positiv, ≤ 1.000.000.000, höchstens 2 Nachkommastellen.",IF(OR('Trades'!P78&lt;=0,'Trades'!P78&gt;1000000000,ROUND('Trades'!P78,2)&lt;&gt;'Trades'!P78),"Risiko fehlt oder ungültig: positiv, ≤ 1.000.000.000, höchstens 2 Nachkommastellen.",IF(AND('Trades'!Q78&lt;&gt;"PRICE",'Trades'!Q78&lt;&gt;"ALL_IN"),"PRICE oder ALL_IN wählen",IF('Trades'!Q78&lt;&gt;'Summary'!$K$4,"Andere Basis ausgewählt","Erfasst"))))))</x:f>
      </x:c>
      <x:c r="J78" s="33" t="str">
        <x:f>IF(P78=0,"",IF('Summary'!$H$6="Datumsfilter prüfen","Datumsfilter prüfen",IF(L78=1,"Enthalten",IF(K78=1,"Außerhalb des Zeitraums","Nicht enthalten"))))</x:f>
      </x:c>
      <x:c r="K78" s="29" t="n">
        <x:f>IF(P78=0,0,IF('Trades'!I78="UNSUPPORTED",4,IF(C78&lt;&gt;"",3,IF('Trades'!I78="OPEN",2,1))))</x:f>
        <x:v>0</x:v>
      </x:c>
      <x:c r="L78" s="29" t="n">
        <x:f>IF(OR(K78&lt;&gt;1,'Summary'!$H$6="Datumsfilter prüfen"),0,IF(AND(OR('Summary'!$B$6="",E78&gt;='Summary'!$B$6),OR('Summary'!$E$6="",E78&lt;'Summary'!$E$6+1)),1,0))</x:f>
        <x:v>0</x:v>
      </x:c>
      <x:c r="M78" s="29" t="n">
        <x:f>IF(AND(L78=1,N78=1,'Trades'!Q78='Summary'!$K$4),1,0)</x:f>
        <x:v>0</x:v>
      </x:c>
      <x:c r="N78" s="29" t="n">
        <x:f>IF(K78&lt;&gt;1,0,IF(NOT(ISNUMBER('Trades'!P78)),0,IF(AND('Trades'!P78&gt;0,'Trades'!P78&lt;=1000000000,ROUND('Trades'!P78,2)='Trades'!P78,OR('Trades'!Q78="PRICE",'Trades'!Q78="ALL_IN")),1,0)))</x:f>
        <x:v>0</x:v>
      </x:c>
      <x:c r="O78" s="29" t="n">
        <x:f>IF(P78=0,0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0,COUNTIFS('Exits'!$B$9:$B$608,'Trades'!A78,'Exits'!$K$9:$K$608,1)))</x:f>
        <x:v>0</x:v>
      </x:c>
      <x:c r="P78" s="29" t="n">
        <x:f>IF(COUNTA('Trades'!A78:I78,'Trades'!K78:T78)=0,0,1)</x:f>
        <x:v>0</x:v>
      </x:c>
    </x:row>
    <x:row r="79" ht="52" customHeight="1">
      <x:c r="A79" s="29" t="str">
        <x:f>IF(P79=0,"",IF('Trades'!A79="","[Trades "&amp;ROW()&amp;"]",'Trades'!A79))</x:f>
      </x:c>
      <x:c r="B79" s="33" t="str">
        <x:f>IF(K79=0,"",CHOOSE(K79,"Abgeschlossen","Offen","Unvollständig / ungültig","Nicht unterstützt"))</x:f>
      </x:c>
      <x:c r="C79" s="33" t="str">
        <x:f>IF(P79=0,"",IF('Trades'!I79="UNSUPPORTED","Aufstockungen / Umkehrungen nicht unterstützt",IF('Trades'!A79="","Trade-ID eingeben",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IDs: Text mit A–Z am Anfang, bis zu 64 Zeichen; ohne *, ?, ~, =, &lt; oder &gt;. Beispiel: T-001.",IF(COUNTIFS('Trades'!$A$9:$A$208,'Trades'!A79)&lt;&gt;1,"Trade-ID ist doppelt",IF('Trades'!B79="","Instrument eingeben",IF(AND('Trades'!C79&lt;&gt;"LONG",'Trades'!C79&lt;&gt;"SHORT"),"LONG oder SHORT wählen",IF(NOT(ISNUMBER('Trades'!D79)),"Gültigen Eröffnungszeitpunkt eingeben",IF(OR('Trades'!D79&lt;1,'Trades'!D79&gt;2958465),"Gültigen Eröffnungszeitpunkt eingeben",IF(NOT(ISNUMBER('Trades'!E79)),"Positive ursprüngliche Menge eingeben",IF(OR('Trades'!E79&lt;=0,'Trades'!E79&gt;1000000,ROUND('Trades'!E79,8)&lt;&gt;'Trades'!E79),"Positive ursprüngliche Menge eingeben",IF('Trades'!F79="","Mengeneinheit angeben",IF(AND('Trades'!I79&lt;&gt;"OPEN",'Trades'!I79&lt;&gt;"CLOSED"),"OPEN oder CLOSED wählen",IF(AND('Trades'!J79&lt;&gt;"NET",'Trades'!J79&lt;&gt;"GROSS"),"NET oder GROSS wählen",IF(COUNTIFS('Exits'!$B$9:$B$608,'Trades'!A79,'Exits'!$G$9:$G$608,-1)&gt;0,"Zugehörige Ausstiege prüfen",IF(D79&gt;'Trades'!E79,"Geschlossene Menge übersteigt Anfangsmenge",IF(AND('Trades'!I79="OPEN",D79='Trades'!E79),"OPEN widerspricht Restmenge null",IF('Trades'!I79="OPEN","",IF(O79=0,"Schließung in Exits ergänzen",IF(D79&lt;&gt;'Trades'!E79,"CLOSED verlangt vollständige Schließung",IF(AND('Trades'!J79="NET",NOT(ISNUMBER('Trades'!L79))),"Abgeglichenes Netto der ganzen Position eingeben",IF(AND('Trades'!J79="NET",'Trades'!K79&lt;&gt;"YES"),"Netto der ganzen Position bestätigen",IF(IF('Trades'!J79="NET",IF('Trades'!M79="",FALSE,IF(NOT(ISNUMBER('Trades'!M79)),TRUE,OR('Trades'!M79&lt;0,'Trades'!M79&gt;1000000000,ROUND('Trades'!M79,2)&lt;&gt;'Trades'!M79))),FALSE),"Geldbeträge: höchstens 2 Nachkommastellen; Eingabebetrag absolut ≤ 1.000.000.000.",IF(IF('Trades'!J79="NET",IF('Trades'!N79="",FALSE,IF(NOT(ISNUMBER('Trades'!N79)),TRUE,OR('Trades'!N79&lt;0,'Trades'!N79&gt;1000000000,ROUND('Trades'!N79,2)&lt;&gt;'Trades'!N79))),FALSE),"Geldbeträge: höchstens 2 Nachkommastellen; Eingabebetrag absolut ≤ 1.000.000.000.",IF(IF('Trades'!J79="NET",IF('Trades'!O79="",FALSE,IF(NOT(ISNUMBER('Trades'!O79)),TRUE,OR(ABS('Trades'!O79)&gt;1000000000,ROUND('Trades'!O79,2)&lt;&gt;'Trades'!O79))),FALSE),"Geldbeträge: höchstens 2 Nachkommastellen; Eingabebetrag absolut ≤ 1.000.000.000.",IF(AND('Trades'!J79="GROSS",NOT(ISNUMBER('Trades'!M79))),"Provision angeben, auch null",IF(AND('Trades'!J79="GROSS",'Trades'!M79&lt;0),"Provision muss nichtnegativ sein",IF(AND('Trades'!J79="GROSS",NOT(ISNUMBER('Trades'!N79))),"Sonstige Gebühren angeben, auch null",IF(AND('Trades'!J79="GROSS",'Trades'!N79&lt;0),"Gebühren müssen nichtnegativ sein",IF(AND('Trades'!J79="GROSS",NOT(ISNUMBER('Trades'!O79))),"Finanzierung mit Vorzeichen angeben, auch null",IF(AND('Trades'!J79="GROSS",NOT(ISNUMBER(F79))),"Brutto-P&amp;L für jeden Ausstieg eingeben",IF(IF('Trades'!J79="NET",OR(ABS('Trades'!L79)&gt;1000000000,ROUND('Trades'!L79,2)&lt;&gt;'Trades'!L79),FALSE),"Geldbeträge: höchstens 2 Nachkommastellen; Eingabebetrag absolut ≤ 1.000.000.000.",IF(IF('Trades'!J79="GROSS",OR(ABS('Trades'!M79)&gt;1000000000,ABS('Trades'!N79)&gt;1000000000,ABS('Trades'!O79)&gt;1000000000,ROUND('Trades'!M79,2)&lt;&gt;'Trades'!M79,ROUND('Trades'!N79,2)&lt;&gt;'Trades'!N79,ROUND('Trades'!O79,2)&lt;&gt;'Trades'!O79),FALSE),"Geldbeträge: höchstens 2 Nachkommastellen; Eingabebetrag absolut ≤ 1.000.000.000.",IF(AND('Trades'!G79&lt;&gt;"",OR(NOT(ISNUMBER('Trades'!G79)),'Trades'!G79&lt;=0)),"Positiven Kurs eingeben oder leer lassen",IF(AND('Trades'!H79&lt;&gt;"",OR(NOT(ISNUMBER('Trades'!H79)),'Trades'!H79&lt;=0)),"Positiven Kurs eingeben oder leer lassen","")))))))))))))))))))))))))))))))))))</x:f>
      </x:c>
      <x:c r="D79" s="31"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k. A.",ROUND(SUMIFS('Exits'!$I$9:$I$608,'Exits'!$B$9:$B$608,'Trades'!A79),8)))</x:f>
      </x:c>
      <x:c r="E79" s="32"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k. A.",IF(OR(O79=0,COUNTIFS('Exits'!$B$9:$B$608,'Trades'!A79,'Exits'!$G$9:$G$608,-1)&gt;0),"k. A.",_xlfn.MAXIFS('Exits'!$C$9:$C$608,'Exits'!$B$9:$B$608,'Trades'!A79))))</x:f>
      </x:c>
      <x:c r="F79" s="30"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k. A.",IF(AND(O79&gt;0,SUMIFS('Exits'!$J$9:$J$608,'Exits'!$B$9:$B$608,'Trades'!A79)=O79),ROUND(SUMIFS('Exits'!$F$9:$F$608,'Exits'!$B$9:$B$608,'Trades'!A79),2),"k. A.")))</x:f>
      </x:c>
      <x:c r="G79" s="30" t="str">
        <x:f>IF(P79=0,"",IF(K79&lt;&gt;1,"k. A.",IF('Trades'!J79="NET",'Trades'!L79,ROUND(F79-'Trades'!M79-'Trades'!N79+'Trades'!O79,2))))</x:f>
      </x:c>
      <x:c r="H79" s="31" t="str">
        <x:f>IF(P79=0,"",IF(N79=1,G79/'Trades'!P79,"k. A."))</x:f>
      </x:c>
      <x:c r="I79" s="33" t="str">
        <x:f>IF(P79=0,"",IF(K79&lt;&gt;1,"Position nicht abgeschlossen",IF(NOT(ISNUMBER('Trades'!P79)),"Risiko fehlt oder ungültig: positiv, ≤ 1.000.000.000, höchstens 2 Nachkommastellen.",IF(OR('Trades'!P79&lt;=0,'Trades'!P79&gt;1000000000,ROUND('Trades'!P79,2)&lt;&gt;'Trades'!P79),"Risiko fehlt oder ungültig: positiv, ≤ 1.000.000.000, höchstens 2 Nachkommastellen.",IF(AND('Trades'!Q79&lt;&gt;"PRICE",'Trades'!Q79&lt;&gt;"ALL_IN"),"PRICE oder ALL_IN wählen",IF('Trades'!Q79&lt;&gt;'Summary'!$K$4,"Andere Basis ausgewählt","Erfasst"))))))</x:f>
      </x:c>
      <x:c r="J79" s="33" t="str">
        <x:f>IF(P79=0,"",IF('Summary'!$H$6="Datumsfilter prüfen","Datumsfilter prüfen",IF(L79=1,"Enthalten",IF(K79=1,"Außerhalb des Zeitraums","Nicht enthalten"))))</x:f>
      </x:c>
      <x:c r="K79" s="29" t="n">
        <x:f>IF(P79=0,0,IF('Trades'!I79="UNSUPPORTED",4,IF(C79&lt;&gt;"",3,IF('Trades'!I79="OPEN",2,1))))</x:f>
        <x:v>0</x:v>
      </x:c>
      <x:c r="L79" s="29" t="n">
        <x:f>IF(OR(K79&lt;&gt;1,'Summary'!$H$6="Datumsfilter prüfen"),0,IF(AND(OR('Summary'!$B$6="",E79&gt;='Summary'!$B$6),OR('Summary'!$E$6="",E79&lt;'Summary'!$E$6+1)),1,0))</x:f>
        <x:v>0</x:v>
      </x:c>
      <x:c r="M79" s="29" t="n">
        <x:f>IF(AND(L79=1,N79=1,'Trades'!Q79='Summary'!$K$4),1,0)</x:f>
        <x:v>0</x:v>
      </x:c>
      <x:c r="N79" s="29" t="n">
        <x:f>IF(K79&lt;&gt;1,0,IF(NOT(ISNUMBER('Trades'!P79)),0,IF(AND('Trades'!P79&gt;0,'Trades'!P79&lt;=1000000000,ROUND('Trades'!P79,2)='Trades'!P79,OR('Trades'!Q79="PRICE",'Trades'!Q79="ALL_IN")),1,0)))</x:f>
        <x:v>0</x:v>
      </x:c>
      <x:c r="O79" s="29" t="n">
        <x:f>IF(P79=0,0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0,COUNTIFS('Exits'!$B$9:$B$608,'Trades'!A79,'Exits'!$K$9:$K$608,1)))</x:f>
        <x:v>0</x:v>
      </x:c>
      <x:c r="P79" s="29" t="n">
        <x:f>IF(COUNTA('Trades'!A79:I79,'Trades'!K79:T79)=0,0,1)</x:f>
        <x:v>0</x:v>
      </x:c>
    </x:row>
    <x:row r="80" ht="52" customHeight="1">
      <x:c r="A80" s="29" t="str">
        <x:f>IF(P80=0,"",IF('Trades'!A80="","[Trades "&amp;ROW()&amp;"]",'Trades'!A80))</x:f>
      </x:c>
      <x:c r="B80" s="33" t="str">
        <x:f>IF(K80=0,"",CHOOSE(K80,"Abgeschlossen","Offen","Unvollständig / ungültig","Nicht unterstützt"))</x:f>
      </x:c>
      <x:c r="C80" s="33" t="str">
        <x:f>IF(P80=0,"",IF('Trades'!I80="UNSUPPORTED","Aufstockungen / Umkehrungen nicht unterstützt",IF('Trades'!A80="","Trade-ID eingeben",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IDs: Text mit A–Z am Anfang, bis zu 64 Zeichen; ohne *, ?, ~, =, &lt; oder &gt;. Beispiel: T-001.",IF(COUNTIFS('Trades'!$A$9:$A$208,'Trades'!A80)&lt;&gt;1,"Trade-ID ist doppelt",IF('Trades'!B80="","Instrument eingeben",IF(AND('Trades'!C80&lt;&gt;"LONG",'Trades'!C80&lt;&gt;"SHORT"),"LONG oder SHORT wählen",IF(NOT(ISNUMBER('Trades'!D80)),"Gültigen Eröffnungszeitpunkt eingeben",IF(OR('Trades'!D80&lt;1,'Trades'!D80&gt;2958465),"Gültigen Eröffnungszeitpunkt eingeben",IF(NOT(ISNUMBER('Trades'!E80)),"Positive ursprüngliche Menge eingeben",IF(OR('Trades'!E80&lt;=0,'Trades'!E80&gt;1000000,ROUND('Trades'!E80,8)&lt;&gt;'Trades'!E80),"Positive ursprüngliche Menge eingeben",IF('Trades'!F80="","Mengeneinheit angeben",IF(AND('Trades'!I80&lt;&gt;"OPEN",'Trades'!I80&lt;&gt;"CLOSED"),"OPEN oder CLOSED wählen",IF(AND('Trades'!J80&lt;&gt;"NET",'Trades'!J80&lt;&gt;"GROSS"),"NET oder GROSS wählen",IF(COUNTIFS('Exits'!$B$9:$B$608,'Trades'!A80,'Exits'!$G$9:$G$608,-1)&gt;0,"Zugehörige Ausstiege prüfen",IF(D80&gt;'Trades'!E80,"Geschlossene Menge übersteigt Anfangsmenge",IF(AND('Trades'!I80="OPEN",D80='Trades'!E80),"OPEN widerspricht Restmenge null",IF('Trades'!I80="OPEN","",IF(O80=0,"Schließung in Exits ergänzen",IF(D80&lt;&gt;'Trades'!E80,"CLOSED verlangt vollständige Schließung",IF(AND('Trades'!J80="NET",NOT(ISNUMBER('Trades'!L80))),"Abgeglichenes Netto der ganzen Position eingeben",IF(AND('Trades'!J80="NET",'Trades'!K80&lt;&gt;"YES"),"Netto der ganzen Position bestätigen",IF(IF('Trades'!J80="NET",IF('Trades'!M80="",FALSE,IF(NOT(ISNUMBER('Trades'!M80)),TRUE,OR('Trades'!M80&lt;0,'Trades'!M80&gt;1000000000,ROUND('Trades'!M80,2)&lt;&gt;'Trades'!M80))),FALSE),"Geldbeträge: höchstens 2 Nachkommastellen; Eingabebetrag absolut ≤ 1.000.000.000.",IF(IF('Trades'!J80="NET",IF('Trades'!N80="",FALSE,IF(NOT(ISNUMBER('Trades'!N80)),TRUE,OR('Trades'!N80&lt;0,'Trades'!N80&gt;1000000000,ROUND('Trades'!N80,2)&lt;&gt;'Trades'!N80))),FALSE),"Geldbeträge: höchstens 2 Nachkommastellen; Eingabebetrag absolut ≤ 1.000.000.000.",IF(IF('Trades'!J80="NET",IF('Trades'!O80="",FALSE,IF(NOT(ISNUMBER('Trades'!O80)),TRUE,OR(ABS('Trades'!O80)&gt;1000000000,ROUND('Trades'!O80,2)&lt;&gt;'Trades'!O80))),FALSE),"Geldbeträge: höchstens 2 Nachkommastellen; Eingabebetrag absolut ≤ 1.000.000.000.",IF(AND('Trades'!J80="GROSS",NOT(ISNUMBER('Trades'!M80))),"Provision angeben, auch null",IF(AND('Trades'!J80="GROSS",'Trades'!M80&lt;0),"Provision muss nichtnegativ sein",IF(AND('Trades'!J80="GROSS",NOT(ISNUMBER('Trades'!N80))),"Sonstige Gebühren angeben, auch null",IF(AND('Trades'!J80="GROSS",'Trades'!N80&lt;0),"Gebühren müssen nichtnegativ sein",IF(AND('Trades'!J80="GROSS",NOT(ISNUMBER('Trades'!O80))),"Finanzierung mit Vorzeichen angeben, auch null",IF(AND('Trades'!J80="GROSS",NOT(ISNUMBER(F80))),"Brutto-P&amp;L für jeden Ausstieg eingeben",IF(IF('Trades'!J80="NET",OR(ABS('Trades'!L80)&gt;1000000000,ROUND('Trades'!L80,2)&lt;&gt;'Trades'!L80),FALSE),"Geldbeträge: höchstens 2 Nachkommastellen; Eingabebetrag absolut ≤ 1.000.000.000.",IF(IF('Trades'!J80="GROSS",OR(ABS('Trades'!M80)&gt;1000000000,ABS('Trades'!N80)&gt;1000000000,ABS('Trades'!O80)&gt;1000000000,ROUND('Trades'!M80,2)&lt;&gt;'Trades'!M80,ROUND('Trades'!N80,2)&lt;&gt;'Trades'!N80,ROUND('Trades'!O80,2)&lt;&gt;'Trades'!O80),FALSE),"Geldbeträge: höchstens 2 Nachkommastellen; Eingabebetrag absolut ≤ 1.000.000.000.",IF(AND('Trades'!G80&lt;&gt;"",OR(NOT(ISNUMBER('Trades'!G80)),'Trades'!G80&lt;=0)),"Positiven Kurs eingeben oder leer lassen",IF(AND('Trades'!H80&lt;&gt;"",OR(NOT(ISNUMBER('Trades'!H80)),'Trades'!H80&lt;=0)),"Positiven Kurs eingeben oder leer lassen","")))))))))))))))))))))))))))))))))))</x:f>
      </x:c>
      <x:c r="D80" s="31"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k. A.",ROUND(SUMIFS('Exits'!$I$9:$I$608,'Exits'!$B$9:$B$608,'Trades'!A80),8)))</x:f>
      </x:c>
      <x:c r="E80" s="32"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k. A.",IF(OR(O80=0,COUNTIFS('Exits'!$B$9:$B$608,'Trades'!A80,'Exits'!$G$9:$G$608,-1)&gt;0),"k. A.",_xlfn.MAXIFS('Exits'!$C$9:$C$608,'Exits'!$B$9:$B$608,'Trades'!A80))))</x:f>
      </x:c>
      <x:c r="F80" s="30"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k. A.",IF(AND(O80&gt;0,SUMIFS('Exits'!$J$9:$J$608,'Exits'!$B$9:$B$608,'Trades'!A80)=O80),ROUND(SUMIFS('Exits'!$F$9:$F$608,'Exits'!$B$9:$B$608,'Trades'!A80),2),"k. A.")))</x:f>
      </x:c>
      <x:c r="G80" s="30" t="str">
        <x:f>IF(P80=0,"",IF(K80&lt;&gt;1,"k. A.",IF('Trades'!J80="NET",'Trades'!L80,ROUND(F80-'Trades'!M80-'Trades'!N80+'Trades'!O80,2))))</x:f>
      </x:c>
      <x:c r="H80" s="31" t="str">
        <x:f>IF(P80=0,"",IF(N80=1,G80/'Trades'!P80,"k. A."))</x:f>
      </x:c>
      <x:c r="I80" s="33" t="str">
        <x:f>IF(P80=0,"",IF(K80&lt;&gt;1,"Position nicht abgeschlossen",IF(NOT(ISNUMBER('Trades'!P80)),"Risiko fehlt oder ungültig: positiv, ≤ 1.000.000.000, höchstens 2 Nachkommastellen.",IF(OR('Trades'!P80&lt;=0,'Trades'!P80&gt;1000000000,ROUND('Trades'!P80,2)&lt;&gt;'Trades'!P80),"Risiko fehlt oder ungültig: positiv, ≤ 1.000.000.000, höchstens 2 Nachkommastellen.",IF(AND('Trades'!Q80&lt;&gt;"PRICE",'Trades'!Q80&lt;&gt;"ALL_IN"),"PRICE oder ALL_IN wählen",IF('Trades'!Q80&lt;&gt;'Summary'!$K$4,"Andere Basis ausgewählt","Erfasst"))))))</x:f>
      </x:c>
      <x:c r="J80" s="33" t="str">
        <x:f>IF(P80=0,"",IF('Summary'!$H$6="Datumsfilter prüfen","Datumsfilter prüfen",IF(L80=1,"Enthalten",IF(K80=1,"Außerhalb des Zeitraums","Nicht enthalten"))))</x:f>
      </x:c>
      <x:c r="K80" s="29" t="n">
        <x:f>IF(P80=0,0,IF('Trades'!I80="UNSUPPORTED",4,IF(C80&lt;&gt;"",3,IF('Trades'!I80="OPEN",2,1))))</x:f>
        <x:v>0</x:v>
      </x:c>
      <x:c r="L80" s="29" t="n">
        <x:f>IF(OR(K80&lt;&gt;1,'Summary'!$H$6="Datumsfilter prüfen"),0,IF(AND(OR('Summary'!$B$6="",E80&gt;='Summary'!$B$6),OR('Summary'!$E$6="",E80&lt;'Summary'!$E$6+1)),1,0))</x:f>
        <x:v>0</x:v>
      </x:c>
      <x:c r="M80" s="29" t="n">
        <x:f>IF(AND(L80=1,N80=1,'Trades'!Q80='Summary'!$K$4),1,0)</x:f>
        <x:v>0</x:v>
      </x:c>
      <x:c r="N80" s="29" t="n">
        <x:f>IF(K80&lt;&gt;1,0,IF(NOT(ISNUMBER('Trades'!P80)),0,IF(AND('Trades'!P80&gt;0,'Trades'!P80&lt;=1000000000,ROUND('Trades'!P80,2)='Trades'!P80,OR('Trades'!Q80="PRICE",'Trades'!Q80="ALL_IN")),1,0)))</x:f>
        <x:v>0</x:v>
      </x:c>
      <x:c r="O80" s="29" t="n">
        <x:f>IF(P80=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0,COUNTIFS('Exits'!$B$9:$B$608,'Trades'!A80,'Exits'!$K$9:$K$608,1)))</x:f>
        <x:v>0</x:v>
      </x:c>
      <x:c r="P80" s="29" t="n">
        <x:f>IF(COUNTA('Trades'!A80:I80,'Trades'!K80:T80)=0,0,1)</x:f>
        <x:v>0</x:v>
      </x:c>
    </x:row>
    <x:row r="81" ht="52" customHeight="1">
      <x:c r="A81" s="29" t="str">
        <x:f>IF(P81=0,"",IF('Trades'!A81="","[Trades "&amp;ROW()&amp;"]",'Trades'!A81))</x:f>
      </x:c>
      <x:c r="B81" s="33" t="str">
        <x:f>IF(K81=0,"",CHOOSE(K81,"Abgeschlossen","Offen","Unvollständig / ungültig","Nicht unterstützt"))</x:f>
      </x:c>
      <x:c r="C81" s="33" t="str">
        <x:f>IF(P81=0,"",IF('Trades'!I81="UNSUPPORTED","Aufstockungen / Umkehrungen nicht unterstützt",IF('Trades'!A81="","Trade-ID eingeben",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IDs: Text mit A–Z am Anfang, bis zu 64 Zeichen; ohne *, ?, ~, =, &lt; oder &gt;. Beispiel: T-001.",IF(COUNTIFS('Trades'!$A$9:$A$208,'Trades'!A81)&lt;&gt;1,"Trade-ID ist doppelt",IF('Trades'!B81="","Instrument eingeben",IF(AND('Trades'!C81&lt;&gt;"LONG",'Trades'!C81&lt;&gt;"SHORT"),"LONG oder SHORT wählen",IF(NOT(ISNUMBER('Trades'!D81)),"Gültigen Eröffnungszeitpunkt eingeben",IF(OR('Trades'!D81&lt;1,'Trades'!D81&gt;2958465),"Gültigen Eröffnungszeitpunkt eingeben",IF(NOT(ISNUMBER('Trades'!E81)),"Positive ursprüngliche Menge eingeben",IF(OR('Trades'!E81&lt;=0,'Trades'!E81&gt;1000000,ROUND('Trades'!E81,8)&lt;&gt;'Trades'!E81),"Positive ursprüngliche Menge eingeben",IF('Trades'!F81="","Mengeneinheit angeben",IF(AND('Trades'!I81&lt;&gt;"OPEN",'Trades'!I81&lt;&gt;"CLOSED"),"OPEN oder CLOSED wählen",IF(AND('Trades'!J81&lt;&gt;"NET",'Trades'!J81&lt;&gt;"GROSS"),"NET oder GROSS wählen",IF(COUNTIFS('Exits'!$B$9:$B$608,'Trades'!A81,'Exits'!$G$9:$G$608,-1)&gt;0,"Zugehörige Ausstiege prüfen",IF(D81&gt;'Trades'!E81,"Geschlossene Menge übersteigt Anfangsmenge",IF(AND('Trades'!I81="OPEN",D81='Trades'!E81),"OPEN widerspricht Restmenge null",IF('Trades'!I81="OPEN","",IF(O81=0,"Schließung in Exits ergänzen",IF(D81&lt;&gt;'Trades'!E81,"CLOSED verlangt vollständige Schließung",IF(AND('Trades'!J81="NET",NOT(ISNUMBER('Trades'!L81))),"Abgeglichenes Netto der ganzen Position eingeben",IF(AND('Trades'!J81="NET",'Trades'!K81&lt;&gt;"YES"),"Netto der ganzen Position bestätigen",IF(IF('Trades'!J81="NET",IF('Trades'!M81="",FALSE,IF(NOT(ISNUMBER('Trades'!M81)),TRUE,OR('Trades'!M81&lt;0,'Trades'!M81&gt;1000000000,ROUND('Trades'!M81,2)&lt;&gt;'Trades'!M81))),FALSE),"Geldbeträge: höchstens 2 Nachkommastellen; Eingabebetrag absolut ≤ 1.000.000.000.",IF(IF('Trades'!J81="NET",IF('Trades'!N81="",FALSE,IF(NOT(ISNUMBER('Trades'!N81)),TRUE,OR('Trades'!N81&lt;0,'Trades'!N81&gt;1000000000,ROUND('Trades'!N81,2)&lt;&gt;'Trades'!N81))),FALSE),"Geldbeträge: höchstens 2 Nachkommastellen; Eingabebetrag absolut ≤ 1.000.000.000.",IF(IF('Trades'!J81="NET",IF('Trades'!O81="",FALSE,IF(NOT(ISNUMBER('Trades'!O81)),TRUE,OR(ABS('Trades'!O81)&gt;1000000000,ROUND('Trades'!O81,2)&lt;&gt;'Trades'!O81))),FALSE),"Geldbeträge: höchstens 2 Nachkommastellen; Eingabebetrag absolut ≤ 1.000.000.000.",IF(AND('Trades'!J81="GROSS",NOT(ISNUMBER('Trades'!M81))),"Provision angeben, auch null",IF(AND('Trades'!J81="GROSS",'Trades'!M81&lt;0),"Provision muss nichtnegativ sein",IF(AND('Trades'!J81="GROSS",NOT(ISNUMBER('Trades'!N81))),"Sonstige Gebühren angeben, auch null",IF(AND('Trades'!J81="GROSS",'Trades'!N81&lt;0),"Gebühren müssen nichtnegativ sein",IF(AND('Trades'!J81="GROSS",NOT(ISNUMBER('Trades'!O81))),"Finanzierung mit Vorzeichen angeben, auch null",IF(AND('Trades'!J81="GROSS",NOT(ISNUMBER(F81))),"Brutto-P&amp;L für jeden Ausstieg eingeben",IF(IF('Trades'!J81="NET",OR(ABS('Trades'!L81)&gt;1000000000,ROUND('Trades'!L81,2)&lt;&gt;'Trades'!L81),FALSE),"Geldbeträge: höchstens 2 Nachkommastellen; Eingabebetrag absolut ≤ 1.000.000.000.",IF(IF('Trades'!J81="GROSS",OR(ABS('Trades'!M81)&gt;1000000000,ABS('Trades'!N81)&gt;1000000000,ABS('Trades'!O81)&gt;1000000000,ROUND('Trades'!M81,2)&lt;&gt;'Trades'!M81,ROUND('Trades'!N81,2)&lt;&gt;'Trades'!N81,ROUND('Trades'!O81,2)&lt;&gt;'Trades'!O81),FALSE),"Geldbeträge: höchstens 2 Nachkommastellen; Eingabebetrag absolut ≤ 1.000.000.000.",IF(AND('Trades'!G81&lt;&gt;"",OR(NOT(ISNUMBER('Trades'!G81)),'Trades'!G81&lt;=0)),"Positiven Kurs eingeben oder leer lassen",IF(AND('Trades'!H81&lt;&gt;"",OR(NOT(ISNUMBER('Trades'!H81)),'Trades'!H81&lt;=0)),"Positiven Kurs eingeben oder leer lassen","")))))))))))))))))))))))))))))))))))</x:f>
      </x:c>
      <x:c r="D81" s="31"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k. A.",ROUND(SUMIFS('Exits'!$I$9:$I$608,'Exits'!$B$9:$B$608,'Trades'!A81),8)))</x:f>
      </x:c>
      <x:c r="E81" s="32"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k. A.",IF(OR(O81=0,COUNTIFS('Exits'!$B$9:$B$608,'Trades'!A81,'Exits'!$G$9:$G$608,-1)&gt;0),"k. A.",_xlfn.MAXIFS('Exits'!$C$9:$C$608,'Exits'!$B$9:$B$608,'Trades'!A81))))</x:f>
      </x:c>
      <x:c r="F81" s="30"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k. A.",IF(AND(O81&gt;0,SUMIFS('Exits'!$J$9:$J$608,'Exits'!$B$9:$B$608,'Trades'!A81)=O81),ROUND(SUMIFS('Exits'!$F$9:$F$608,'Exits'!$B$9:$B$608,'Trades'!A81),2),"k. A.")))</x:f>
      </x:c>
      <x:c r="G81" s="30" t="str">
        <x:f>IF(P81=0,"",IF(K81&lt;&gt;1,"k. A.",IF('Trades'!J81="NET",'Trades'!L81,ROUND(F81-'Trades'!M81-'Trades'!N81+'Trades'!O81,2))))</x:f>
      </x:c>
      <x:c r="H81" s="31" t="str">
        <x:f>IF(P81=0,"",IF(N81=1,G81/'Trades'!P81,"k. A."))</x:f>
      </x:c>
      <x:c r="I81" s="33" t="str">
        <x:f>IF(P81=0,"",IF(K81&lt;&gt;1,"Position nicht abgeschlossen",IF(NOT(ISNUMBER('Trades'!P81)),"Risiko fehlt oder ungültig: positiv, ≤ 1.000.000.000, höchstens 2 Nachkommastellen.",IF(OR('Trades'!P81&lt;=0,'Trades'!P81&gt;1000000000,ROUND('Trades'!P81,2)&lt;&gt;'Trades'!P81),"Risiko fehlt oder ungültig: positiv, ≤ 1.000.000.000, höchstens 2 Nachkommastellen.",IF(AND('Trades'!Q81&lt;&gt;"PRICE",'Trades'!Q81&lt;&gt;"ALL_IN"),"PRICE oder ALL_IN wählen",IF('Trades'!Q81&lt;&gt;'Summary'!$K$4,"Andere Basis ausgewählt","Erfasst"))))))</x:f>
      </x:c>
      <x:c r="J81" s="33" t="str">
        <x:f>IF(P81=0,"",IF('Summary'!$H$6="Datumsfilter prüfen","Datumsfilter prüfen",IF(L81=1,"Enthalten",IF(K81=1,"Außerhalb des Zeitraums","Nicht enthalten"))))</x:f>
      </x:c>
      <x:c r="K81" s="29" t="n">
        <x:f>IF(P81=0,0,IF('Trades'!I81="UNSUPPORTED",4,IF(C81&lt;&gt;"",3,IF('Trades'!I81="OPEN",2,1))))</x:f>
        <x:v>0</x:v>
      </x:c>
      <x:c r="L81" s="29" t="n">
        <x:f>IF(OR(K81&lt;&gt;1,'Summary'!$H$6="Datumsfilter prüfen"),0,IF(AND(OR('Summary'!$B$6="",E81&gt;='Summary'!$B$6),OR('Summary'!$E$6="",E81&lt;'Summary'!$E$6+1)),1,0))</x:f>
        <x:v>0</x:v>
      </x:c>
      <x:c r="M81" s="29" t="n">
        <x:f>IF(AND(L81=1,N81=1,'Trades'!Q81='Summary'!$K$4),1,0)</x:f>
        <x:v>0</x:v>
      </x:c>
      <x:c r="N81" s="29" t="n">
        <x:f>IF(K81&lt;&gt;1,0,IF(NOT(ISNUMBER('Trades'!P81)),0,IF(AND('Trades'!P81&gt;0,'Trades'!P81&lt;=1000000000,ROUND('Trades'!P81,2)='Trades'!P81,OR('Trades'!Q81="PRICE",'Trades'!Q81="ALL_IN")),1,0)))</x:f>
        <x:v>0</x:v>
      </x:c>
      <x:c r="O81" s="29" t="n">
        <x:f>IF(P81=0,0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0,COUNTIFS('Exits'!$B$9:$B$608,'Trades'!A81,'Exits'!$K$9:$K$608,1)))</x:f>
        <x:v>0</x:v>
      </x:c>
      <x:c r="P81" s="29" t="n">
        <x:f>IF(COUNTA('Trades'!A81:I81,'Trades'!K81:T81)=0,0,1)</x:f>
        <x:v>0</x:v>
      </x:c>
    </x:row>
    <x:row r="82" ht="52" customHeight="1">
      <x:c r="A82" s="29" t="str">
        <x:f>IF(P82=0,"",IF('Trades'!A82="","[Trades "&amp;ROW()&amp;"]",'Trades'!A82))</x:f>
      </x:c>
      <x:c r="B82" s="33" t="str">
        <x:f>IF(K82=0,"",CHOOSE(K82,"Abgeschlossen","Offen","Unvollständig / ungültig","Nicht unterstützt"))</x:f>
      </x:c>
      <x:c r="C82" s="33" t="str">
        <x:f>IF(P82=0,"",IF('Trades'!I82="UNSUPPORTED","Aufstockungen / Umkehrungen nicht unterstützt",IF('Trades'!A82="","Trade-ID eingeben",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IDs: Text mit A–Z am Anfang, bis zu 64 Zeichen; ohne *, ?, ~, =, &lt; oder &gt;. Beispiel: T-001.",IF(COUNTIFS('Trades'!$A$9:$A$208,'Trades'!A82)&lt;&gt;1,"Trade-ID ist doppelt",IF('Trades'!B82="","Instrument eingeben",IF(AND('Trades'!C82&lt;&gt;"LONG",'Trades'!C82&lt;&gt;"SHORT"),"LONG oder SHORT wählen",IF(NOT(ISNUMBER('Trades'!D82)),"Gültigen Eröffnungszeitpunkt eingeben",IF(OR('Trades'!D82&lt;1,'Trades'!D82&gt;2958465),"Gültigen Eröffnungszeitpunkt eingeben",IF(NOT(ISNUMBER('Trades'!E82)),"Positive ursprüngliche Menge eingeben",IF(OR('Trades'!E82&lt;=0,'Trades'!E82&gt;1000000,ROUND('Trades'!E82,8)&lt;&gt;'Trades'!E82),"Positive ursprüngliche Menge eingeben",IF('Trades'!F82="","Mengeneinheit angeben",IF(AND('Trades'!I82&lt;&gt;"OPEN",'Trades'!I82&lt;&gt;"CLOSED"),"OPEN oder CLOSED wählen",IF(AND('Trades'!J82&lt;&gt;"NET",'Trades'!J82&lt;&gt;"GROSS"),"NET oder GROSS wählen",IF(COUNTIFS('Exits'!$B$9:$B$608,'Trades'!A82,'Exits'!$G$9:$G$608,-1)&gt;0,"Zugehörige Ausstiege prüfen",IF(D82&gt;'Trades'!E82,"Geschlossene Menge übersteigt Anfangsmenge",IF(AND('Trades'!I82="OPEN",D82='Trades'!E82),"OPEN widerspricht Restmenge null",IF('Trades'!I82="OPEN","",IF(O82=0,"Schließung in Exits ergänzen",IF(D82&lt;&gt;'Trades'!E82,"CLOSED verlangt vollständige Schließung",IF(AND('Trades'!J82="NET",NOT(ISNUMBER('Trades'!L82))),"Abgeglichenes Netto der ganzen Position eingeben",IF(AND('Trades'!J82="NET",'Trades'!K82&lt;&gt;"YES"),"Netto der ganzen Position bestätigen",IF(IF('Trades'!J82="NET",IF('Trades'!M82="",FALSE,IF(NOT(ISNUMBER('Trades'!M82)),TRUE,OR('Trades'!M82&lt;0,'Trades'!M82&gt;1000000000,ROUND('Trades'!M82,2)&lt;&gt;'Trades'!M82))),FALSE),"Geldbeträge: höchstens 2 Nachkommastellen; Eingabebetrag absolut ≤ 1.000.000.000.",IF(IF('Trades'!J82="NET",IF('Trades'!N82="",FALSE,IF(NOT(ISNUMBER('Trades'!N82)),TRUE,OR('Trades'!N82&lt;0,'Trades'!N82&gt;1000000000,ROUND('Trades'!N82,2)&lt;&gt;'Trades'!N82))),FALSE),"Geldbeträge: höchstens 2 Nachkommastellen; Eingabebetrag absolut ≤ 1.000.000.000.",IF(IF('Trades'!J82="NET",IF('Trades'!O82="",FALSE,IF(NOT(ISNUMBER('Trades'!O82)),TRUE,OR(ABS('Trades'!O82)&gt;1000000000,ROUND('Trades'!O82,2)&lt;&gt;'Trades'!O82))),FALSE),"Geldbeträge: höchstens 2 Nachkommastellen; Eingabebetrag absolut ≤ 1.000.000.000.",IF(AND('Trades'!J82="GROSS",NOT(ISNUMBER('Trades'!M82))),"Provision angeben, auch null",IF(AND('Trades'!J82="GROSS",'Trades'!M82&lt;0),"Provision muss nichtnegativ sein",IF(AND('Trades'!J82="GROSS",NOT(ISNUMBER('Trades'!N82))),"Sonstige Gebühren angeben, auch null",IF(AND('Trades'!J82="GROSS",'Trades'!N82&lt;0),"Gebühren müssen nichtnegativ sein",IF(AND('Trades'!J82="GROSS",NOT(ISNUMBER('Trades'!O82))),"Finanzierung mit Vorzeichen angeben, auch null",IF(AND('Trades'!J82="GROSS",NOT(ISNUMBER(F82))),"Brutto-P&amp;L für jeden Ausstieg eingeben",IF(IF('Trades'!J82="NET",OR(ABS('Trades'!L82)&gt;1000000000,ROUND('Trades'!L82,2)&lt;&gt;'Trades'!L82),FALSE),"Geldbeträge: höchstens 2 Nachkommastellen; Eingabebetrag absolut ≤ 1.000.000.000.",IF(IF('Trades'!J82="GROSS",OR(ABS('Trades'!M82)&gt;1000000000,ABS('Trades'!N82)&gt;1000000000,ABS('Trades'!O82)&gt;1000000000,ROUND('Trades'!M82,2)&lt;&gt;'Trades'!M82,ROUND('Trades'!N82,2)&lt;&gt;'Trades'!N82,ROUND('Trades'!O82,2)&lt;&gt;'Trades'!O82),FALSE),"Geldbeträge: höchstens 2 Nachkommastellen; Eingabebetrag absolut ≤ 1.000.000.000.",IF(AND('Trades'!G82&lt;&gt;"",OR(NOT(ISNUMBER('Trades'!G82)),'Trades'!G82&lt;=0)),"Positiven Kurs eingeben oder leer lassen",IF(AND('Trades'!H82&lt;&gt;"",OR(NOT(ISNUMBER('Trades'!H82)),'Trades'!H82&lt;=0)),"Positiven Kurs eingeben oder leer lassen","")))))))))))))))))))))))))))))))))))</x:f>
      </x:c>
      <x:c r="D82" s="31"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k. A.",ROUND(SUMIFS('Exits'!$I$9:$I$608,'Exits'!$B$9:$B$608,'Trades'!A82),8)))</x:f>
      </x:c>
      <x:c r="E82" s="32"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k. A.",IF(OR(O82=0,COUNTIFS('Exits'!$B$9:$B$608,'Trades'!A82,'Exits'!$G$9:$G$608,-1)&gt;0),"k. A.",_xlfn.MAXIFS('Exits'!$C$9:$C$608,'Exits'!$B$9:$B$608,'Trades'!A82))))</x:f>
      </x:c>
      <x:c r="F82" s="30"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k. A.",IF(AND(O82&gt;0,SUMIFS('Exits'!$J$9:$J$608,'Exits'!$B$9:$B$608,'Trades'!A82)=O82),ROUND(SUMIFS('Exits'!$F$9:$F$608,'Exits'!$B$9:$B$608,'Trades'!A82),2),"k. A.")))</x:f>
      </x:c>
      <x:c r="G82" s="30" t="str">
        <x:f>IF(P82=0,"",IF(K82&lt;&gt;1,"k. A.",IF('Trades'!J82="NET",'Trades'!L82,ROUND(F82-'Trades'!M82-'Trades'!N82+'Trades'!O82,2))))</x:f>
      </x:c>
      <x:c r="H82" s="31" t="str">
        <x:f>IF(P82=0,"",IF(N82=1,G82/'Trades'!P82,"k. A."))</x:f>
      </x:c>
      <x:c r="I82" s="33" t="str">
        <x:f>IF(P82=0,"",IF(K82&lt;&gt;1,"Position nicht abgeschlossen",IF(NOT(ISNUMBER('Trades'!P82)),"Risiko fehlt oder ungültig: positiv, ≤ 1.000.000.000, höchstens 2 Nachkommastellen.",IF(OR('Trades'!P82&lt;=0,'Trades'!P82&gt;1000000000,ROUND('Trades'!P82,2)&lt;&gt;'Trades'!P82),"Risiko fehlt oder ungültig: positiv, ≤ 1.000.000.000, höchstens 2 Nachkommastellen.",IF(AND('Trades'!Q82&lt;&gt;"PRICE",'Trades'!Q82&lt;&gt;"ALL_IN"),"PRICE oder ALL_IN wählen",IF('Trades'!Q82&lt;&gt;'Summary'!$K$4,"Andere Basis ausgewählt","Erfasst"))))))</x:f>
      </x:c>
      <x:c r="J82" s="33" t="str">
        <x:f>IF(P82=0,"",IF('Summary'!$H$6="Datumsfilter prüfen","Datumsfilter prüfen",IF(L82=1,"Enthalten",IF(K82=1,"Außerhalb des Zeitraums","Nicht enthalten"))))</x:f>
      </x:c>
      <x:c r="K82" s="29" t="n">
        <x:f>IF(P82=0,0,IF('Trades'!I82="UNSUPPORTED",4,IF(C82&lt;&gt;"",3,IF('Trades'!I82="OPEN",2,1))))</x:f>
        <x:v>0</x:v>
      </x:c>
      <x:c r="L82" s="29" t="n">
        <x:f>IF(OR(K82&lt;&gt;1,'Summary'!$H$6="Datumsfilter prüfen"),0,IF(AND(OR('Summary'!$B$6="",E82&gt;='Summary'!$B$6),OR('Summary'!$E$6="",E82&lt;'Summary'!$E$6+1)),1,0))</x:f>
        <x:v>0</x:v>
      </x:c>
      <x:c r="M82" s="29" t="n">
        <x:f>IF(AND(L82=1,N82=1,'Trades'!Q82='Summary'!$K$4),1,0)</x:f>
        <x:v>0</x:v>
      </x:c>
      <x:c r="N82" s="29" t="n">
        <x:f>IF(K82&lt;&gt;1,0,IF(NOT(ISNUMBER('Trades'!P82)),0,IF(AND('Trades'!P82&gt;0,'Trades'!P82&lt;=1000000000,ROUND('Trades'!P82,2)='Trades'!P82,OR('Trades'!Q82="PRICE",'Trades'!Q82="ALL_IN")),1,0)))</x:f>
        <x:v>0</x:v>
      </x:c>
      <x:c r="O82" s="29" t="n">
        <x:f>IF(P82=0,0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0,COUNTIFS('Exits'!$B$9:$B$608,'Trades'!A82,'Exits'!$K$9:$K$608,1)))</x:f>
        <x:v>0</x:v>
      </x:c>
      <x:c r="P82" s="29" t="n">
        <x:f>IF(COUNTA('Trades'!A82:I82,'Trades'!K82:T82)=0,0,1)</x:f>
        <x:v>0</x:v>
      </x:c>
    </x:row>
    <x:row r="83" ht="52" customHeight="1">
      <x:c r="A83" s="29" t="str">
        <x:f>IF(P83=0,"",IF('Trades'!A83="","[Trades "&amp;ROW()&amp;"]",'Trades'!A83))</x:f>
      </x:c>
      <x:c r="B83" s="33" t="str">
        <x:f>IF(K83=0,"",CHOOSE(K83,"Abgeschlossen","Offen","Unvollständig / ungültig","Nicht unterstützt"))</x:f>
      </x:c>
      <x:c r="C83" s="33" t="str">
        <x:f>IF(P83=0,"",IF('Trades'!I83="UNSUPPORTED","Aufstockungen / Umkehrungen nicht unterstützt",IF('Trades'!A83="","Trade-ID eingeben",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IDs: Text mit A–Z am Anfang, bis zu 64 Zeichen; ohne *, ?, ~, =, &lt; oder &gt;. Beispiel: T-001.",IF(COUNTIFS('Trades'!$A$9:$A$208,'Trades'!A83)&lt;&gt;1,"Trade-ID ist doppelt",IF('Trades'!B83="","Instrument eingeben",IF(AND('Trades'!C83&lt;&gt;"LONG",'Trades'!C83&lt;&gt;"SHORT"),"LONG oder SHORT wählen",IF(NOT(ISNUMBER('Trades'!D83)),"Gültigen Eröffnungszeitpunkt eingeben",IF(OR('Trades'!D83&lt;1,'Trades'!D83&gt;2958465),"Gültigen Eröffnungszeitpunkt eingeben",IF(NOT(ISNUMBER('Trades'!E83)),"Positive ursprüngliche Menge eingeben",IF(OR('Trades'!E83&lt;=0,'Trades'!E83&gt;1000000,ROUND('Trades'!E83,8)&lt;&gt;'Trades'!E83),"Positive ursprüngliche Menge eingeben",IF('Trades'!F83="","Mengeneinheit angeben",IF(AND('Trades'!I83&lt;&gt;"OPEN",'Trades'!I83&lt;&gt;"CLOSED"),"OPEN oder CLOSED wählen",IF(AND('Trades'!J83&lt;&gt;"NET",'Trades'!J83&lt;&gt;"GROSS"),"NET oder GROSS wählen",IF(COUNTIFS('Exits'!$B$9:$B$608,'Trades'!A83,'Exits'!$G$9:$G$608,-1)&gt;0,"Zugehörige Ausstiege prüfen",IF(D83&gt;'Trades'!E83,"Geschlossene Menge übersteigt Anfangsmenge",IF(AND('Trades'!I83="OPEN",D83='Trades'!E83),"OPEN widerspricht Restmenge null",IF('Trades'!I83="OPEN","",IF(O83=0,"Schließung in Exits ergänzen",IF(D83&lt;&gt;'Trades'!E83,"CLOSED verlangt vollständige Schließung",IF(AND('Trades'!J83="NET",NOT(ISNUMBER('Trades'!L83))),"Abgeglichenes Netto der ganzen Position eingeben",IF(AND('Trades'!J83="NET",'Trades'!K83&lt;&gt;"YES"),"Netto der ganzen Position bestätigen",IF(IF('Trades'!J83="NET",IF('Trades'!M83="",FALSE,IF(NOT(ISNUMBER('Trades'!M83)),TRUE,OR('Trades'!M83&lt;0,'Trades'!M83&gt;1000000000,ROUND('Trades'!M83,2)&lt;&gt;'Trades'!M83))),FALSE),"Geldbeträge: höchstens 2 Nachkommastellen; Eingabebetrag absolut ≤ 1.000.000.000.",IF(IF('Trades'!J83="NET",IF('Trades'!N83="",FALSE,IF(NOT(ISNUMBER('Trades'!N83)),TRUE,OR('Trades'!N83&lt;0,'Trades'!N83&gt;1000000000,ROUND('Trades'!N83,2)&lt;&gt;'Trades'!N83))),FALSE),"Geldbeträge: höchstens 2 Nachkommastellen; Eingabebetrag absolut ≤ 1.000.000.000.",IF(IF('Trades'!J83="NET",IF('Trades'!O83="",FALSE,IF(NOT(ISNUMBER('Trades'!O83)),TRUE,OR(ABS('Trades'!O83)&gt;1000000000,ROUND('Trades'!O83,2)&lt;&gt;'Trades'!O83))),FALSE),"Geldbeträge: höchstens 2 Nachkommastellen; Eingabebetrag absolut ≤ 1.000.000.000.",IF(AND('Trades'!J83="GROSS",NOT(ISNUMBER('Trades'!M83))),"Provision angeben, auch null",IF(AND('Trades'!J83="GROSS",'Trades'!M83&lt;0),"Provision muss nichtnegativ sein",IF(AND('Trades'!J83="GROSS",NOT(ISNUMBER('Trades'!N83))),"Sonstige Gebühren angeben, auch null",IF(AND('Trades'!J83="GROSS",'Trades'!N83&lt;0),"Gebühren müssen nichtnegativ sein",IF(AND('Trades'!J83="GROSS",NOT(ISNUMBER('Trades'!O83))),"Finanzierung mit Vorzeichen angeben, auch null",IF(AND('Trades'!J83="GROSS",NOT(ISNUMBER(F83))),"Brutto-P&amp;L für jeden Ausstieg eingeben",IF(IF('Trades'!J83="NET",OR(ABS('Trades'!L83)&gt;1000000000,ROUND('Trades'!L83,2)&lt;&gt;'Trades'!L83),FALSE),"Geldbeträge: höchstens 2 Nachkommastellen; Eingabebetrag absolut ≤ 1.000.000.000.",IF(IF('Trades'!J83="GROSS",OR(ABS('Trades'!M83)&gt;1000000000,ABS('Trades'!N83)&gt;1000000000,ABS('Trades'!O83)&gt;1000000000,ROUND('Trades'!M83,2)&lt;&gt;'Trades'!M83,ROUND('Trades'!N83,2)&lt;&gt;'Trades'!N83,ROUND('Trades'!O83,2)&lt;&gt;'Trades'!O83),FALSE),"Geldbeträge: höchstens 2 Nachkommastellen; Eingabebetrag absolut ≤ 1.000.000.000.",IF(AND('Trades'!G83&lt;&gt;"",OR(NOT(ISNUMBER('Trades'!G83)),'Trades'!G83&lt;=0)),"Positiven Kurs eingeben oder leer lassen",IF(AND('Trades'!H83&lt;&gt;"",OR(NOT(ISNUMBER('Trades'!H83)),'Trades'!H83&lt;=0)),"Positiven Kurs eingeben oder leer lassen","")))))))))))))))))))))))))))))))))))</x:f>
      </x:c>
      <x:c r="D83" s="31"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k. A.",ROUND(SUMIFS('Exits'!$I$9:$I$608,'Exits'!$B$9:$B$608,'Trades'!A83),8)))</x:f>
      </x:c>
      <x:c r="E83" s="32"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k. A.",IF(OR(O83=0,COUNTIFS('Exits'!$B$9:$B$608,'Trades'!A83,'Exits'!$G$9:$G$608,-1)&gt;0),"k. A.",_xlfn.MAXIFS('Exits'!$C$9:$C$608,'Exits'!$B$9:$B$608,'Trades'!A83))))</x:f>
      </x:c>
      <x:c r="F83" s="30"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k. A.",IF(AND(O83&gt;0,SUMIFS('Exits'!$J$9:$J$608,'Exits'!$B$9:$B$608,'Trades'!A83)=O83),ROUND(SUMIFS('Exits'!$F$9:$F$608,'Exits'!$B$9:$B$608,'Trades'!A83),2),"k. A.")))</x:f>
      </x:c>
      <x:c r="G83" s="30" t="str">
        <x:f>IF(P83=0,"",IF(K83&lt;&gt;1,"k. A.",IF('Trades'!J83="NET",'Trades'!L83,ROUND(F83-'Trades'!M83-'Trades'!N83+'Trades'!O83,2))))</x:f>
      </x:c>
      <x:c r="H83" s="31" t="str">
        <x:f>IF(P83=0,"",IF(N83=1,G83/'Trades'!P83,"k. A."))</x:f>
      </x:c>
      <x:c r="I83" s="33" t="str">
        <x:f>IF(P83=0,"",IF(K83&lt;&gt;1,"Position nicht abgeschlossen",IF(NOT(ISNUMBER('Trades'!P83)),"Risiko fehlt oder ungültig: positiv, ≤ 1.000.000.000, höchstens 2 Nachkommastellen.",IF(OR('Trades'!P83&lt;=0,'Trades'!P83&gt;1000000000,ROUND('Trades'!P83,2)&lt;&gt;'Trades'!P83),"Risiko fehlt oder ungültig: positiv, ≤ 1.000.000.000, höchstens 2 Nachkommastellen.",IF(AND('Trades'!Q83&lt;&gt;"PRICE",'Trades'!Q83&lt;&gt;"ALL_IN"),"PRICE oder ALL_IN wählen",IF('Trades'!Q83&lt;&gt;'Summary'!$K$4,"Andere Basis ausgewählt","Erfasst"))))))</x:f>
      </x:c>
      <x:c r="J83" s="33" t="str">
        <x:f>IF(P83=0,"",IF('Summary'!$H$6="Datumsfilter prüfen","Datumsfilter prüfen",IF(L83=1,"Enthalten",IF(K83=1,"Außerhalb des Zeitraums","Nicht enthalten"))))</x:f>
      </x:c>
      <x:c r="K83" s="29" t="n">
        <x:f>IF(P83=0,0,IF('Trades'!I83="UNSUPPORTED",4,IF(C83&lt;&gt;"",3,IF('Trades'!I83="OPEN",2,1))))</x:f>
        <x:v>0</x:v>
      </x:c>
      <x:c r="L83" s="29" t="n">
        <x:f>IF(OR(K83&lt;&gt;1,'Summary'!$H$6="Datumsfilter prüfen"),0,IF(AND(OR('Summary'!$B$6="",E83&gt;='Summary'!$B$6),OR('Summary'!$E$6="",E83&lt;'Summary'!$E$6+1)),1,0))</x:f>
        <x:v>0</x:v>
      </x:c>
      <x:c r="M83" s="29" t="n">
        <x:f>IF(AND(L83=1,N83=1,'Trades'!Q83='Summary'!$K$4),1,0)</x:f>
        <x:v>0</x:v>
      </x:c>
      <x:c r="N83" s="29" t="n">
        <x:f>IF(K83&lt;&gt;1,0,IF(NOT(ISNUMBER('Trades'!P83)),0,IF(AND('Trades'!P83&gt;0,'Trades'!P83&lt;=1000000000,ROUND('Trades'!P83,2)='Trades'!P83,OR('Trades'!Q83="PRICE",'Trades'!Q83="ALL_IN")),1,0)))</x:f>
        <x:v>0</x:v>
      </x:c>
      <x:c r="O83" s="29" t="n">
        <x:f>IF(P83=0,0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0,COUNTIFS('Exits'!$B$9:$B$608,'Trades'!A83,'Exits'!$K$9:$K$608,1)))</x:f>
        <x:v>0</x:v>
      </x:c>
      <x:c r="P83" s="29" t="n">
        <x:f>IF(COUNTA('Trades'!A83:I83,'Trades'!K83:T83)=0,0,1)</x:f>
        <x:v>0</x:v>
      </x:c>
    </x:row>
    <x:row r="84" ht="52" customHeight="1">
      <x:c r="A84" s="29" t="str">
        <x:f>IF(P84=0,"",IF('Trades'!A84="","[Trades "&amp;ROW()&amp;"]",'Trades'!A84))</x:f>
      </x:c>
      <x:c r="B84" s="33" t="str">
        <x:f>IF(K84=0,"",CHOOSE(K84,"Abgeschlossen","Offen","Unvollständig / ungültig","Nicht unterstützt"))</x:f>
      </x:c>
      <x:c r="C84" s="33" t="str">
        <x:f>IF(P84=0,"",IF('Trades'!I84="UNSUPPORTED","Aufstockungen / Umkehrungen nicht unterstützt",IF('Trades'!A84="","Trade-ID eingeben",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IDs: Text mit A–Z am Anfang, bis zu 64 Zeichen; ohne *, ?, ~, =, &lt; oder &gt;. Beispiel: T-001.",IF(COUNTIFS('Trades'!$A$9:$A$208,'Trades'!A84)&lt;&gt;1,"Trade-ID ist doppelt",IF('Trades'!B84="","Instrument eingeben",IF(AND('Trades'!C84&lt;&gt;"LONG",'Trades'!C84&lt;&gt;"SHORT"),"LONG oder SHORT wählen",IF(NOT(ISNUMBER('Trades'!D84)),"Gültigen Eröffnungszeitpunkt eingeben",IF(OR('Trades'!D84&lt;1,'Trades'!D84&gt;2958465),"Gültigen Eröffnungszeitpunkt eingeben",IF(NOT(ISNUMBER('Trades'!E84)),"Positive ursprüngliche Menge eingeben",IF(OR('Trades'!E84&lt;=0,'Trades'!E84&gt;1000000,ROUND('Trades'!E84,8)&lt;&gt;'Trades'!E84),"Positive ursprüngliche Menge eingeben",IF('Trades'!F84="","Mengeneinheit angeben",IF(AND('Trades'!I84&lt;&gt;"OPEN",'Trades'!I84&lt;&gt;"CLOSED"),"OPEN oder CLOSED wählen",IF(AND('Trades'!J84&lt;&gt;"NET",'Trades'!J84&lt;&gt;"GROSS"),"NET oder GROSS wählen",IF(COUNTIFS('Exits'!$B$9:$B$608,'Trades'!A84,'Exits'!$G$9:$G$608,-1)&gt;0,"Zugehörige Ausstiege prüfen",IF(D84&gt;'Trades'!E84,"Geschlossene Menge übersteigt Anfangsmenge",IF(AND('Trades'!I84="OPEN",D84='Trades'!E84),"OPEN widerspricht Restmenge null",IF('Trades'!I84="OPEN","",IF(O84=0,"Schließung in Exits ergänzen",IF(D84&lt;&gt;'Trades'!E84,"CLOSED verlangt vollständige Schließung",IF(AND('Trades'!J84="NET",NOT(ISNUMBER('Trades'!L84))),"Abgeglichenes Netto der ganzen Position eingeben",IF(AND('Trades'!J84="NET",'Trades'!K84&lt;&gt;"YES"),"Netto der ganzen Position bestätigen",IF(IF('Trades'!J84="NET",IF('Trades'!M84="",FALSE,IF(NOT(ISNUMBER('Trades'!M84)),TRUE,OR('Trades'!M84&lt;0,'Trades'!M84&gt;1000000000,ROUND('Trades'!M84,2)&lt;&gt;'Trades'!M84))),FALSE),"Geldbeträge: höchstens 2 Nachkommastellen; Eingabebetrag absolut ≤ 1.000.000.000.",IF(IF('Trades'!J84="NET",IF('Trades'!N84="",FALSE,IF(NOT(ISNUMBER('Trades'!N84)),TRUE,OR('Trades'!N84&lt;0,'Trades'!N84&gt;1000000000,ROUND('Trades'!N84,2)&lt;&gt;'Trades'!N84))),FALSE),"Geldbeträge: höchstens 2 Nachkommastellen; Eingabebetrag absolut ≤ 1.000.000.000.",IF(IF('Trades'!J84="NET",IF('Trades'!O84="",FALSE,IF(NOT(ISNUMBER('Trades'!O84)),TRUE,OR(ABS('Trades'!O84)&gt;1000000000,ROUND('Trades'!O84,2)&lt;&gt;'Trades'!O84))),FALSE),"Geldbeträge: höchstens 2 Nachkommastellen; Eingabebetrag absolut ≤ 1.000.000.000.",IF(AND('Trades'!J84="GROSS",NOT(ISNUMBER('Trades'!M84))),"Provision angeben, auch null",IF(AND('Trades'!J84="GROSS",'Trades'!M84&lt;0),"Provision muss nichtnegativ sein",IF(AND('Trades'!J84="GROSS",NOT(ISNUMBER('Trades'!N84))),"Sonstige Gebühren angeben, auch null",IF(AND('Trades'!J84="GROSS",'Trades'!N84&lt;0),"Gebühren müssen nichtnegativ sein",IF(AND('Trades'!J84="GROSS",NOT(ISNUMBER('Trades'!O84))),"Finanzierung mit Vorzeichen angeben, auch null",IF(AND('Trades'!J84="GROSS",NOT(ISNUMBER(F84))),"Brutto-P&amp;L für jeden Ausstieg eingeben",IF(IF('Trades'!J84="NET",OR(ABS('Trades'!L84)&gt;1000000000,ROUND('Trades'!L84,2)&lt;&gt;'Trades'!L84),FALSE),"Geldbeträge: höchstens 2 Nachkommastellen; Eingabebetrag absolut ≤ 1.000.000.000.",IF(IF('Trades'!J84="GROSS",OR(ABS('Trades'!M84)&gt;1000000000,ABS('Trades'!N84)&gt;1000000000,ABS('Trades'!O84)&gt;1000000000,ROUND('Trades'!M84,2)&lt;&gt;'Trades'!M84,ROUND('Trades'!N84,2)&lt;&gt;'Trades'!N84,ROUND('Trades'!O84,2)&lt;&gt;'Trades'!O84),FALSE),"Geldbeträge: höchstens 2 Nachkommastellen; Eingabebetrag absolut ≤ 1.000.000.000.",IF(AND('Trades'!G84&lt;&gt;"",OR(NOT(ISNUMBER('Trades'!G84)),'Trades'!G84&lt;=0)),"Positiven Kurs eingeben oder leer lassen",IF(AND('Trades'!H84&lt;&gt;"",OR(NOT(ISNUMBER('Trades'!H84)),'Trades'!H84&lt;=0)),"Positiven Kurs eingeben oder leer lassen","")))))))))))))))))))))))))))))))))))</x:f>
      </x:c>
      <x:c r="D84" s="31"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k. A.",ROUND(SUMIFS('Exits'!$I$9:$I$608,'Exits'!$B$9:$B$608,'Trades'!A84),8)))</x:f>
      </x:c>
      <x:c r="E84" s="32"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k. A.",IF(OR(O84=0,COUNTIFS('Exits'!$B$9:$B$608,'Trades'!A84,'Exits'!$G$9:$G$608,-1)&gt;0),"k. A.",_xlfn.MAXIFS('Exits'!$C$9:$C$608,'Exits'!$B$9:$B$608,'Trades'!A84))))</x:f>
      </x:c>
      <x:c r="F84" s="30"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k. A.",IF(AND(O84&gt;0,SUMIFS('Exits'!$J$9:$J$608,'Exits'!$B$9:$B$608,'Trades'!A84)=O84),ROUND(SUMIFS('Exits'!$F$9:$F$608,'Exits'!$B$9:$B$608,'Trades'!A84),2),"k. A.")))</x:f>
      </x:c>
      <x:c r="G84" s="30" t="str">
        <x:f>IF(P84=0,"",IF(K84&lt;&gt;1,"k. A.",IF('Trades'!J84="NET",'Trades'!L84,ROUND(F84-'Trades'!M84-'Trades'!N84+'Trades'!O84,2))))</x:f>
      </x:c>
      <x:c r="H84" s="31" t="str">
        <x:f>IF(P84=0,"",IF(N84=1,G84/'Trades'!P84,"k. A."))</x:f>
      </x:c>
      <x:c r="I84" s="33" t="str">
        <x:f>IF(P84=0,"",IF(K84&lt;&gt;1,"Position nicht abgeschlossen",IF(NOT(ISNUMBER('Trades'!P84)),"Risiko fehlt oder ungültig: positiv, ≤ 1.000.000.000, höchstens 2 Nachkommastellen.",IF(OR('Trades'!P84&lt;=0,'Trades'!P84&gt;1000000000,ROUND('Trades'!P84,2)&lt;&gt;'Trades'!P84),"Risiko fehlt oder ungültig: positiv, ≤ 1.000.000.000, höchstens 2 Nachkommastellen.",IF(AND('Trades'!Q84&lt;&gt;"PRICE",'Trades'!Q84&lt;&gt;"ALL_IN"),"PRICE oder ALL_IN wählen",IF('Trades'!Q84&lt;&gt;'Summary'!$K$4,"Andere Basis ausgewählt","Erfasst"))))))</x:f>
      </x:c>
      <x:c r="J84" s="33" t="str">
        <x:f>IF(P84=0,"",IF('Summary'!$H$6="Datumsfilter prüfen","Datumsfilter prüfen",IF(L84=1,"Enthalten",IF(K84=1,"Außerhalb des Zeitraums","Nicht enthalten"))))</x:f>
      </x:c>
      <x:c r="K84" s="29" t="n">
        <x:f>IF(P84=0,0,IF('Trades'!I84="UNSUPPORTED",4,IF(C84&lt;&gt;"",3,IF('Trades'!I84="OPEN",2,1))))</x:f>
        <x:v>0</x:v>
      </x:c>
      <x:c r="L84" s="29" t="n">
        <x:f>IF(OR(K84&lt;&gt;1,'Summary'!$H$6="Datumsfilter prüfen"),0,IF(AND(OR('Summary'!$B$6="",E84&gt;='Summary'!$B$6),OR('Summary'!$E$6="",E84&lt;'Summary'!$E$6+1)),1,0))</x:f>
        <x:v>0</x:v>
      </x:c>
      <x:c r="M84" s="29" t="n">
        <x:f>IF(AND(L84=1,N84=1,'Trades'!Q84='Summary'!$K$4),1,0)</x:f>
        <x:v>0</x:v>
      </x:c>
      <x:c r="N84" s="29" t="n">
        <x:f>IF(K84&lt;&gt;1,0,IF(NOT(ISNUMBER('Trades'!P84)),0,IF(AND('Trades'!P84&gt;0,'Trades'!P84&lt;=1000000000,ROUND('Trades'!P84,2)='Trades'!P84,OR('Trades'!Q84="PRICE",'Trades'!Q84="ALL_IN")),1,0)))</x:f>
        <x:v>0</x:v>
      </x:c>
      <x:c r="O84" s="29" t="n">
        <x:f>IF(P84=0,0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0,COUNTIFS('Exits'!$B$9:$B$608,'Trades'!A84,'Exits'!$K$9:$K$608,1)))</x:f>
        <x:v>0</x:v>
      </x:c>
      <x:c r="P84" s="29" t="n">
        <x:f>IF(COUNTA('Trades'!A84:I84,'Trades'!K84:T84)=0,0,1)</x:f>
        <x:v>0</x:v>
      </x:c>
    </x:row>
    <x:row r="85" ht="52" customHeight="1">
      <x:c r="A85" s="29" t="str">
        <x:f>IF(P85=0,"",IF('Trades'!A85="","[Trades "&amp;ROW()&amp;"]",'Trades'!A85))</x:f>
      </x:c>
      <x:c r="B85" s="33" t="str">
        <x:f>IF(K85=0,"",CHOOSE(K85,"Abgeschlossen","Offen","Unvollständig / ungültig","Nicht unterstützt"))</x:f>
      </x:c>
      <x:c r="C85" s="33" t="str">
        <x:f>IF(P85=0,"",IF('Trades'!I85="UNSUPPORTED","Aufstockungen / Umkehrungen nicht unterstützt",IF('Trades'!A85="","Trade-ID eingeben",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IDs: Text mit A–Z am Anfang, bis zu 64 Zeichen; ohne *, ?, ~, =, &lt; oder &gt;. Beispiel: T-001.",IF(COUNTIFS('Trades'!$A$9:$A$208,'Trades'!A85)&lt;&gt;1,"Trade-ID ist doppelt",IF('Trades'!B85="","Instrument eingeben",IF(AND('Trades'!C85&lt;&gt;"LONG",'Trades'!C85&lt;&gt;"SHORT"),"LONG oder SHORT wählen",IF(NOT(ISNUMBER('Trades'!D85)),"Gültigen Eröffnungszeitpunkt eingeben",IF(OR('Trades'!D85&lt;1,'Trades'!D85&gt;2958465),"Gültigen Eröffnungszeitpunkt eingeben",IF(NOT(ISNUMBER('Trades'!E85)),"Positive ursprüngliche Menge eingeben",IF(OR('Trades'!E85&lt;=0,'Trades'!E85&gt;1000000,ROUND('Trades'!E85,8)&lt;&gt;'Trades'!E85),"Positive ursprüngliche Menge eingeben",IF('Trades'!F85="","Mengeneinheit angeben",IF(AND('Trades'!I85&lt;&gt;"OPEN",'Trades'!I85&lt;&gt;"CLOSED"),"OPEN oder CLOSED wählen",IF(AND('Trades'!J85&lt;&gt;"NET",'Trades'!J85&lt;&gt;"GROSS"),"NET oder GROSS wählen",IF(COUNTIFS('Exits'!$B$9:$B$608,'Trades'!A85,'Exits'!$G$9:$G$608,-1)&gt;0,"Zugehörige Ausstiege prüfen",IF(D85&gt;'Trades'!E85,"Geschlossene Menge übersteigt Anfangsmenge",IF(AND('Trades'!I85="OPEN",D85='Trades'!E85),"OPEN widerspricht Restmenge null",IF('Trades'!I85="OPEN","",IF(O85=0,"Schließung in Exits ergänzen",IF(D85&lt;&gt;'Trades'!E85,"CLOSED verlangt vollständige Schließung",IF(AND('Trades'!J85="NET",NOT(ISNUMBER('Trades'!L85))),"Abgeglichenes Netto der ganzen Position eingeben",IF(AND('Trades'!J85="NET",'Trades'!K85&lt;&gt;"YES"),"Netto der ganzen Position bestätigen",IF(IF('Trades'!J85="NET",IF('Trades'!M85="",FALSE,IF(NOT(ISNUMBER('Trades'!M85)),TRUE,OR('Trades'!M85&lt;0,'Trades'!M85&gt;1000000000,ROUND('Trades'!M85,2)&lt;&gt;'Trades'!M85))),FALSE),"Geldbeträge: höchstens 2 Nachkommastellen; Eingabebetrag absolut ≤ 1.000.000.000.",IF(IF('Trades'!J85="NET",IF('Trades'!N85="",FALSE,IF(NOT(ISNUMBER('Trades'!N85)),TRUE,OR('Trades'!N85&lt;0,'Trades'!N85&gt;1000000000,ROUND('Trades'!N85,2)&lt;&gt;'Trades'!N85))),FALSE),"Geldbeträge: höchstens 2 Nachkommastellen; Eingabebetrag absolut ≤ 1.000.000.000.",IF(IF('Trades'!J85="NET",IF('Trades'!O85="",FALSE,IF(NOT(ISNUMBER('Trades'!O85)),TRUE,OR(ABS('Trades'!O85)&gt;1000000000,ROUND('Trades'!O85,2)&lt;&gt;'Trades'!O85))),FALSE),"Geldbeträge: höchstens 2 Nachkommastellen; Eingabebetrag absolut ≤ 1.000.000.000.",IF(AND('Trades'!J85="GROSS",NOT(ISNUMBER('Trades'!M85))),"Provision angeben, auch null",IF(AND('Trades'!J85="GROSS",'Trades'!M85&lt;0),"Provision muss nichtnegativ sein",IF(AND('Trades'!J85="GROSS",NOT(ISNUMBER('Trades'!N85))),"Sonstige Gebühren angeben, auch null",IF(AND('Trades'!J85="GROSS",'Trades'!N85&lt;0),"Gebühren müssen nichtnegativ sein",IF(AND('Trades'!J85="GROSS",NOT(ISNUMBER('Trades'!O85))),"Finanzierung mit Vorzeichen angeben, auch null",IF(AND('Trades'!J85="GROSS",NOT(ISNUMBER(F85))),"Brutto-P&amp;L für jeden Ausstieg eingeben",IF(IF('Trades'!J85="NET",OR(ABS('Trades'!L85)&gt;1000000000,ROUND('Trades'!L85,2)&lt;&gt;'Trades'!L85),FALSE),"Geldbeträge: höchstens 2 Nachkommastellen; Eingabebetrag absolut ≤ 1.000.000.000.",IF(IF('Trades'!J85="GROSS",OR(ABS('Trades'!M85)&gt;1000000000,ABS('Trades'!N85)&gt;1000000000,ABS('Trades'!O85)&gt;1000000000,ROUND('Trades'!M85,2)&lt;&gt;'Trades'!M85,ROUND('Trades'!N85,2)&lt;&gt;'Trades'!N85,ROUND('Trades'!O85,2)&lt;&gt;'Trades'!O85),FALSE),"Geldbeträge: höchstens 2 Nachkommastellen; Eingabebetrag absolut ≤ 1.000.000.000.",IF(AND('Trades'!G85&lt;&gt;"",OR(NOT(ISNUMBER('Trades'!G85)),'Trades'!G85&lt;=0)),"Positiven Kurs eingeben oder leer lassen",IF(AND('Trades'!H85&lt;&gt;"",OR(NOT(ISNUMBER('Trades'!H85)),'Trades'!H85&lt;=0)),"Positiven Kurs eingeben oder leer lassen","")))))))))))))))))))))))))))))))))))</x:f>
      </x:c>
      <x:c r="D85" s="31"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k. A.",ROUND(SUMIFS('Exits'!$I$9:$I$608,'Exits'!$B$9:$B$608,'Trades'!A85),8)))</x:f>
      </x:c>
      <x:c r="E85" s="32"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k. A.",IF(OR(O85=0,COUNTIFS('Exits'!$B$9:$B$608,'Trades'!A85,'Exits'!$G$9:$G$608,-1)&gt;0),"k. A.",_xlfn.MAXIFS('Exits'!$C$9:$C$608,'Exits'!$B$9:$B$608,'Trades'!A85))))</x:f>
      </x:c>
      <x:c r="F85" s="30"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k. A.",IF(AND(O85&gt;0,SUMIFS('Exits'!$J$9:$J$608,'Exits'!$B$9:$B$608,'Trades'!A85)=O85),ROUND(SUMIFS('Exits'!$F$9:$F$608,'Exits'!$B$9:$B$608,'Trades'!A85),2),"k. A.")))</x:f>
      </x:c>
      <x:c r="G85" s="30" t="str">
        <x:f>IF(P85=0,"",IF(K85&lt;&gt;1,"k. A.",IF('Trades'!J85="NET",'Trades'!L85,ROUND(F85-'Trades'!M85-'Trades'!N85+'Trades'!O85,2))))</x:f>
      </x:c>
      <x:c r="H85" s="31" t="str">
        <x:f>IF(P85=0,"",IF(N85=1,G85/'Trades'!P85,"k. A."))</x:f>
      </x:c>
      <x:c r="I85" s="33" t="str">
        <x:f>IF(P85=0,"",IF(K85&lt;&gt;1,"Position nicht abgeschlossen",IF(NOT(ISNUMBER('Trades'!P85)),"Risiko fehlt oder ungültig: positiv, ≤ 1.000.000.000, höchstens 2 Nachkommastellen.",IF(OR('Trades'!P85&lt;=0,'Trades'!P85&gt;1000000000,ROUND('Trades'!P85,2)&lt;&gt;'Trades'!P85),"Risiko fehlt oder ungültig: positiv, ≤ 1.000.000.000, höchstens 2 Nachkommastellen.",IF(AND('Trades'!Q85&lt;&gt;"PRICE",'Trades'!Q85&lt;&gt;"ALL_IN"),"PRICE oder ALL_IN wählen",IF('Trades'!Q85&lt;&gt;'Summary'!$K$4,"Andere Basis ausgewählt","Erfasst"))))))</x:f>
      </x:c>
      <x:c r="J85" s="33" t="str">
        <x:f>IF(P85=0,"",IF('Summary'!$H$6="Datumsfilter prüfen","Datumsfilter prüfen",IF(L85=1,"Enthalten",IF(K85=1,"Außerhalb des Zeitraums","Nicht enthalten"))))</x:f>
      </x:c>
      <x:c r="K85" s="29" t="n">
        <x:f>IF(P85=0,0,IF('Trades'!I85="UNSUPPORTED",4,IF(C85&lt;&gt;"",3,IF('Trades'!I85="OPEN",2,1))))</x:f>
        <x:v>0</x:v>
      </x:c>
      <x:c r="L85" s="29" t="n">
        <x:f>IF(OR(K85&lt;&gt;1,'Summary'!$H$6="Datumsfilter prüfen"),0,IF(AND(OR('Summary'!$B$6="",E85&gt;='Summary'!$B$6),OR('Summary'!$E$6="",E85&lt;'Summary'!$E$6+1)),1,0))</x:f>
        <x:v>0</x:v>
      </x:c>
      <x:c r="M85" s="29" t="n">
        <x:f>IF(AND(L85=1,N85=1,'Trades'!Q85='Summary'!$K$4),1,0)</x:f>
        <x:v>0</x:v>
      </x:c>
      <x:c r="N85" s="29" t="n">
        <x:f>IF(K85&lt;&gt;1,0,IF(NOT(ISNUMBER('Trades'!P85)),0,IF(AND('Trades'!P85&gt;0,'Trades'!P85&lt;=1000000000,ROUND('Trades'!P85,2)='Trades'!P85,OR('Trades'!Q85="PRICE",'Trades'!Q85="ALL_IN")),1,0)))</x:f>
        <x:v>0</x:v>
      </x:c>
      <x:c r="O85" s="29" t="n">
        <x:f>IF(P85=0,0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0,COUNTIFS('Exits'!$B$9:$B$608,'Trades'!A85,'Exits'!$K$9:$K$608,1)))</x:f>
        <x:v>0</x:v>
      </x:c>
      <x:c r="P85" s="29" t="n">
        <x:f>IF(COUNTA('Trades'!A85:I85,'Trades'!K85:T85)=0,0,1)</x:f>
        <x:v>0</x:v>
      </x:c>
    </x:row>
    <x:row r="86" ht="52" customHeight="1">
      <x:c r="A86" s="29" t="str">
        <x:f>IF(P86=0,"",IF('Trades'!A86="","[Trades "&amp;ROW()&amp;"]",'Trades'!A86))</x:f>
      </x:c>
      <x:c r="B86" s="33" t="str">
        <x:f>IF(K86=0,"",CHOOSE(K86,"Abgeschlossen","Offen","Unvollständig / ungültig","Nicht unterstützt"))</x:f>
      </x:c>
      <x:c r="C86" s="33" t="str">
        <x:f>IF(P86=0,"",IF('Trades'!I86="UNSUPPORTED","Aufstockungen / Umkehrungen nicht unterstützt",IF('Trades'!A86="","Trade-ID eingeben",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IDs: Text mit A–Z am Anfang, bis zu 64 Zeichen; ohne *, ?, ~, =, &lt; oder &gt;. Beispiel: T-001.",IF(COUNTIFS('Trades'!$A$9:$A$208,'Trades'!A86)&lt;&gt;1,"Trade-ID ist doppelt",IF('Trades'!B86="","Instrument eingeben",IF(AND('Trades'!C86&lt;&gt;"LONG",'Trades'!C86&lt;&gt;"SHORT"),"LONG oder SHORT wählen",IF(NOT(ISNUMBER('Trades'!D86)),"Gültigen Eröffnungszeitpunkt eingeben",IF(OR('Trades'!D86&lt;1,'Trades'!D86&gt;2958465),"Gültigen Eröffnungszeitpunkt eingeben",IF(NOT(ISNUMBER('Trades'!E86)),"Positive ursprüngliche Menge eingeben",IF(OR('Trades'!E86&lt;=0,'Trades'!E86&gt;1000000,ROUND('Trades'!E86,8)&lt;&gt;'Trades'!E86),"Positive ursprüngliche Menge eingeben",IF('Trades'!F86="","Mengeneinheit angeben",IF(AND('Trades'!I86&lt;&gt;"OPEN",'Trades'!I86&lt;&gt;"CLOSED"),"OPEN oder CLOSED wählen",IF(AND('Trades'!J86&lt;&gt;"NET",'Trades'!J86&lt;&gt;"GROSS"),"NET oder GROSS wählen",IF(COUNTIFS('Exits'!$B$9:$B$608,'Trades'!A86,'Exits'!$G$9:$G$608,-1)&gt;0,"Zugehörige Ausstiege prüfen",IF(D86&gt;'Trades'!E86,"Geschlossene Menge übersteigt Anfangsmenge",IF(AND('Trades'!I86="OPEN",D86='Trades'!E86),"OPEN widerspricht Restmenge null",IF('Trades'!I86="OPEN","",IF(O86=0,"Schließung in Exits ergänzen",IF(D86&lt;&gt;'Trades'!E86,"CLOSED verlangt vollständige Schließung",IF(AND('Trades'!J86="NET",NOT(ISNUMBER('Trades'!L86))),"Abgeglichenes Netto der ganzen Position eingeben",IF(AND('Trades'!J86="NET",'Trades'!K86&lt;&gt;"YES"),"Netto der ganzen Position bestätigen",IF(IF('Trades'!J86="NET",IF('Trades'!M86="",FALSE,IF(NOT(ISNUMBER('Trades'!M86)),TRUE,OR('Trades'!M86&lt;0,'Trades'!M86&gt;1000000000,ROUND('Trades'!M86,2)&lt;&gt;'Trades'!M86))),FALSE),"Geldbeträge: höchstens 2 Nachkommastellen; Eingabebetrag absolut ≤ 1.000.000.000.",IF(IF('Trades'!J86="NET",IF('Trades'!N86="",FALSE,IF(NOT(ISNUMBER('Trades'!N86)),TRUE,OR('Trades'!N86&lt;0,'Trades'!N86&gt;1000000000,ROUND('Trades'!N86,2)&lt;&gt;'Trades'!N86))),FALSE),"Geldbeträge: höchstens 2 Nachkommastellen; Eingabebetrag absolut ≤ 1.000.000.000.",IF(IF('Trades'!J86="NET",IF('Trades'!O86="",FALSE,IF(NOT(ISNUMBER('Trades'!O86)),TRUE,OR(ABS('Trades'!O86)&gt;1000000000,ROUND('Trades'!O86,2)&lt;&gt;'Trades'!O86))),FALSE),"Geldbeträge: höchstens 2 Nachkommastellen; Eingabebetrag absolut ≤ 1.000.000.000.",IF(AND('Trades'!J86="GROSS",NOT(ISNUMBER('Trades'!M86))),"Provision angeben, auch null",IF(AND('Trades'!J86="GROSS",'Trades'!M86&lt;0),"Provision muss nichtnegativ sein",IF(AND('Trades'!J86="GROSS",NOT(ISNUMBER('Trades'!N86))),"Sonstige Gebühren angeben, auch null",IF(AND('Trades'!J86="GROSS",'Trades'!N86&lt;0),"Gebühren müssen nichtnegativ sein",IF(AND('Trades'!J86="GROSS",NOT(ISNUMBER('Trades'!O86))),"Finanzierung mit Vorzeichen angeben, auch null",IF(AND('Trades'!J86="GROSS",NOT(ISNUMBER(F86))),"Brutto-P&amp;L für jeden Ausstieg eingeben",IF(IF('Trades'!J86="NET",OR(ABS('Trades'!L86)&gt;1000000000,ROUND('Trades'!L86,2)&lt;&gt;'Trades'!L86),FALSE),"Geldbeträge: höchstens 2 Nachkommastellen; Eingabebetrag absolut ≤ 1.000.000.000.",IF(IF('Trades'!J86="GROSS",OR(ABS('Trades'!M86)&gt;1000000000,ABS('Trades'!N86)&gt;1000000000,ABS('Trades'!O86)&gt;1000000000,ROUND('Trades'!M86,2)&lt;&gt;'Trades'!M86,ROUND('Trades'!N86,2)&lt;&gt;'Trades'!N86,ROUND('Trades'!O86,2)&lt;&gt;'Trades'!O86),FALSE),"Geldbeträge: höchstens 2 Nachkommastellen; Eingabebetrag absolut ≤ 1.000.000.000.",IF(AND('Trades'!G86&lt;&gt;"",OR(NOT(ISNUMBER('Trades'!G86)),'Trades'!G86&lt;=0)),"Positiven Kurs eingeben oder leer lassen",IF(AND('Trades'!H86&lt;&gt;"",OR(NOT(ISNUMBER('Trades'!H86)),'Trades'!H86&lt;=0)),"Positiven Kurs eingeben oder leer lassen","")))))))))))))))))))))))))))))))))))</x:f>
      </x:c>
      <x:c r="D86" s="31"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k. A.",ROUND(SUMIFS('Exits'!$I$9:$I$608,'Exits'!$B$9:$B$608,'Trades'!A86),8)))</x:f>
      </x:c>
      <x:c r="E86" s="32"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k. A.",IF(OR(O86=0,COUNTIFS('Exits'!$B$9:$B$608,'Trades'!A86,'Exits'!$G$9:$G$608,-1)&gt;0),"k. A.",_xlfn.MAXIFS('Exits'!$C$9:$C$608,'Exits'!$B$9:$B$608,'Trades'!A86))))</x:f>
      </x:c>
      <x:c r="F86" s="30"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k. A.",IF(AND(O86&gt;0,SUMIFS('Exits'!$J$9:$J$608,'Exits'!$B$9:$B$608,'Trades'!A86)=O86),ROUND(SUMIFS('Exits'!$F$9:$F$608,'Exits'!$B$9:$B$608,'Trades'!A86),2),"k. A.")))</x:f>
      </x:c>
      <x:c r="G86" s="30" t="str">
        <x:f>IF(P86=0,"",IF(K86&lt;&gt;1,"k. A.",IF('Trades'!J86="NET",'Trades'!L86,ROUND(F86-'Trades'!M86-'Trades'!N86+'Trades'!O86,2))))</x:f>
      </x:c>
      <x:c r="H86" s="31" t="str">
        <x:f>IF(P86=0,"",IF(N86=1,G86/'Trades'!P86,"k. A."))</x:f>
      </x:c>
      <x:c r="I86" s="33" t="str">
        <x:f>IF(P86=0,"",IF(K86&lt;&gt;1,"Position nicht abgeschlossen",IF(NOT(ISNUMBER('Trades'!P86)),"Risiko fehlt oder ungültig: positiv, ≤ 1.000.000.000, höchstens 2 Nachkommastellen.",IF(OR('Trades'!P86&lt;=0,'Trades'!P86&gt;1000000000,ROUND('Trades'!P86,2)&lt;&gt;'Trades'!P86),"Risiko fehlt oder ungültig: positiv, ≤ 1.000.000.000, höchstens 2 Nachkommastellen.",IF(AND('Trades'!Q86&lt;&gt;"PRICE",'Trades'!Q86&lt;&gt;"ALL_IN"),"PRICE oder ALL_IN wählen",IF('Trades'!Q86&lt;&gt;'Summary'!$K$4,"Andere Basis ausgewählt","Erfasst"))))))</x:f>
      </x:c>
      <x:c r="J86" s="33" t="str">
        <x:f>IF(P86=0,"",IF('Summary'!$H$6="Datumsfilter prüfen","Datumsfilter prüfen",IF(L86=1,"Enthalten",IF(K86=1,"Außerhalb des Zeitraums","Nicht enthalten"))))</x:f>
      </x:c>
      <x:c r="K86" s="29" t="n">
        <x:f>IF(P86=0,0,IF('Trades'!I86="UNSUPPORTED",4,IF(C86&lt;&gt;"",3,IF('Trades'!I86="OPEN",2,1))))</x:f>
        <x:v>0</x:v>
      </x:c>
      <x:c r="L86" s="29" t="n">
        <x:f>IF(OR(K86&lt;&gt;1,'Summary'!$H$6="Datumsfilter prüfen"),0,IF(AND(OR('Summary'!$B$6="",E86&gt;='Summary'!$B$6),OR('Summary'!$E$6="",E86&lt;'Summary'!$E$6+1)),1,0))</x:f>
        <x:v>0</x:v>
      </x:c>
      <x:c r="M86" s="29" t="n">
        <x:f>IF(AND(L86=1,N86=1,'Trades'!Q86='Summary'!$K$4),1,0)</x:f>
        <x:v>0</x:v>
      </x:c>
      <x:c r="N86" s="29" t="n">
        <x:f>IF(K86&lt;&gt;1,0,IF(NOT(ISNUMBER('Trades'!P86)),0,IF(AND('Trades'!P86&gt;0,'Trades'!P86&lt;=1000000000,ROUND('Trades'!P86,2)='Trades'!P86,OR('Trades'!Q86="PRICE",'Trades'!Q86="ALL_IN")),1,0)))</x:f>
        <x:v>0</x:v>
      </x:c>
      <x:c r="O86" s="29" t="n">
        <x:f>IF(P86=0,0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0,COUNTIFS('Exits'!$B$9:$B$608,'Trades'!A86,'Exits'!$K$9:$K$608,1)))</x:f>
        <x:v>0</x:v>
      </x:c>
      <x:c r="P86" s="29" t="n">
        <x:f>IF(COUNTA('Trades'!A86:I86,'Trades'!K86:T86)=0,0,1)</x:f>
        <x:v>0</x:v>
      </x:c>
    </x:row>
    <x:row r="87" ht="52" customHeight="1">
      <x:c r="A87" s="29" t="str">
        <x:f>IF(P87=0,"",IF('Trades'!A87="","[Trades "&amp;ROW()&amp;"]",'Trades'!A87))</x:f>
      </x:c>
      <x:c r="B87" s="33" t="str">
        <x:f>IF(K87=0,"",CHOOSE(K87,"Abgeschlossen","Offen","Unvollständig / ungültig","Nicht unterstützt"))</x:f>
      </x:c>
      <x:c r="C87" s="33" t="str">
        <x:f>IF(P87=0,"",IF('Trades'!I87="UNSUPPORTED","Aufstockungen / Umkehrungen nicht unterstützt",IF('Trades'!A87="","Trade-ID eingeben",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IDs: Text mit A–Z am Anfang, bis zu 64 Zeichen; ohne *, ?, ~, =, &lt; oder &gt;. Beispiel: T-001.",IF(COUNTIFS('Trades'!$A$9:$A$208,'Trades'!A87)&lt;&gt;1,"Trade-ID ist doppelt",IF('Trades'!B87="","Instrument eingeben",IF(AND('Trades'!C87&lt;&gt;"LONG",'Trades'!C87&lt;&gt;"SHORT"),"LONG oder SHORT wählen",IF(NOT(ISNUMBER('Trades'!D87)),"Gültigen Eröffnungszeitpunkt eingeben",IF(OR('Trades'!D87&lt;1,'Trades'!D87&gt;2958465),"Gültigen Eröffnungszeitpunkt eingeben",IF(NOT(ISNUMBER('Trades'!E87)),"Positive ursprüngliche Menge eingeben",IF(OR('Trades'!E87&lt;=0,'Trades'!E87&gt;1000000,ROUND('Trades'!E87,8)&lt;&gt;'Trades'!E87),"Positive ursprüngliche Menge eingeben",IF('Trades'!F87="","Mengeneinheit angeben",IF(AND('Trades'!I87&lt;&gt;"OPEN",'Trades'!I87&lt;&gt;"CLOSED"),"OPEN oder CLOSED wählen",IF(AND('Trades'!J87&lt;&gt;"NET",'Trades'!J87&lt;&gt;"GROSS"),"NET oder GROSS wählen",IF(COUNTIFS('Exits'!$B$9:$B$608,'Trades'!A87,'Exits'!$G$9:$G$608,-1)&gt;0,"Zugehörige Ausstiege prüfen",IF(D87&gt;'Trades'!E87,"Geschlossene Menge übersteigt Anfangsmenge",IF(AND('Trades'!I87="OPEN",D87='Trades'!E87),"OPEN widerspricht Restmenge null",IF('Trades'!I87="OPEN","",IF(O87=0,"Schließung in Exits ergänzen",IF(D87&lt;&gt;'Trades'!E87,"CLOSED verlangt vollständige Schließung",IF(AND('Trades'!J87="NET",NOT(ISNUMBER('Trades'!L87))),"Abgeglichenes Netto der ganzen Position eingeben",IF(AND('Trades'!J87="NET",'Trades'!K87&lt;&gt;"YES"),"Netto der ganzen Position bestätigen",IF(IF('Trades'!J87="NET",IF('Trades'!M87="",FALSE,IF(NOT(ISNUMBER('Trades'!M87)),TRUE,OR('Trades'!M87&lt;0,'Trades'!M87&gt;1000000000,ROUND('Trades'!M87,2)&lt;&gt;'Trades'!M87))),FALSE),"Geldbeträge: höchstens 2 Nachkommastellen; Eingabebetrag absolut ≤ 1.000.000.000.",IF(IF('Trades'!J87="NET",IF('Trades'!N87="",FALSE,IF(NOT(ISNUMBER('Trades'!N87)),TRUE,OR('Trades'!N87&lt;0,'Trades'!N87&gt;1000000000,ROUND('Trades'!N87,2)&lt;&gt;'Trades'!N87))),FALSE),"Geldbeträge: höchstens 2 Nachkommastellen; Eingabebetrag absolut ≤ 1.000.000.000.",IF(IF('Trades'!J87="NET",IF('Trades'!O87="",FALSE,IF(NOT(ISNUMBER('Trades'!O87)),TRUE,OR(ABS('Trades'!O87)&gt;1000000000,ROUND('Trades'!O87,2)&lt;&gt;'Trades'!O87))),FALSE),"Geldbeträge: höchstens 2 Nachkommastellen; Eingabebetrag absolut ≤ 1.000.000.000.",IF(AND('Trades'!J87="GROSS",NOT(ISNUMBER('Trades'!M87))),"Provision angeben, auch null",IF(AND('Trades'!J87="GROSS",'Trades'!M87&lt;0),"Provision muss nichtnegativ sein",IF(AND('Trades'!J87="GROSS",NOT(ISNUMBER('Trades'!N87))),"Sonstige Gebühren angeben, auch null",IF(AND('Trades'!J87="GROSS",'Trades'!N87&lt;0),"Gebühren müssen nichtnegativ sein",IF(AND('Trades'!J87="GROSS",NOT(ISNUMBER('Trades'!O87))),"Finanzierung mit Vorzeichen angeben, auch null",IF(AND('Trades'!J87="GROSS",NOT(ISNUMBER(F87))),"Brutto-P&amp;L für jeden Ausstieg eingeben",IF(IF('Trades'!J87="NET",OR(ABS('Trades'!L87)&gt;1000000000,ROUND('Trades'!L87,2)&lt;&gt;'Trades'!L87),FALSE),"Geldbeträge: höchstens 2 Nachkommastellen; Eingabebetrag absolut ≤ 1.000.000.000.",IF(IF('Trades'!J87="GROSS",OR(ABS('Trades'!M87)&gt;1000000000,ABS('Trades'!N87)&gt;1000000000,ABS('Trades'!O87)&gt;1000000000,ROUND('Trades'!M87,2)&lt;&gt;'Trades'!M87,ROUND('Trades'!N87,2)&lt;&gt;'Trades'!N87,ROUND('Trades'!O87,2)&lt;&gt;'Trades'!O87),FALSE),"Geldbeträge: höchstens 2 Nachkommastellen; Eingabebetrag absolut ≤ 1.000.000.000.",IF(AND('Trades'!G87&lt;&gt;"",OR(NOT(ISNUMBER('Trades'!G87)),'Trades'!G87&lt;=0)),"Positiven Kurs eingeben oder leer lassen",IF(AND('Trades'!H87&lt;&gt;"",OR(NOT(ISNUMBER('Trades'!H87)),'Trades'!H87&lt;=0)),"Positiven Kurs eingeben oder leer lassen","")))))))))))))))))))))))))))))))))))</x:f>
      </x:c>
      <x:c r="D87" s="31"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k. A.",ROUND(SUMIFS('Exits'!$I$9:$I$608,'Exits'!$B$9:$B$608,'Trades'!A87),8)))</x:f>
      </x:c>
      <x:c r="E87" s="32"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k. A.",IF(OR(O87=0,COUNTIFS('Exits'!$B$9:$B$608,'Trades'!A87,'Exits'!$G$9:$G$608,-1)&gt;0),"k. A.",_xlfn.MAXIFS('Exits'!$C$9:$C$608,'Exits'!$B$9:$B$608,'Trades'!A87))))</x:f>
      </x:c>
      <x:c r="F87" s="30"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k. A.",IF(AND(O87&gt;0,SUMIFS('Exits'!$J$9:$J$608,'Exits'!$B$9:$B$608,'Trades'!A87)=O87),ROUND(SUMIFS('Exits'!$F$9:$F$608,'Exits'!$B$9:$B$608,'Trades'!A87),2),"k. A.")))</x:f>
      </x:c>
      <x:c r="G87" s="30" t="str">
        <x:f>IF(P87=0,"",IF(K87&lt;&gt;1,"k. A.",IF('Trades'!J87="NET",'Trades'!L87,ROUND(F87-'Trades'!M87-'Trades'!N87+'Trades'!O87,2))))</x:f>
      </x:c>
      <x:c r="H87" s="31" t="str">
        <x:f>IF(P87=0,"",IF(N87=1,G87/'Trades'!P87,"k. A."))</x:f>
      </x:c>
      <x:c r="I87" s="33" t="str">
        <x:f>IF(P87=0,"",IF(K87&lt;&gt;1,"Position nicht abgeschlossen",IF(NOT(ISNUMBER('Trades'!P87)),"Risiko fehlt oder ungültig: positiv, ≤ 1.000.000.000, höchstens 2 Nachkommastellen.",IF(OR('Trades'!P87&lt;=0,'Trades'!P87&gt;1000000000,ROUND('Trades'!P87,2)&lt;&gt;'Trades'!P87),"Risiko fehlt oder ungültig: positiv, ≤ 1.000.000.000, höchstens 2 Nachkommastellen.",IF(AND('Trades'!Q87&lt;&gt;"PRICE",'Trades'!Q87&lt;&gt;"ALL_IN"),"PRICE oder ALL_IN wählen",IF('Trades'!Q87&lt;&gt;'Summary'!$K$4,"Andere Basis ausgewählt","Erfasst"))))))</x:f>
      </x:c>
      <x:c r="J87" s="33" t="str">
        <x:f>IF(P87=0,"",IF('Summary'!$H$6="Datumsfilter prüfen","Datumsfilter prüfen",IF(L87=1,"Enthalten",IF(K87=1,"Außerhalb des Zeitraums","Nicht enthalten"))))</x:f>
      </x:c>
      <x:c r="K87" s="29" t="n">
        <x:f>IF(P87=0,0,IF('Trades'!I87="UNSUPPORTED",4,IF(C87&lt;&gt;"",3,IF('Trades'!I87="OPEN",2,1))))</x:f>
        <x:v>0</x:v>
      </x:c>
      <x:c r="L87" s="29" t="n">
        <x:f>IF(OR(K87&lt;&gt;1,'Summary'!$H$6="Datumsfilter prüfen"),0,IF(AND(OR('Summary'!$B$6="",E87&gt;='Summary'!$B$6),OR('Summary'!$E$6="",E87&lt;'Summary'!$E$6+1)),1,0))</x:f>
        <x:v>0</x:v>
      </x:c>
      <x:c r="M87" s="29" t="n">
        <x:f>IF(AND(L87=1,N87=1,'Trades'!Q87='Summary'!$K$4),1,0)</x:f>
        <x:v>0</x:v>
      </x:c>
      <x:c r="N87" s="29" t="n">
        <x:f>IF(K87&lt;&gt;1,0,IF(NOT(ISNUMBER('Trades'!P87)),0,IF(AND('Trades'!P87&gt;0,'Trades'!P87&lt;=1000000000,ROUND('Trades'!P87,2)='Trades'!P87,OR('Trades'!Q87="PRICE",'Trades'!Q87="ALL_IN")),1,0)))</x:f>
        <x:v>0</x:v>
      </x:c>
      <x:c r="O87" s="29" t="n">
        <x:f>IF(P87=0,0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0,COUNTIFS('Exits'!$B$9:$B$608,'Trades'!A87,'Exits'!$K$9:$K$608,1)))</x:f>
        <x:v>0</x:v>
      </x:c>
      <x:c r="P87" s="29" t="n">
        <x:f>IF(COUNTA('Trades'!A87:I87,'Trades'!K87:T87)=0,0,1)</x:f>
        <x:v>0</x:v>
      </x:c>
    </x:row>
    <x:row r="88" ht="52" customHeight="1">
      <x:c r="A88" s="29" t="str">
        <x:f>IF(P88=0,"",IF('Trades'!A88="","[Trades "&amp;ROW()&amp;"]",'Trades'!A88))</x:f>
      </x:c>
      <x:c r="B88" s="33" t="str">
        <x:f>IF(K88=0,"",CHOOSE(K88,"Abgeschlossen","Offen","Unvollständig / ungültig","Nicht unterstützt"))</x:f>
      </x:c>
      <x:c r="C88" s="33" t="str">
        <x:f>IF(P88=0,"",IF('Trades'!I88="UNSUPPORTED","Aufstockungen / Umkehrungen nicht unterstützt",IF('Trades'!A88="","Trade-ID eingeben",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IDs: Text mit A–Z am Anfang, bis zu 64 Zeichen; ohne *, ?, ~, =, &lt; oder &gt;. Beispiel: T-001.",IF(COUNTIFS('Trades'!$A$9:$A$208,'Trades'!A88)&lt;&gt;1,"Trade-ID ist doppelt",IF('Trades'!B88="","Instrument eingeben",IF(AND('Trades'!C88&lt;&gt;"LONG",'Trades'!C88&lt;&gt;"SHORT"),"LONG oder SHORT wählen",IF(NOT(ISNUMBER('Trades'!D88)),"Gültigen Eröffnungszeitpunkt eingeben",IF(OR('Trades'!D88&lt;1,'Trades'!D88&gt;2958465),"Gültigen Eröffnungszeitpunkt eingeben",IF(NOT(ISNUMBER('Trades'!E88)),"Positive ursprüngliche Menge eingeben",IF(OR('Trades'!E88&lt;=0,'Trades'!E88&gt;1000000,ROUND('Trades'!E88,8)&lt;&gt;'Trades'!E88),"Positive ursprüngliche Menge eingeben",IF('Trades'!F88="","Mengeneinheit angeben",IF(AND('Trades'!I88&lt;&gt;"OPEN",'Trades'!I88&lt;&gt;"CLOSED"),"OPEN oder CLOSED wählen",IF(AND('Trades'!J88&lt;&gt;"NET",'Trades'!J88&lt;&gt;"GROSS"),"NET oder GROSS wählen",IF(COUNTIFS('Exits'!$B$9:$B$608,'Trades'!A88,'Exits'!$G$9:$G$608,-1)&gt;0,"Zugehörige Ausstiege prüfen",IF(D88&gt;'Trades'!E88,"Geschlossene Menge übersteigt Anfangsmenge",IF(AND('Trades'!I88="OPEN",D88='Trades'!E88),"OPEN widerspricht Restmenge null",IF('Trades'!I88="OPEN","",IF(O88=0,"Schließung in Exits ergänzen",IF(D88&lt;&gt;'Trades'!E88,"CLOSED verlangt vollständige Schließung",IF(AND('Trades'!J88="NET",NOT(ISNUMBER('Trades'!L88))),"Abgeglichenes Netto der ganzen Position eingeben",IF(AND('Trades'!J88="NET",'Trades'!K88&lt;&gt;"YES"),"Netto der ganzen Position bestätigen",IF(IF('Trades'!J88="NET",IF('Trades'!M88="",FALSE,IF(NOT(ISNUMBER('Trades'!M88)),TRUE,OR('Trades'!M88&lt;0,'Trades'!M88&gt;1000000000,ROUND('Trades'!M88,2)&lt;&gt;'Trades'!M88))),FALSE),"Geldbeträge: höchstens 2 Nachkommastellen; Eingabebetrag absolut ≤ 1.000.000.000.",IF(IF('Trades'!J88="NET",IF('Trades'!N88="",FALSE,IF(NOT(ISNUMBER('Trades'!N88)),TRUE,OR('Trades'!N88&lt;0,'Trades'!N88&gt;1000000000,ROUND('Trades'!N88,2)&lt;&gt;'Trades'!N88))),FALSE),"Geldbeträge: höchstens 2 Nachkommastellen; Eingabebetrag absolut ≤ 1.000.000.000.",IF(IF('Trades'!J88="NET",IF('Trades'!O88="",FALSE,IF(NOT(ISNUMBER('Trades'!O88)),TRUE,OR(ABS('Trades'!O88)&gt;1000000000,ROUND('Trades'!O88,2)&lt;&gt;'Trades'!O88))),FALSE),"Geldbeträge: höchstens 2 Nachkommastellen; Eingabebetrag absolut ≤ 1.000.000.000.",IF(AND('Trades'!J88="GROSS",NOT(ISNUMBER('Trades'!M88))),"Provision angeben, auch null",IF(AND('Trades'!J88="GROSS",'Trades'!M88&lt;0),"Provision muss nichtnegativ sein",IF(AND('Trades'!J88="GROSS",NOT(ISNUMBER('Trades'!N88))),"Sonstige Gebühren angeben, auch null",IF(AND('Trades'!J88="GROSS",'Trades'!N88&lt;0),"Gebühren müssen nichtnegativ sein",IF(AND('Trades'!J88="GROSS",NOT(ISNUMBER('Trades'!O88))),"Finanzierung mit Vorzeichen angeben, auch null",IF(AND('Trades'!J88="GROSS",NOT(ISNUMBER(F88))),"Brutto-P&amp;L für jeden Ausstieg eingeben",IF(IF('Trades'!J88="NET",OR(ABS('Trades'!L88)&gt;1000000000,ROUND('Trades'!L88,2)&lt;&gt;'Trades'!L88),FALSE),"Geldbeträge: höchstens 2 Nachkommastellen; Eingabebetrag absolut ≤ 1.000.000.000.",IF(IF('Trades'!J88="GROSS",OR(ABS('Trades'!M88)&gt;1000000000,ABS('Trades'!N88)&gt;1000000000,ABS('Trades'!O88)&gt;1000000000,ROUND('Trades'!M88,2)&lt;&gt;'Trades'!M88,ROUND('Trades'!N88,2)&lt;&gt;'Trades'!N88,ROUND('Trades'!O88,2)&lt;&gt;'Trades'!O88),FALSE),"Geldbeträge: höchstens 2 Nachkommastellen; Eingabebetrag absolut ≤ 1.000.000.000.",IF(AND('Trades'!G88&lt;&gt;"",OR(NOT(ISNUMBER('Trades'!G88)),'Trades'!G88&lt;=0)),"Positiven Kurs eingeben oder leer lassen",IF(AND('Trades'!H88&lt;&gt;"",OR(NOT(ISNUMBER('Trades'!H88)),'Trades'!H88&lt;=0)),"Positiven Kurs eingeben oder leer lassen","")))))))))))))))))))))))))))))))))))</x:f>
      </x:c>
      <x:c r="D88" s="31"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k. A.",ROUND(SUMIFS('Exits'!$I$9:$I$608,'Exits'!$B$9:$B$608,'Trades'!A88),8)))</x:f>
      </x:c>
      <x:c r="E88" s="32"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k. A.",IF(OR(O88=0,COUNTIFS('Exits'!$B$9:$B$608,'Trades'!A88,'Exits'!$G$9:$G$608,-1)&gt;0),"k. A.",_xlfn.MAXIFS('Exits'!$C$9:$C$608,'Exits'!$B$9:$B$608,'Trades'!A88))))</x:f>
      </x:c>
      <x:c r="F88" s="30"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k. A.",IF(AND(O88&gt;0,SUMIFS('Exits'!$J$9:$J$608,'Exits'!$B$9:$B$608,'Trades'!A88)=O88),ROUND(SUMIFS('Exits'!$F$9:$F$608,'Exits'!$B$9:$B$608,'Trades'!A88),2),"k. A.")))</x:f>
      </x:c>
      <x:c r="G88" s="30" t="str">
        <x:f>IF(P88=0,"",IF(K88&lt;&gt;1,"k. A.",IF('Trades'!J88="NET",'Trades'!L88,ROUND(F88-'Trades'!M88-'Trades'!N88+'Trades'!O88,2))))</x:f>
      </x:c>
      <x:c r="H88" s="31" t="str">
        <x:f>IF(P88=0,"",IF(N88=1,G88/'Trades'!P88,"k. A."))</x:f>
      </x:c>
      <x:c r="I88" s="33" t="str">
        <x:f>IF(P88=0,"",IF(K88&lt;&gt;1,"Position nicht abgeschlossen",IF(NOT(ISNUMBER('Trades'!P88)),"Risiko fehlt oder ungültig: positiv, ≤ 1.000.000.000, höchstens 2 Nachkommastellen.",IF(OR('Trades'!P88&lt;=0,'Trades'!P88&gt;1000000000,ROUND('Trades'!P88,2)&lt;&gt;'Trades'!P88),"Risiko fehlt oder ungültig: positiv, ≤ 1.000.000.000, höchstens 2 Nachkommastellen.",IF(AND('Trades'!Q88&lt;&gt;"PRICE",'Trades'!Q88&lt;&gt;"ALL_IN"),"PRICE oder ALL_IN wählen",IF('Trades'!Q88&lt;&gt;'Summary'!$K$4,"Andere Basis ausgewählt","Erfasst"))))))</x:f>
      </x:c>
      <x:c r="J88" s="33" t="str">
        <x:f>IF(P88=0,"",IF('Summary'!$H$6="Datumsfilter prüfen","Datumsfilter prüfen",IF(L88=1,"Enthalten",IF(K88=1,"Außerhalb des Zeitraums","Nicht enthalten"))))</x:f>
      </x:c>
      <x:c r="K88" s="29" t="n">
        <x:f>IF(P88=0,0,IF('Trades'!I88="UNSUPPORTED",4,IF(C88&lt;&gt;"",3,IF('Trades'!I88="OPEN",2,1))))</x:f>
        <x:v>0</x:v>
      </x:c>
      <x:c r="L88" s="29" t="n">
        <x:f>IF(OR(K88&lt;&gt;1,'Summary'!$H$6="Datumsfilter prüfen"),0,IF(AND(OR('Summary'!$B$6="",E88&gt;='Summary'!$B$6),OR('Summary'!$E$6="",E88&lt;'Summary'!$E$6+1)),1,0))</x:f>
        <x:v>0</x:v>
      </x:c>
      <x:c r="M88" s="29" t="n">
        <x:f>IF(AND(L88=1,N88=1,'Trades'!Q88='Summary'!$K$4),1,0)</x:f>
        <x:v>0</x:v>
      </x:c>
      <x:c r="N88" s="29" t="n">
        <x:f>IF(K88&lt;&gt;1,0,IF(NOT(ISNUMBER('Trades'!P88)),0,IF(AND('Trades'!P88&gt;0,'Trades'!P88&lt;=1000000000,ROUND('Trades'!P88,2)='Trades'!P88,OR('Trades'!Q88="PRICE",'Trades'!Q88="ALL_IN")),1,0)))</x:f>
        <x:v>0</x:v>
      </x:c>
      <x:c r="O88" s="29" t="n">
        <x:f>IF(P88=0,0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0,COUNTIFS('Exits'!$B$9:$B$608,'Trades'!A88,'Exits'!$K$9:$K$608,1)))</x:f>
        <x:v>0</x:v>
      </x:c>
      <x:c r="P88" s="29" t="n">
        <x:f>IF(COUNTA('Trades'!A88:I88,'Trades'!K88:T88)=0,0,1)</x:f>
        <x:v>0</x:v>
      </x:c>
    </x:row>
    <x:row r="89" ht="52" customHeight="1">
      <x:c r="A89" s="29" t="str">
        <x:f>IF(P89=0,"",IF('Trades'!A89="","[Trades "&amp;ROW()&amp;"]",'Trades'!A89))</x:f>
      </x:c>
      <x:c r="B89" s="33" t="str">
        <x:f>IF(K89=0,"",CHOOSE(K89,"Abgeschlossen","Offen","Unvollständig / ungültig","Nicht unterstützt"))</x:f>
      </x:c>
      <x:c r="C89" s="33" t="str">
        <x:f>IF(P89=0,"",IF('Trades'!I89="UNSUPPORTED","Aufstockungen / Umkehrungen nicht unterstützt",IF('Trades'!A89="","Trade-ID eingeben",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IDs: Text mit A–Z am Anfang, bis zu 64 Zeichen; ohne *, ?, ~, =, &lt; oder &gt;. Beispiel: T-001.",IF(COUNTIFS('Trades'!$A$9:$A$208,'Trades'!A89)&lt;&gt;1,"Trade-ID ist doppelt",IF('Trades'!B89="","Instrument eingeben",IF(AND('Trades'!C89&lt;&gt;"LONG",'Trades'!C89&lt;&gt;"SHORT"),"LONG oder SHORT wählen",IF(NOT(ISNUMBER('Trades'!D89)),"Gültigen Eröffnungszeitpunkt eingeben",IF(OR('Trades'!D89&lt;1,'Trades'!D89&gt;2958465),"Gültigen Eröffnungszeitpunkt eingeben",IF(NOT(ISNUMBER('Trades'!E89)),"Positive ursprüngliche Menge eingeben",IF(OR('Trades'!E89&lt;=0,'Trades'!E89&gt;1000000,ROUND('Trades'!E89,8)&lt;&gt;'Trades'!E89),"Positive ursprüngliche Menge eingeben",IF('Trades'!F89="","Mengeneinheit angeben",IF(AND('Trades'!I89&lt;&gt;"OPEN",'Trades'!I89&lt;&gt;"CLOSED"),"OPEN oder CLOSED wählen",IF(AND('Trades'!J89&lt;&gt;"NET",'Trades'!J89&lt;&gt;"GROSS"),"NET oder GROSS wählen",IF(COUNTIFS('Exits'!$B$9:$B$608,'Trades'!A89,'Exits'!$G$9:$G$608,-1)&gt;0,"Zugehörige Ausstiege prüfen",IF(D89&gt;'Trades'!E89,"Geschlossene Menge übersteigt Anfangsmenge",IF(AND('Trades'!I89="OPEN",D89='Trades'!E89),"OPEN widerspricht Restmenge null",IF('Trades'!I89="OPEN","",IF(O89=0,"Schließung in Exits ergänzen",IF(D89&lt;&gt;'Trades'!E89,"CLOSED verlangt vollständige Schließung",IF(AND('Trades'!J89="NET",NOT(ISNUMBER('Trades'!L89))),"Abgeglichenes Netto der ganzen Position eingeben",IF(AND('Trades'!J89="NET",'Trades'!K89&lt;&gt;"YES"),"Netto der ganzen Position bestätigen",IF(IF('Trades'!J89="NET",IF('Trades'!M89="",FALSE,IF(NOT(ISNUMBER('Trades'!M89)),TRUE,OR('Trades'!M89&lt;0,'Trades'!M89&gt;1000000000,ROUND('Trades'!M89,2)&lt;&gt;'Trades'!M89))),FALSE),"Geldbeträge: höchstens 2 Nachkommastellen; Eingabebetrag absolut ≤ 1.000.000.000.",IF(IF('Trades'!J89="NET",IF('Trades'!N89="",FALSE,IF(NOT(ISNUMBER('Trades'!N89)),TRUE,OR('Trades'!N89&lt;0,'Trades'!N89&gt;1000000000,ROUND('Trades'!N89,2)&lt;&gt;'Trades'!N89))),FALSE),"Geldbeträge: höchstens 2 Nachkommastellen; Eingabebetrag absolut ≤ 1.000.000.000.",IF(IF('Trades'!J89="NET",IF('Trades'!O89="",FALSE,IF(NOT(ISNUMBER('Trades'!O89)),TRUE,OR(ABS('Trades'!O89)&gt;1000000000,ROUND('Trades'!O89,2)&lt;&gt;'Trades'!O89))),FALSE),"Geldbeträge: höchstens 2 Nachkommastellen; Eingabebetrag absolut ≤ 1.000.000.000.",IF(AND('Trades'!J89="GROSS",NOT(ISNUMBER('Trades'!M89))),"Provision angeben, auch null",IF(AND('Trades'!J89="GROSS",'Trades'!M89&lt;0),"Provision muss nichtnegativ sein",IF(AND('Trades'!J89="GROSS",NOT(ISNUMBER('Trades'!N89))),"Sonstige Gebühren angeben, auch null",IF(AND('Trades'!J89="GROSS",'Trades'!N89&lt;0),"Gebühren müssen nichtnegativ sein",IF(AND('Trades'!J89="GROSS",NOT(ISNUMBER('Trades'!O89))),"Finanzierung mit Vorzeichen angeben, auch null",IF(AND('Trades'!J89="GROSS",NOT(ISNUMBER(F89))),"Brutto-P&amp;L für jeden Ausstieg eingeben",IF(IF('Trades'!J89="NET",OR(ABS('Trades'!L89)&gt;1000000000,ROUND('Trades'!L89,2)&lt;&gt;'Trades'!L89),FALSE),"Geldbeträge: höchstens 2 Nachkommastellen; Eingabebetrag absolut ≤ 1.000.000.000.",IF(IF('Trades'!J89="GROSS",OR(ABS('Trades'!M89)&gt;1000000000,ABS('Trades'!N89)&gt;1000000000,ABS('Trades'!O89)&gt;1000000000,ROUND('Trades'!M89,2)&lt;&gt;'Trades'!M89,ROUND('Trades'!N89,2)&lt;&gt;'Trades'!N89,ROUND('Trades'!O89,2)&lt;&gt;'Trades'!O89),FALSE),"Geldbeträge: höchstens 2 Nachkommastellen; Eingabebetrag absolut ≤ 1.000.000.000.",IF(AND('Trades'!G89&lt;&gt;"",OR(NOT(ISNUMBER('Trades'!G89)),'Trades'!G89&lt;=0)),"Positiven Kurs eingeben oder leer lassen",IF(AND('Trades'!H89&lt;&gt;"",OR(NOT(ISNUMBER('Trades'!H89)),'Trades'!H89&lt;=0)),"Positiven Kurs eingeben oder leer lassen","")))))))))))))))))))))))))))))))))))</x:f>
      </x:c>
      <x:c r="D89" s="31"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k. A.",ROUND(SUMIFS('Exits'!$I$9:$I$608,'Exits'!$B$9:$B$608,'Trades'!A89),8)))</x:f>
      </x:c>
      <x:c r="E89" s="32"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k. A.",IF(OR(O89=0,COUNTIFS('Exits'!$B$9:$B$608,'Trades'!A89,'Exits'!$G$9:$G$608,-1)&gt;0),"k. A.",_xlfn.MAXIFS('Exits'!$C$9:$C$608,'Exits'!$B$9:$B$608,'Trades'!A89))))</x:f>
      </x:c>
      <x:c r="F89" s="30"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k. A.",IF(AND(O89&gt;0,SUMIFS('Exits'!$J$9:$J$608,'Exits'!$B$9:$B$608,'Trades'!A89)=O89),ROUND(SUMIFS('Exits'!$F$9:$F$608,'Exits'!$B$9:$B$608,'Trades'!A89),2),"k. A.")))</x:f>
      </x:c>
      <x:c r="G89" s="30" t="str">
        <x:f>IF(P89=0,"",IF(K89&lt;&gt;1,"k. A.",IF('Trades'!J89="NET",'Trades'!L89,ROUND(F89-'Trades'!M89-'Trades'!N89+'Trades'!O89,2))))</x:f>
      </x:c>
      <x:c r="H89" s="31" t="str">
        <x:f>IF(P89=0,"",IF(N89=1,G89/'Trades'!P89,"k. A."))</x:f>
      </x:c>
      <x:c r="I89" s="33" t="str">
        <x:f>IF(P89=0,"",IF(K89&lt;&gt;1,"Position nicht abgeschlossen",IF(NOT(ISNUMBER('Trades'!P89)),"Risiko fehlt oder ungültig: positiv, ≤ 1.000.000.000, höchstens 2 Nachkommastellen.",IF(OR('Trades'!P89&lt;=0,'Trades'!P89&gt;1000000000,ROUND('Trades'!P89,2)&lt;&gt;'Trades'!P89),"Risiko fehlt oder ungültig: positiv, ≤ 1.000.000.000, höchstens 2 Nachkommastellen.",IF(AND('Trades'!Q89&lt;&gt;"PRICE",'Trades'!Q89&lt;&gt;"ALL_IN"),"PRICE oder ALL_IN wählen",IF('Trades'!Q89&lt;&gt;'Summary'!$K$4,"Andere Basis ausgewählt","Erfasst"))))))</x:f>
      </x:c>
      <x:c r="J89" s="33" t="str">
        <x:f>IF(P89=0,"",IF('Summary'!$H$6="Datumsfilter prüfen","Datumsfilter prüfen",IF(L89=1,"Enthalten",IF(K89=1,"Außerhalb des Zeitraums","Nicht enthalten"))))</x:f>
      </x:c>
      <x:c r="K89" s="29" t="n">
        <x:f>IF(P89=0,0,IF('Trades'!I89="UNSUPPORTED",4,IF(C89&lt;&gt;"",3,IF('Trades'!I89="OPEN",2,1))))</x:f>
        <x:v>0</x:v>
      </x:c>
      <x:c r="L89" s="29" t="n">
        <x:f>IF(OR(K89&lt;&gt;1,'Summary'!$H$6="Datumsfilter prüfen"),0,IF(AND(OR('Summary'!$B$6="",E89&gt;='Summary'!$B$6),OR('Summary'!$E$6="",E89&lt;'Summary'!$E$6+1)),1,0))</x:f>
        <x:v>0</x:v>
      </x:c>
      <x:c r="M89" s="29" t="n">
        <x:f>IF(AND(L89=1,N89=1,'Trades'!Q89='Summary'!$K$4),1,0)</x:f>
        <x:v>0</x:v>
      </x:c>
      <x:c r="N89" s="29" t="n">
        <x:f>IF(K89&lt;&gt;1,0,IF(NOT(ISNUMBER('Trades'!P89)),0,IF(AND('Trades'!P89&gt;0,'Trades'!P89&lt;=1000000000,ROUND('Trades'!P89,2)='Trades'!P89,OR('Trades'!Q89="PRICE",'Trades'!Q89="ALL_IN")),1,0)))</x:f>
        <x:v>0</x:v>
      </x:c>
      <x:c r="O89" s="29" t="n">
        <x:f>IF(P89=0,0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0,COUNTIFS('Exits'!$B$9:$B$608,'Trades'!A89,'Exits'!$K$9:$K$608,1)))</x:f>
        <x:v>0</x:v>
      </x:c>
      <x:c r="P89" s="29" t="n">
        <x:f>IF(COUNTA('Trades'!A89:I89,'Trades'!K89:T89)=0,0,1)</x:f>
        <x:v>0</x:v>
      </x:c>
    </x:row>
    <x:row r="90" ht="52" customHeight="1">
      <x:c r="A90" s="29" t="str">
        <x:f>IF(P90=0,"",IF('Trades'!A90="","[Trades "&amp;ROW()&amp;"]",'Trades'!A90))</x:f>
      </x:c>
      <x:c r="B90" s="33" t="str">
        <x:f>IF(K90=0,"",CHOOSE(K90,"Abgeschlossen","Offen","Unvollständig / ungültig","Nicht unterstützt"))</x:f>
      </x:c>
      <x:c r="C90" s="33" t="str">
        <x:f>IF(P90=0,"",IF('Trades'!I90="UNSUPPORTED","Aufstockungen / Umkehrungen nicht unterstützt",IF('Trades'!A90="","Trade-ID eingeben",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IDs: Text mit A–Z am Anfang, bis zu 64 Zeichen; ohne *, ?, ~, =, &lt; oder &gt;. Beispiel: T-001.",IF(COUNTIFS('Trades'!$A$9:$A$208,'Trades'!A90)&lt;&gt;1,"Trade-ID ist doppelt",IF('Trades'!B90="","Instrument eingeben",IF(AND('Trades'!C90&lt;&gt;"LONG",'Trades'!C90&lt;&gt;"SHORT"),"LONG oder SHORT wählen",IF(NOT(ISNUMBER('Trades'!D90)),"Gültigen Eröffnungszeitpunkt eingeben",IF(OR('Trades'!D90&lt;1,'Trades'!D90&gt;2958465),"Gültigen Eröffnungszeitpunkt eingeben",IF(NOT(ISNUMBER('Trades'!E90)),"Positive ursprüngliche Menge eingeben",IF(OR('Trades'!E90&lt;=0,'Trades'!E90&gt;1000000,ROUND('Trades'!E90,8)&lt;&gt;'Trades'!E90),"Positive ursprüngliche Menge eingeben",IF('Trades'!F90="","Mengeneinheit angeben",IF(AND('Trades'!I90&lt;&gt;"OPEN",'Trades'!I90&lt;&gt;"CLOSED"),"OPEN oder CLOSED wählen",IF(AND('Trades'!J90&lt;&gt;"NET",'Trades'!J90&lt;&gt;"GROSS"),"NET oder GROSS wählen",IF(COUNTIFS('Exits'!$B$9:$B$608,'Trades'!A90,'Exits'!$G$9:$G$608,-1)&gt;0,"Zugehörige Ausstiege prüfen",IF(D90&gt;'Trades'!E90,"Geschlossene Menge übersteigt Anfangsmenge",IF(AND('Trades'!I90="OPEN",D90='Trades'!E90),"OPEN widerspricht Restmenge null",IF('Trades'!I90="OPEN","",IF(O90=0,"Schließung in Exits ergänzen",IF(D90&lt;&gt;'Trades'!E90,"CLOSED verlangt vollständige Schließung",IF(AND('Trades'!J90="NET",NOT(ISNUMBER('Trades'!L90))),"Abgeglichenes Netto der ganzen Position eingeben",IF(AND('Trades'!J90="NET",'Trades'!K90&lt;&gt;"YES"),"Netto der ganzen Position bestätigen",IF(IF('Trades'!J90="NET",IF('Trades'!M90="",FALSE,IF(NOT(ISNUMBER('Trades'!M90)),TRUE,OR('Trades'!M90&lt;0,'Trades'!M90&gt;1000000000,ROUND('Trades'!M90,2)&lt;&gt;'Trades'!M90))),FALSE),"Geldbeträge: höchstens 2 Nachkommastellen; Eingabebetrag absolut ≤ 1.000.000.000.",IF(IF('Trades'!J90="NET",IF('Trades'!N90="",FALSE,IF(NOT(ISNUMBER('Trades'!N90)),TRUE,OR('Trades'!N90&lt;0,'Trades'!N90&gt;1000000000,ROUND('Trades'!N90,2)&lt;&gt;'Trades'!N90))),FALSE),"Geldbeträge: höchstens 2 Nachkommastellen; Eingabebetrag absolut ≤ 1.000.000.000.",IF(IF('Trades'!J90="NET",IF('Trades'!O90="",FALSE,IF(NOT(ISNUMBER('Trades'!O90)),TRUE,OR(ABS('Trades'!O90)&gt;1000000000,ROUND('Trades'!O90,2)&lt;&gt;'Trades'!O90))),FALSE),"Geldbeträge: höchstens 2 Nachkommastellen; Eingabebetrag absolut ≤ 1.000.000.000.",IF(AND('Trades'!J90="GROSS",NOT(ISNUMBER('Trades'!M90))),"Provision angeben, auch null",IF(AND('Trades'!J90="GROSS",'Trades'!M90&lt;0),"Provision muss nichtnegativ sein",IF(AND('Trades'!J90="GROSS",NOT(ISNUMBER('Trades'!N90))),"Sonstige Gebühren angeben, auch null",IF(AND('Trades'!J90="GROSS",'Trades'!N90&lt;0),"Gebühren müssen nichtnegativ sein",IF(AND('Trades'!J90="GROSS",NOT(ISNUMBER('Trades'!O90))),"Finanzierung mit Vorzeichen angeben, auch null",IF(AND('Trades'!J90="GROSS",NOT(ISNUMBER(F90))),"Brutto-P&amp;L für jeden Ausstieg eingeben",IF(IF('Trades'!J90="NET",OR(ABS('Trades'!L90)&gt;1000000000,ROUND('Trades'!L90,2)&lt;&gt;'Trades'!L90),FALSE),"Geldbeträge: höchstens 2 Nachkommastellen; Eingabebetrag absolut ≤ 1.000.000.000.",IF(IF('Trades'!J90="GROSS",OR(ABS('Trades'!M90)&gt;1000000000,ABS('Trades'!N90)&gt;1000000000,ABS('Trades'!O90)&gt;1000000000,ROUND('Trades'!M90,2)&lt;&gt;'Trades'!M90,ROUND('Trades'!N90,2)&lt;&gt;'Trades'!N90,ROUND('Trades'!O90,2)&lt;&gt;'Trades'!O90),FALSE),"Geldbeträge: höchstens 2 Nachkommastellen; Eingabebetrag absolut ≤ 1.000.000.000.",IF(AND('Trades'!G90&lt;&gt;"",OR(NOT(ISNUMBER('Trades'!G90)),'Trades'!G90&lt;=0)),"Positiven Kurs eingeben oder leer lassen",IF(AND('Trades'!H90&lt;&gt;"",OR(NOT(ISNUMBER('Trades'!H90)),'Trades'!H90&lt;=0)),"Positiven Kurs eingeben oder leer lassen","")))))))))))))))))))))))))))))))))))</x:f>
      </x:c>
      <x:c r="D90" s="31"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k. A.",ROUND(SUMIFS('Exits'!$I$9:$I$608,'Exits'!$B$9:$B$608,'Trades'!A90),8)))</x:f>
      </x:c>
      <x:c r="E90" s="32"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k. A.",IF(OR(O90=0,COUNTIFS('Exits'!$B$9:$B$608,'Trades'!A90,'Exits'!$G$9:$G$608,-1)&gt;0),"k. A.",_xlfn.MAXIFS('Exits'!$C$9:$C$608,'Exits'!$B$9:$B$608,'Trades'!A90))))</x:f>
      </x:c>
      <x:c r="F90" s="30"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k. A.",IF(AND(O90&gt;0,SUMIFS('Exits'!$J$9:$J$608,'Exits'!$B$9:$B$608,'Trades'!A90)=O90),ROUND(SUMIFS('Exits'!$F$9:$F$608,'Exits'!$B$9:$B$608,'Trades'!A90),2),"k. A.")))</x:f>
      </x:c>
      <x:c r="G90" s="30" t="str">
        <x:f>IF(P90=0,"",IF(K90&lt;&gt;1,"k. A.",IF('Trades'!J90="NET",'Trades'!L90,ROUND(F90-'Trades'!M90-'Trades'!N90+'Trades'!O90,2))))</x:f>
      </x:c>
      <x:c r="H90" s="31" t="str">
        <x:f>IF(P90=0,"",IF(N90=1,G90/'Trades'!P90,"k. A."))</x:f>
      </x:c>
      <x:c r="I90" s="33" t="str">
        <x:f>IF(P90=0,"",IF(K90&lt;&gt;1,"Position nicht abgeschlossen",IF(NOT(ISNUMBER('Trades'!P90)),"Risiko fehlt oder ungültig: positiv, ≤ 1.000.000.000, höchstens 2 Nachkommastellen.",IF(OR('Trades'!P90&lt;=0,'Trades'!P90&gt;1000000000,ROUND('Trades'!P90,2)&lt;&gt;'Trades'!P90),"Risiko fehlt oder ungültig: positiv, ≤ 1.000.000.000, höchstens 2 Nachkommastellen.",IF(AND('Trades'!Q90&lt;&gt;"PRICE",'Trades'!Q90&lt;&gt;"ALL_IN"),"PRICE oder ALL_IN wählen",IF('Trades'!Q90&lt;&gt;'Summary'!$K$4,"Andere Basis ausgewählt","Erfasst"))))))</x:f>
      </x:c>
      <x:c r="J90" s="33" t="str">
        <x:f>IF(P90=0,"",IF('Summary'!$H$6="Datumsfilter prüfen","Datumsfilter prüfen",IF(L90=1,"Enthalten",IF(K90=1,"Außerhalb des Zeitraums","Nicht enthalten"))))</x:f>
      </x:c>
      <x:c r="K90" s="29" t="n">
        <x:f>IF(P90=0,0,IF('Trades'!I90="UNSUPPORTED",4,IF(C90&lt;&gt;"",3,IF('Trades'!I90="OPEN",2,1))))</x:f>
        <x:v>0</x:v>
      </x:c>
      <x:c r="L90" s="29" t="n">
        <x:f>IF(OR(K90&lt;&gt;1,'Summary'!$H$6="Datumsfilter prüfen"),0,IF(AND(OR('Summary'!$B$6="",E90&gt;='Summary'!$B$6),OR('Summary'!$E$6="",E90&lt;'Summary'!$E$6+1)),1,0))</x:f>
        <x:v>0</x:v>
      </x:c>
      <x:c r="M90" s="29" t="n">
        <x:f>IF(AND(L90=1,N90=1,'Trades'!Q90='Summary'!$K$4),1,0)</x:f>
        <x:v>0</x:v>
      </x:c>
      <x:c r="N90" s="29" t="n">
        <x:f>IF(K90&lt;&gt;1,0,IF(NOT(ISNUMBER('Trades'!P90)),0,IF(AND('Trades'!P90&gt;0,'Trades'!P90&lt;=1000000000,ROUND('Trades'!P90,2)='Trades'!P90,OR('Trades'!Q90="PRICE",'Trades'!Q90="ALL_IN")),1,0)))</x:f>
        <x:v>0</x:v>
      </x:c>
      <x:c r="O90" s="29" t="n">
        <x:f>IF(P90=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0,COUNTIFS('Exits'!$B$9:$B$608,'Trades'!A90,'Exits'!$K$9:$K$608,1)))</x:f>
        <x:v>0</x:v>
      </x:c>
      <x:c r="P90" s="29" t="n">
        <x:f>IF(COUNTA('Trades'!A90:I90,'Trades'!K90:T90)=0,0,1)</x:f>
        <x:v>0</x:v>
      </x:c>
    </x:row>
    <x:row r="91" ht="52" customHeight="1">
      <x:c r="A91" s="29" t="str">
        <x:f>IF(P91=0,"",IF('Trades'!A91="","[Trades "&amp;ROW()&amp;"]",'Trades'!A91))</x:f>
      </x:c>
      <x:c r="B91" s="33" t="str">
        <x:f>IF(K91=0,"",CHOOSE(K91,"Abgeschlossen","Offen","Unvollständig / ungültig","Nicht unterstützt"))</x:f>
      </x:c>
      <x:c r="C91" s="33" t="str">
        <x:f>IF(P91=0,"",IF('Trades'!I91="UNSUPPORTED","Aufstockungen / Umkehrungen nicht unterstützt",IF('Trades'!A91="","Trade-ID eingeben",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IDs: Text mit A–Z am Anfang, bis zu 64 Zeichen; ohne *, ?, ~, =, &lt; oder &gt;. Beispiel: T-001.",IF(COUNTIFS('Trades'!$A$9:$A$208,'Trades'!A91)&lt;&gt;1,"Trade-ID ist doppelt",IF('Trades'!B91="","Instrument eingeben",IF(AND('Trades'!C91&lt;&gt;"LONG",'Trades'!C91&lt;&gt;"SHORT"),"LONG oder SHORT wählen",IF(NOT(ISNUMBER('Trades'!D91)),"Gültigen Eröffnungszeitpunkt eingeben",IF(OR('Trades'!D91&lt;1,'Trades'!D91&gt;2958465),"Gültigen Eröffnungszeitpunkt eingeben",IF(NOT(ISNUMBER('Trades'!E91)),"Positive ursprüngliche Menge eingeben",IF(OR('Trades'!E91&lt;=0,'Trades'!E91&gt;1000000,ROUND('Trades'!E91,8)&lt;&gt;'Trades'!E91),"Positive ursprüngliche Menge eingeben",IF('Trades'!F91="","Mengeneinheit angeben",IF(AND('Trades'!I91&lt;&gt;"OPEN",'Trades'!I91&lt;&gt;"CLOSED"),"OPEN oder CLOSED wählen",IF(AND('Trades'!J91&lt;&gt;"NET",'Trades'!J91&lt;&gt;"GROSS"),"NET oder GROSS wählen",IF(COUNTIFS('Exits'!$B$9:$B$608,'Trades'!A91,'Exits'!$G$9:$G$608,-1)&gt;0,"Zugehörige Ausstiege prüfen",IF(D91&gt;'Trades'!E91,"Geschlossene Menge übersteigt Anfangsmenge",IF(AND('Trades'!I91="OPEN",D91='Trades'!E91),"OPEN widerspricht Restmenge null",IF('Trades'!I91="OPEN","",IF(O91=0,"Schließung in Exits ergänzen",IF(D91&lt;&gt;'Trades'!E91,"CLOSED verlangt vollständige Schließung",IF(AND('Trades'!J91="NET",NOT(ISNUMBER('Trades'!L91))),"Abgeglichenes Netto der ganzen Position eingeben",IF(AND('Trades'!J91="NET",'Trades'!K91&lt;&gt;"YES"),"Netto der ganzen Position bestätigen",IF(IF('Trades'!J91="NET",IF('Trades'!M91="",FALSE,IF(NOT(ISNUMBER('Trades'!M91)),TRUE,OR('Trades'!M91&lt;0,'Trades'!M91&gt;1000000000,ROUND('Trades'!M91,2)&lt;&gt;'Trades'!M91))),FALSE),"Geldbeträge: höchstens 2 Nachkommastellen; Eingabebetrag absolut ≤ 1.000.000.000.",IF(IF('Trades'!J91="NET",IF('Trades'!N91="",FALSE,IF(NOT(ISNUMBER('Trades'!N91)),TRUE,OR('Trades'!N91&lt;0,'Trades'!N91&gt;1000000000,ROUND('Trades'!N91,2)&lt;&gt;'Trades'!N91))),FALSE),"Geldbeträge: höchstens 2 Nachkommastellen; Eingabebetrag absolut ≤ 1.000.000.000.",IF(IF('Trades'!J91="NET",IF('Trades'!O91="",FALSE,IF(NOT(ISNUMBER('Trades'!O91)),TRUE,OR(ABS('Trades'!O91)&gt;1000000000,ROUND('Trades'!O91,2)&lt;&gt;'Trades'!O91))),FALSE),"Geldbeträge: höchstens 2 Nachkommastellen; Eingabebetrag absolut ≤ 1.000.000.000.",IF(AND('Trades'!J91="GROSS",NOT(ISNUMBER('Trades'!M91))),"Provision angeben, auch null",IF(AND('Trades'!J91="GROSS",'Trades'!M91&lt;0),"Provision muss nichtnegativ sein",IF(AND('Trades'!J91="GROSS",NOT(ISNUMBER('Trades'!N91))),"Sonstige Gebühren angeben, auch null",IF(AND('Trades'!J91="GROSS",'Trades'!N91&lt;0),"Gebühren müssen nichtnegativ sein",IF(AND('Trades'!J91="GROSS",NOT(ISNUMBER('Trades'!O91))),"Finanzierung mit Vorzeichen angeben, auch null",IF(AND('Trades'!J91="GROSS",NOT(ISNUMBER(F91))),"Brutto-P&amp;L für jeden Ausstieg eingeben",IF(IF('Trades'!J91="NET",OR(ABS('Trades'!L91)&gt;1000000000,ROUND('Trades'!L91,2)&lt;&gt;'Trades'!L91),FALSE),"Geldbeträge: höchstens 2 Nachkommastellen; Eingabebetrag absolut ≤ 1.000.000.000.",IF(IF('Trades'!J91="GROSS",OR(ABS('Trades'!M91)&gt;1000000000,ABS('Trades'!N91)&gt;1000000000,ABS('Trades'!O91)&gt;1000000000,ROUND('Trades'!M91,2)&lt;&gt;'Trades'!M91,ROUND('Trades'!N91,2)&lt;&gt;'Trades'!N91,ROUND('Trades'!O91,2)&lt;&gt;'Trades'!O91),FALSE),"Geldbeträge: höchstens 2 Nachkommastellen; Eingabebetrag absolut ≤ 1.000.000.000.",IF(AND('Trades'!G91&lt;&gt;"",OR(NOT(ISNUMBER('Trades'!G91)),'Trades'!G91&lt;=0)),"Positiven Kurs eingeben oder leer lassen",IF(AND('Trades'!H91&lt;&gt;"",OR(NOT(ISNUMBER('Trades'!H91)),'Trades'!H91&lt;=0)),"Positiven Kurs eingeben oder leer lassen","")))))))))))))))))))))))))))))))))))</x:f>
      </x:c>
      <x:c r="D91" s="31"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k. A.",ROUND(SUMIFS('Exits'!$I$9:$I$608,'Exits'!$B$9:$B$608,'Trades'!A91),8)))</x:f>
      </x:c>
      <x:c r="E91" s="32"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k. A.",IF(OR(O91=0,COUNTIFS('Exits'!$B$9:$B$608,'Trades'!A91,'Exits'!$G$9:$G$608,-1)&gt;0),"k. A.",_xlfn.MAXIFS('Exits'!$C$9:$C$608,'Exits'!$B$9:$B$608,'Trades'!A91))))</x:f>
      </x:c>
      <x:c r="F91" s="30"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k. A.",IF(AND(O91&gt;0,SUMIFS('Exits'!$J$9:$J$608,'Exits'!$B$9:$B$608,'Trades'!A91)=O91),ROUND(SUMIFS('Exits'!$F$9:$F$608,'Exits'!$B$9:$B$608,'Trades'!A91),2),"k. A.")))</x:f>
      </x:c>
      <x:c r="G91" s="30" t="str">
        <x:f>IF(P91=0,"",IF(K91&lt;&gt;1,"k. A.",IF('Trades'!J91="NET",'Trades'!L91,ROUND(F91-'Trades'!M91-'Trades'!N91+'Trades'!O91,2))))</x:f>
      </x:c>
      <x:c r="H91" s="31" t="str">
        <x:f>IF(P91=0,"",IF(N91=1,G91/'Trades'!P91,"k. A."))</x:f>
      </x:c>
      <x:c r="I91" s="33" t="str">
        <x:f>IF(P91=0,"",IF(K91&lt;&gt;1,"Position nicht abgeschlossen",IF(NOT(ISNUMBER('Trades'!P91)),"Risiko fehlt oder ungültig: positiv, ≤ 1.000.000.000, höchstens 2 Nachkommastellen.",IF(OR('Trades'!P91&lt;=0,'Trades'!P91&gt;1000000000,ROUND('Trades'!P91,2)&lt;&gt;'Trades'!P91),"Risiko fehlt oder ungültig: positiv, ≤ 1.000.000.000, höchstens 2 Nachkommastellen.",IF(AND('Trades'!Q91&lt;&gt;"PRICE",'Trades'!Q91&lt;&gt;"ALL_IN"),"PRICE oder ALL_IN wählen",IF('Trades'!Q91&lt;&gt;'Summary'!$K$4,"Andere Basis ausgewählt","Erfasst"))))))</x:f>
      </x:c>
      <x:c r="J91" s="33" t="str">
        <x:f>IF(P91=0,"",IF('Summary'!$H$6="Datumsfilter prüfen","Datumsfilter prüfen",IF(L91=1,"Enthalten",IF(K91=1,"Außerhalb des Zeitraums","Nicht enthalten"))))</x:f>
      </x:c>
      <x:c r="K91" s="29" t="n">
        <x:f>IF(P91=0,0,IF('Trades'!I91="UNSUPPORTED",4,IF(C91&lt;&gt;"",3,IF('Trades'!I91="OPEN",2,1))))</x:f>
        <x:v>0</x:v>
      </x:c>
      <x:c r="L91" s="29" t="n">
        <x:f>IF(OR(K91&lt;&gt;1,'Summary'!$H$6="Datumsfilter prüfen"),0,IF(AND(OR('Summary'!$B$6="",E91&gt;='Summary'!$B$6),OR('Summary'!$E$6="",E91&lt;'Summary'!$E$6+1)),1,0))</x:f>
        <x:v>0</x:v>
      </x:c>
      <x:c r="M91" s="29" t="n">
        <x:f>IF(AND(L91=1,N91=1,'Trades'!Q91='Summary'!$K$4),1,0)</x:f>
        <x:v>0</x:v>
      </x:c>
      <x:c r="N91" s="29" t="n">
        <x:f>IF(K91&lt;&gt;1,0,IF(NOT(ISNUMBER('Trades'!P91)),0,IF(AND('Trades'!P91&gt;0,'Trades'!P91&lt;=1000000000,ROUND('Trades'!P91,2)='Trades'!P91,OR('Trades'!Q91="PRICE",'Trades'!Q91="ALL_IN")),1,0)))</x:f>
        <x:v>0</x:v>
      </x:c>
      <x:c r="O91" s="29" t="n">
        <x:f>IF(P91=0,0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0,COUNTIFS('Exits'!$B$9:$B$608,'Trades'!A91,'Exits'!$K$9:$K$608,1)))</x:f>
        <x:v>0</x:v>
      </x:c>
      <x:c r="P91" s="29" t="n">
        <x:f>IF(COUNTA('Trades'!A91:I91,'Trades'!K91:T91)=0,0,1)</x:f>
        <x:v>0</x:v>
      </x:c>
    </x:row>
    <x:row r="92" ht="52" customHeight="1">
      <x:c r="A92" s="29" t="str">
        <x:f>IF(P92=0,"",IF('Trades'!A92="","[Trades "&amp;ROW()&amp;"]",'Trades'!A92))</x:f>
      </x:c>
      <x:c r="B92" s="33" t="str">
        <x:f>IF(K92=0,"",CHOOSE(K92,"Abgeschlossen","Offen","Unvollständig / ungültig","Nicht unterstützt"))</x:f>
      </x:c>
      <x:c r="C92" s="33" t="str">
        <x:f>IF(P92=0,"",IF('Trades'!I92="UNSUPPORTED","Aufstockungen / Umkehrungen nicht unterstützt",IF('Trades'!A92="","Trade-ID eingeben",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IDs: Text mit A–Z am Anfang, bis zu 64 Zeichen; ohne *, ?, ~, =, &lt; oder &gt;. Beispiel: T-001.",IF(COUNTIFS('Trades'!$A$9:$A$208,'Trades'!A92)&lt;&gt;1,"Trade-ID ist doppelt",IF('Trades'!B92="","Instrument eingeben",IF(AND('Trades'!C92&lt;&gt;"LONG",'Trades'!C92&lt;&gt;"SHORT"),"LONG oder SHORT wählen",IF(NOT(ISNUMBER('Trades'!D92)),"Gültigen Eröffnungszeitpunkt eingeben",IF(OR('Trades'!D92&lt;1,'Trades'!D92&gt;2958465),"Gültigen Eröffnungszeitpunkt eingeben",IF(NOT(ISNUMBER('Trades'!E92)),"Positive ursprüngliche Menge eingeben",IF(OR('Trades'!E92&lt;=0,'Trades'!E92&gt;1000000,ROUND('Trades'!E92,8)&lt;&gt;'Trades'!E92),"Positive ursprüngliche Menge eingeben",IF('Trades'!F92="","Mengeneinheit angeben",IF(AND('Trades'!I92&lt;&gt;"OPEN",'Trades'!I92&lt;&gt;"CLOSED"),"OPEN oder CLOSED wählen",IF(AND('Trades'!J92&lt;&gt;"NET",'Trades'!J92&lt;&gt;"GROSS"),"NET oder GROSS wählen",IF(COUNTIFS('Exits'!$B$9:$B$608,'Trades'!A92,'Exits'!$G$9:$G$608,-1)&gt;0,"Zugehörige Ausstiege prüfen",IF(D92&gt;'Trades'!E92,"Geschlossene Menge übersteigt Anfangsmenge",IF(AND('Trades'!I92="OPEN",D92='Trades'!E92),"OPEN widerspricht Restmenge null",IF('Trades'!I92="OPEN","",IF(O92=0,"Schließung in Exits ergänzen",IF(D92&lt;&gt;'Trades'!E92,"CLOSED verlangt vollständige Schließung",IF(AND('Trades'!J92="NET",NOT(ISNUMBER('Trades'!L92))),"Abgeglichenes Netto der ganzen Position eingeben",IF(AND('Trades'!J92="NET",'Trades'!K92&lt;&gt;"YES"),"Netto der ganzen Position bestätigen",IF(IF('Trades'!J92="NET",IF('Trades'!M92="",FALSE,IF(NOT(ISNUMBER('Trades'!M92)),TRUE,OR('Trades'!M92&lt;0,'Trades'!M92&gt;1000000000,ROUND('Trades'!M92,2)&lt;&gt;'Trades'!M92))),FALSE),"Geldbeträge: höchstens 2 Nachkommastellen; Eingabebetrag absolut ≤ 1.000.000.000.",IF(IF('Trades'!J92="NET",IF('Trades'!N92="",FALSE,IF(NOT(ISNUMBER('Trades'!N92)),TRUE,OR('Trades'!N92&lt;0,'Trades'!N92&gt;1000000000,ROUND('Trades'!N92,2)&lt;&gt;'Trades'!N92))),FALSE),"Geldbeträge: höchstens 2 Nachkommastellen; Eingabebetrag absolut ≤ 1.000.000.000.",IF(IF('Trades'!J92="NET",IF('Trades'!O92="",FALSE,IF(NOT(ISNUMBER('Trades'!O92)),TRUE,OR(ABS('Trades'!O92)&gt;1000000000,ROUND('Trades'!O92,2)&lt;&gt;'Trades'!O92))),FALSE),"Geldbeträge: höchstens 2 Nachkommastellen; Eingabebetrag absolut ≤ 1.000.000.000.",IF(AND('Trades'!J92="GROSS",NOT(ISNUMBER('Trades'!M92))),"Provision angeben, auch null",IF(AND('Trades'!J92="GROSS",'Trades'!M92&lt;0),"Provision muss nichtnegativ sein",IF(AND('Trades'!J92="GROSS",NOT(ISNUMBER('Trades'!N92))),"Sonstige Gebühren angeben, auch null",IF(AND('Trades'!J92="GROSS",'Trades'!N92&lt;0),"Gebühren müssen nichtnegativ sein",IF(AND('Trades'!J92="GROSS",NOT(ISNUMBER('Trades'!O92))),"Finanzierung mit Vorzeichen angeben, auch null",IF(AND('Trades'!J92="GROSS",NOT(ISNUMBER(F92))),"Brutto-P&amp;L für jeden Ausstieg eingeben",IF(IF('Trades'!J92="NET",OR(ABS('Trades'!L92)&gt;1000000000,ROUND('Trades'!L92,2)&lt;&gt;'Trades'!L92),FALSE),"Geldbeträge: höchstens 2 Nachkommastellen; Eingabebetrag absolut ≤ 1.000.000.000.",IF(IF('Trades'!J92="GROSS",OR(ABS('Trades'!M92)&gt;1000000000,ABS('Trades'!N92)&gt;1000000000,ABS('Trades'!O92)&gt;1000000000,ROUND('Trades'!M92,2)&lt;&gt;'Trades'!M92,ROUND('Trades'!N92,2)&lt;&gt;'Trades'!N92,ROUND('Trades'!O92,2)&lt;&gt;'Trades'!O92),FALSE),"Geldbeträge: höchstens 2 Nachkommastellen; Eingabebetrag absolut ≤ 1.000.000.000.",IF(AND('Trades'!G92&lt;&gt;"",OR(NOT(ISNUMBER('Trades'!G92)),'Trades'!G92&lt;=0)),"Positiven Kurs eingeben oder leer lassen",IF(AND('Trades'!H92&lt;&gt;"",OR(NOT(ISNUMBER('Trades'!H92)),'Trades'!H92&lt;=0)),"Positiven Kurs eingeben oder leer lassen","")))))))))))))))))))))))))))))))))))</x:f>
      </x:c>
      <x:c r="D92" s="31"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k. A.",ROUND(SUMIFS('Exits'!$I$9:$I$608,'Exits'!$B$9:$B$608,'Trades'!A92),8)))</x:f>
      </x:c>
      <x:c r="E92" s="32"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k. A.",IF(OR(O92=0,COUNTIFS('Exits'!$B$9:$B$608,'Trades'!A92,'Exits'!$G$9:$G$608,-1)&gt;0),"k. A.",_xlfn.MAXIFS('Exits'!$C$9:$C$608,'Exits'!$B$9:$B$608,'Trades'!A92))))</x:f>
      </x:c>
      <x:c r="F92" s="30"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k. A.",IF(AND(O92&gt;0,SUMIFS('Exits'!$J$9:$J$608,'Exits'!$B$9:$B$608,'Trades'!A92)=O92),ROUND(SUMIFS('Exits'!$F$9:$F$608,'Exits'!$B$9:$B$608,'Trades'!A92),2),"k. A.")))</x:f>
      </x:c>
      <x:c r="G92" s="30" t="str">
        <x:f>IF(P92=0,"",IF(K92&lt;&gt;1,"k. A.",IF('Trades'!J92="NET",'Trades'!L92,ROUND(F92-'Trades'!M92-'Trades'!N92+'Trades'!O92,2))))</x:f>
      </x:c>
      <x:c r="H92" s="31" t="str">
        <x:f>IF(P92=0,"",IF(N92=1,G92/'Trades'!P92,"k. A."))</x:f>
      </x:c>
      <x:c r="I92" s="33" t="str">
        <x:f>IF(P92=0,"",IF(K92&lt;&gt;1,"Position nicht abgeschlossen",IF(NOT(ISNUMBER('Trades'!P92)),"Risiko fehlt oder ungültig: positiv, ≤ 1.000.000.000, höchstens 2 Nachkommastellen.",IF(OR('Trades'!P92&lt;=0,'Trades'!P92&gt;1000000000,ROUND('Trades'!P92,2)&lt;&gt;'Trades'!P92),"Risiko fehlt oder ungültig: positiv, ≤ 1.000.000.000, höchstens 2 Nachkommastellen.",IF(AND('Trades'!Q92&lt;&gt;"PRICE",'Trades'!Q92&lt;&gt;"ALL_IN"),"PRICE oder ALL_IN wählen",IF('Trades'!Q92&lt;&gt;'Summary'!$K$4,"Andere Basis ausgewählt","Erfasst"))))))</x:f>
      </x:c>
      <x:c r="J92" s="33" t="str">
        <x:f>IF(P92=0,"",IF('Summary'!$H$6="Datumsfilter prüfen","Datumsfilter prüfen",IF(L92=1,"Enthalten",IF(K92=1,"Außerhalb des Zeitraums","Nicht enthalten"))))</x:f>
      </x:c>
      <x:c r="K92" s="29" t="n">
        <x:f>IF(P92=0,0,IF('Trades'!I92="UNSUPPORTED",4,IF(C92&lt;&gt;"",3,IF('Trades'!I92="OPEN",2,1))))</x:f>
        <x:v>0</x:v>
      </x:c>
      <x:c r="L92" s="29" t="n">
        <x:f>IF(OR(K92&lt;&gt;1,'Summary'!$H$6="Datumsfilter prüfen"),0,IF(AND(OR('Summary'!$B$6="",E92&gt;='Summary'!$B$6),OR('Summary'!$E$6="",E92&lt;'Summary'!$E$6+1)),1,0))</x:f>
        <x:v>0</x:v>
      </x:c>
      <x:c r="M92" s="29" t="n">
        <x:f>IF(AND(L92=1,N92=1,'Trades'!Q92='Summary'!$K$4),1,0)</x:f>
        <x:v>0</x:v>
      </x:c>
      <x:c r="N92" s="29" t="n">
        <x:f>IF(K92&lt;&gt;1,0,IF(NOT(ISNUMBER('Trades'!P92)),0,IF(AND('Trades'!P92&gt;0,'Trades'!P92&lt;=1000000000,ROUND('Trades'!P92,2)='Trades'!P92,OR('Trades'!Q92="PRICE",'Trades'!Q92="ALL_IN")),1,0)))</x:f>
        <x:v>0</x:v>
      </x:c>
      <x:c r="O92" s="29" t="n">
        <x:f>IF(P92=0,0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0,COUNTIFS('Exits'!$B$9:$B$608,'Trades'!A92,'Exits'!$K$9:$K$608,1)))</x:f>
        <x:v>0</x:v>
      </x:c>
      <x:c r="P92" s="29" t="n">
        <x:f>IF(COUNTA('Trades'!A92:I92,'Trades'!K92:T92)=0,0,1)</x:f>
        <x:v>0</x:v>
      </x:c>
    </x:row>
    <x:row r="93" ht="52" customHeight="1">
      <x:c r="A93" s="29" t="str">
        <x:f>IF(P93=0,"",IF('Trades'!A93="","[Trades "&amp;ROW()&amp;"]",'Trades'!A93))</x:f>
      </x:c>
      <x:c r="B93" s="33" t="str">
        <x:f>IF(K93=0,"",CHOOSE(K93,"Abgeschlossen","Offen","Unvollständig / ungültig","Nicht unterstützt"))</x:f>
      </x:c>
      <x:c r="C93" s="33" t="str">
        <x:f>IF(P93=0,"",IF('Trades'!I93="UNSUPPORTED","Aufstockungen / Umkehrungen nicht unterstützt",IF('Trades'!A93="","Trade-ID eingeben",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IDs: Text mit A–Z am Anfang, bis zu 64 Zeichen; ohne *, ?, ~, =, &lt; oder &gt;. Beispiel: T-001.",IF(COUNTIFS('Trades'!$A$9:$A$208,'Trades'!A93)&lt;&gt;1,"Trade-ID ist doppelt",IF('Trades'!B93="","Instrument eingeben",IF(AND('Trades'!C93&lt;&gt;"LONG",'Trades'!C93&lt;&gt;"SHORT"),"LONG oder SHORT wählen",IF(NOT(ISNUMBER('Trades'!D93)),"Gültigen Eröffnungszeitpunkt eingeben",IF(OR('Trades'!D93&lt;1,'Trades'!D93&gt;2958465),"Gültigen Eröffnungszeitpunkt eingeben",IF(NOT(ISNUMBER('Trades'!E93)),"Positive ursprüngliche Menge eingeben",IF(OR('Trades'!E93&lt;=0,'Trades'!E93&gt;1000000,ROUND('Trades'!E93,8)&lt;&gt;'Trades'!E93),"Positive ursprüngliche Menge eingeben",IF('Trades'!F93="","Mengeneinheit angeben",IF(AND('Trades'!I93&lt;&gt;"OPEN",'Trades'!I93&lt;&gt;"CLOSED"),"OPEN oder CLOSED wählen",IF(AND('Trades'!J93&lt;&gt;"NET",'Trades'!J93&lt;&gt;"GROSS"),"NET oder GROSS wählen",IF(COUNTIFS('Exits'!$B$9:$B$608,'Trades'!A93,'Exits'!$G$9:$G$608,-1)&gt;0,"Zugehörige Ausstiege prüfen",IF(D93&gt;'Trades'!E93,"Geschlossene Menge übersteigt Anfangsmenge",IF(AND('Trades'!I93="OPEN",D93='Trades'!E93),"OPEN widerspricht Restmenge null",IF('Trades'!I93="OPEN","",IF(O93=0,"Schließung in Exits ergänzen",IF(D93&lt;&gt;'Trades'!E93,"CLOSED verlangt vollständige Schließung",IF(AND('Trades'!J93="NET",NOT(ISNUMBER('Trades'!L93))),"Abgeglichenes Netto der ganzen Position eingeben",IF(AND('Trades'!J93="NET",'Trades'!K93&lt;&gt;"YES"),"Netto der ganzen Position bestätigen",IF(IF('Trades'!J93="NET",IF('Trades'!M93="",FALSE,IF(NOT(ISNUMBER('Trades'!M93)),TRUE,OR('Trades'!M93&lt;0,'Trades'!M93&gt;1000000000,ROUND('Trades'!M93,2)&lt;&gt;'Trades'!M93))),FALSE),"Geldbeträge: höchstens 2 Nachkommastellen; Eingabebetrag absolut ≤ 1.000.000.000.",IF(IF('Trades'!J93="NET",IF('Trades'!N93="",FALSE,IF(NOT(ISNUMBER('Trades'!N93)),TRUE,OR('Trades'!N93&lt;0,'Trades'!N93&gt;1000000000,ROUND('Trades'!N93,2)&lt;&gt;'Trades'!N93))),FALSE),"Geldbeträge: höchstens 2 Nachkommastellen; Eingabebetrag absolut ≤ 1.000.000.000.",IF(IF('Trades'!J93="NET",IF('Trades'!O93="",FALSE,IF(NOT(ISNUMBER('Trades'!O93)),TRUE,OR(ABS('Trades'!O93)&gt;1000000000,ROUND('Trades'!O93,2)&lt;&gt;'Trades'!O93))),FALSE),"Geldbeträge: höchstens 2 Nachkommastellen; Eingabebetrag absolut ≤ 1.000.000.000.",IF(AND('Trades'!J93="GROSS",NOT(ISNUMBER('Trades'!M93))),"Provision angeben, auch null",IF(AND('Trades'!J93="GROSS",'Trades'!M93&lt;0),"Provision muss nichtnegativ sein",IF(AND('Trades'!J93="GROSS",NOT(ISNUMBER('Trades'!N93))),"Sonstige Gebühren angeben, auch null",IF(AND('Trades'!J93="GROSS",'Trades'!N93&lt;0),"Gebühren müssen nichtnegativ sein",IF(AND('Trades'!J93="GROSS",NOT(ISNUMBER('Trades'!O93))),"Finanzierung mit Vorzeichen angeben, auch null",IF(AND('Trades'!J93="GROSS",NOT(ISNUMBER(F93))),"Brutto-P&amp;L für jeden Ausstieg eingeben",IF(IF('Trades'!J93="NET",OR(ABS('Trades'!L93)&gt;1000000000,ROUND('Trades'!L93,2)&lt;&gt;'Trades'!L93),FALSE),"Geldbeträge: höchstens 2 Nachkommastellen; Eingabebetrag absolut ≤ 1.000.000.000.",IF(IF('Trades'!J93="GROSS",OR(ABS('Trades'!M93)&gt;1000000000,ABS('Trades'!N93)&gt;1000000000,ABS('Trades'!O93)&gt;1000000000,ROUND('Trades'!M93,2)&lt;&gt;'Trades'!M93,ROUND('Trades'!N93,2)&lt;&gt;'Trades'!N93,ROUND('Trades'!O93,2)&lt;&gt;'Trades'!O93),FALSE),"Geldbeträge: höchstens 2 Nachkommastellen; Eingabebetrag absolut ≤ 1.000.000.000.",IF(AND('Trades'!G93&lt;&gt;"",OR(NOT(ISNUMBER('Trades'!G93)),'Trades'!G93&lt;=0)),"Positiven Kurs eingeben oder leer lassen",IF(AND('Trades'!H93&lt;&gt;"",OR(NOT(ISNUMBER('Trades'!H93)),'Trades'!H93&lt;=0)),"Positiven Kurs eingeben oder leer lassen","")))))))))))))))))))))))))))))))))))</x:f>
      </x:c>
      <x:c r="D93" s="31"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k. A.",ROUND(SUMIFS('Exits'!$I$9:$I$608,'Exits'!$B$9:$B$608,'Trades'!A93),8)))</x:f>
      </x:c>
      <x:c r="E93" s="32"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k. A.",IF(OR(O93=0,COUNTIFS('Exits'!$B$9:$B$608,'Trades'!A93,'Exits'!$G$9:$G$608,-1)&gt;0),"k. A.",_xlfn.MAXIFS('Exits'!$C$9:$C$608,'Exits'!$B$9:$B$608,'Trades'!A93))))</x:f>
      </x:c>
      <x:c r="F93" s="30"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k. A.",IF(AND(O93&gt;0,SUMIFS('Exits'!$J$9:$J$608,'Exits'!$B$9:$B$608,'Trades'!A93)=O93),ROUND(SUMIFS('Exits'!$F$9:$F$608,'Exits'!$B$9:$B$608,'Trades'!A93),2),"k. A.")))</x:f>
      </x:c>
      <x:c r="G93" s="30" t="str">
        <x:f>IF(P93=0,"",IF(K93&lt;&gt;1,"k. A.",IF('Trades'!J93="NET",'Trades'!L93,ROUND(F93-'Trades'!M93-'Trades'!N93+'Trades'!O93,2))))</x:f>
      </x:c>
      <x:c r="H93" s="31" t="str">
        <x:f>IF(P93=0,"",IF(N93=1,G93/'Trades'!P93,"k. A."))</x:f>
      </x:c>
      <x:c r="I93" s="33" t="str">
        <x:f>IF(P93=0,"",IF(K93&lt;&gt;1,"Position nicht abgeschlossen",IF(NOT(ISNUMBER('Trades'!P93)),"Risiko fehlt oder ungültig: positiv, ≤ 1.000.000.000, höchstens 2 Nachkommastellen.",IF(OR('Trades'!P93&lt;=0,'Trades'!P93&gt;1000000000,ROUND('Trades'!P93,2)&lt;&gt;'Trades'!P93),"Risiko fehlt oder ungültig: positiv, ≤ 1.000.000.000, höchstens 2 Nachkommastellen.",IF(AND('Trades'!Q93&lt;&gt;"PRICE",'Trades'!Q93&lt;&gt;"ALL_IN"),"PRICE oder ALL_IN wählen",IF('Trades'!Q93&lt;&gt;'Summary'!$K$4,"Andere Basis ausgewählt","Erfasst"))))))</x:f>
      </x:c>
      <x:c r="J93" s="33" t="str">
        <x:f>IF(P93=0,"",IF('Summary'!$H$6="Datumsfilter prüfen","Datumsfilter prüfen",IF(L93=1,"Enthalten",IF(K93=1,"Außerhalb des Zeitraums","Nicht enthalten"))))</x:f>
      </x:c>
      <x:c r="K93" s="29" t="n">
        <x:f>IF(P93=0,0,IF('Trades'!I93="UNSUPPORTED",4,IF(C93&lt;&gt;"",3,IF('Trades'!I93="OPEN",2,1))))</x:f>
        <x:v>0</x:v>
      </x:c>
      <x:c r="L93" s="29" t="n">
        <x:f>IF(OR(K93&lt;&gt;1,'Summary'!$H$6="Datumsfilter prüfen"),0,IF(AND(OR('Summary'!$B$6="",E93&gt;='Summary'!$B$6),OR('Summary'!$E$6="",E93&lt;'Summary'!$E$6+1)),1,0))</x:f>
        <x:v>0</x:v>
      </x:c>
      <x:c r="M93" s="29" t="n">
        <x:f>IF(AND(L93=1,N93=1,'Trades'!Q93='Summary'!$K$4),1,0)</x:f>
        <x:v>0</x:v>
      </x:c>
      <x:c r="N93" s="29" t="n">
        <x:f>IF(K93&lt;&gt;1,0,IF(NOT(ISNUMBER('Trades'!P93)),0,IF(AND('Trades'!P93&gt;0,'Trades'!P93&lt;=1000000000,ROUND('Trades'!P93,2)='Trades'!P93,OR('Trades'!Q93="PRICE",'Trades'!Q93="ALL_IN")),1,0)))</x:f>
        <x:v>0</x:v>
      </x:c>
      <x:c r="O93" s="29" t="n">
        <x:f>IF(P93=0,0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0,COUNTIFS('Exits'!$B$9:$B$608,'Trades'!A93,'Exits'!$K$9:$K$608,1)))</x:f>
        <x:v>0</x:v>
      </x:c>
      <x:c r="P93" s="29" t="n">
        <x:f>IF(COUNTA('Trades'!A93:I93,'Trades'!K93:T93)=0,0,1)</x:f>
        <x:v>0</x:v>
      </x:c>
    </x:row>
    <x:row r="94" ht="52" customHeight="1">
      <x:c r="A94" s="29" t="str">
        <x:f>IF(P94=0,"",IF('Trades'!A94="","[Trades "&amp;ROW()&amp;"]",'Trades'!A94))</x:f>
      </x:c>
      <x:c r="B94" s="33" t="str">
        <x:f>IF(K94=0,"",CHOOSE(K94,"Abgeschlossen","Offen","Unvollständig / ungültig","Nicht unterstützt"))</x:f>
      </x:c>
      <x:c r="C94" s="33" t="str">
        <x:f>IF(P94=0,"",IF('Trades'!I94="UNSUPPORTED","Aufstockungen / Umkehrungen nicht unterstützt",IF('Trades'!A94="","Trade-ID eingeben",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IDs: Text mit A–Z am Anfang, bis zu 64 Zeichen; ohne *, ?, ~, =, &lt; oder &gt;. Beispiel: T-001.",IF(COUNTIFS('Trades'!$A$9:$A$208,'Trades'!A94)&lt;&gt;1,"Trade-ID ist doppelt",IF('Trades'!B94="","Instrument eingeben",IF(AND('Trades'!C94&lt;&gt;"LONG",'Trades'!C94&lt;&gt;"SHORT"),"LONG oder SHORT wählen",IF(NOT(ISNUMBER('Trades'!D94)),"Gültigen Eröffnungszeitpunkt eingeben",IF(OR('Trades'!D94&lt;1,'Trades'!D94&gt;2958465),"Gültigen Eröffnungszeitpunkt eingeben",IF(NOT(ISNUMBER('Trades'!E94)),"Positive ursprüngliche Menge eingeben",IF(OR('Trades'!E94&lt;=0,'Trades'!E94&gt;1000000,ROUND('Trades'!E94,8)&lt;&gt;'Trades'!E94),"Positive ursprüngliche Menge eingeben",IF('Trades'!F94="","Mengeneinheit angeben",IF(AND('Trades'!I94&lt;&gt;"OPEN",'Trades'!I94&lt;&gt;"CLOSED"),"OPEN oder CLOSED wählen",IF(AND('Trades'!J94&lt;&gt;"NET",'Trades'!J94&lt;&gt;"GROSS"),"NET oder GROSS wählen",IF(COUNTIFS('Exits'!$B$9:$B$608,'Trades'!A94,'Exits'!$G$9:$G$608,-1)&gt;0,"Zugehörige Ausstiege prüfen",IF(D94&gt;'Trades'!E94,"Geschlossene Menge übersteigt Anfangsmenge",IF(AND('Trades'!I94="OPEN",D94='Trades'!E94),"OPEN widerspricht Restmenge null",IF('Trades'!I94="OPEN","",IF(O94=0,"Schließung in Exits ergänzen",IF(D94&lt;&gt;'Trades'!E94,"CLOSED verlangt vollständige Schließung",IF(AND('Trades'!J94="NET",NOT(ISNUMBER('Trades'!L94))),"Abgeglichenes Netto der ganzen Position eingeben",IF(AND('Trades'!J94="NET",'Trades'!K94&lt;&gt;"YES"),"Netto der ganzen Position bestätigen",IF(IF('Trades'!J94="NET",IF('Trades'!M94="",FALSE,IF(NOT(ISNUMBER('Trades'!M94)),TRUE,OR('Trades'!M94&lt;0,'Trades'!M94&gt;1000000000,ROUND('Trades'!M94,2)&lt;&gt;'Trades'!M94))),FALSE),"Geldbeträge: höchstens 2 Nachkommastellen; Eingabebetrag absolut ≤ 1.000.000.000.",IF(IF('Trades'!J94="NET",IF('Trades'!N94="",FALSE,IF(NOT(ISNUMBER('Trades'!N94)),TRUE,OR('Trades'!N94&lt;0,'Trades'!N94&gt;1000000000,ROUND('Trades'!N94,2)&lt;&gt;'Trades'!N94))),FALSE),"Geldbeträge: höchstens 2 Nachkommastellen; Eingabebetrag absolut ≤ 1.000.000.000.",IF(IF('Trades'!J94="NET",IF('Trades'!O94="",FALSE,IF(NOT(ISNUMBER('Trades'!O94)),TRUE,OR(ABS('Trades'!O94)&gt;1000000000,ROUND('Trades'!O94,2)&lt;&gt;'Trades'!O94))),FALSE),"Geldbeträge: höchstens 2 Nachkommastellen; Eingabebetrag absolut ≤ 1.000.000.000.",IF(AND('Trades'!J94="GROSS",NOT(ISNUMBER('Trades'!M94))),"Provision angeben, auch null",IF(AND('Trades'!J94="GROSS",'Trades'!M94&lt;0),"Provision muss nichtnegativ sein",IF(AND('Trades'!J94="GROSS",NOT(ISNUMBER('Trades'!N94))),"Sonstige Gebühren angeben, auch null",IF(AND('Trades'!J94="GROSS",'Trades'!N94&lt;0),"Gebühren müssen nichtnegativ sein",IF(AND('Trades'!J94="GROSS",NOT(ISNUMBER('Trades'!O94))),"Finanzierung mit Vorzeichen angeben, auch null",IF(AND('Trades'!J94="GROSS",NOT(ISNUMBER(F94))),"Brutto-P&amp;L für jeden Ausstieg eingeben",IF(IF('Trades'!J94="NET",OR(ABS('Trades'!L94)&gt;1000000000,ROUND('Trades'!L94,2)&lt;&gt;'Trades'!L94),FALSE),"Geldbeträge: höchstens 2 Nachkommastellen; Eingabebetrag absolut ≤ 1.000.000.000.",IF(IF('Trades'!J94="GROSS",OR(ABS('Trades'!M94)&gt;1000000000,ABS('Trades'!N94)&gt;1000000000,ABS('Trades'!O94)&gt;1000000000,ROUND('Trades'!M94,2)&lt;&gt;'Trades'!M94,ROUND('Trades'!N94,2)&lt;&gt;'Trades'!N94,ROUND('Trades'!O94,2)&lt;&gt;'Trades'!O94),FALSE),"Geldbeträge: höchstens 2 Nachkommastellen; Eingabebetrag absolut ≤ 1.000.000.000.",IF(AND('Trades'!G94&lt;&gt;"",OR(NOT(ISNUMBER('Trades'!G94)),'Trades'!G94&lt;=0)),"Positiven Kurs eingeben oder leer lassen",IF(AND('Trades'!H94&lt;&gt;"",OR(NOT(ISNUMBER('Trades'!H94)),'Trades'!H94&lt;=0)),"Positiven Kurs eingeben oder leer lassen","")))))))))))))))))))))))))))))))))))</x:f>
      </x:c>
      <x:c r="D94" s="31"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k. A.",ROUND(SUMIFS('Exits'!$I$9:$I$608,'Exits'!$B$9:$B$608,'Trades'!A94),8)))</x:f>
      </x:c>
      <x:c r="E94" s="32"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k. A.",IF(OR(O94=0,COUNTIFS('Exits'!$B$9:$B$608,'Trades'!A94,'Exits'!$G$9:$G$608,-1)&gt;0),"k. A.",_xlfn.MAXIFS('Exits'!$C$9:$C$608,'Exits'!$B$9:$B$608,'Trades'!A94))))</x:f>
      </x:c>
      <x:c r="F94" s="30"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k. A.",IF(AND(O94&gt;0,SUMIFS('Exits'!$J$9:$J$608,'Exits'!$B$9:$B$608,'Trades'!A94)=O94),ROUND(SUMIFS('Exits'!$F$9:$F$608,'Exits'!$B$9:$B$608,'Trades'!A94),2),"k. A.")))</x:f>
      </x:c>
      <x:c r="G94" s="30" t="str">
        <x:f>IF(P94=0,"",IF(K94&lt;&gt;1,"k. A.",IF('Trades'!J94="NET",'Trades'!L94,ROUND(F94-'Trades'!M94-'Trades'!N94+'Trades'!O94,2))))</x:f>
      </x:c>
      <x:c r="H94" s="31" t="str">
        <x:f>IF(P94=0,"",IF(N94=1,G94/'Trades'!P94,"k. A."))</x:f>
      </x:c>
      <x:c r="I94" s="33" t="str">
        <x:f>IF(P94=0,"",IF(K94&lt;&gt;1,"Position nicht abgeschlossen",IF(NOT(ISNUMBER('Trades'!P94)),"Risiko fehlt oder ungültig: positiv, ≤ 1.000.000.000, höchstens 2 Nachkommastellen.",IF(OR('Trades'!P94&lt;=0,'Trades'!P94&gt;1000000000,ROUND('Trades'!P94,2)&lt;&gt;'Trades'!P94),"Risiko fehlt oder ungültig: positiv, ≤ 1.000.000.000, höchstens 2 Nachkommastellen.",IF(AND('Trades'!Q94&lt;&gt;"PRICE",'Trades'!Q94&lt;&gt;"ALL_IN"),"PRICE oder ALL_IN wählen",IF('Trades'!Q94&lt;&gt;'Summary'!$K$4,"Andere Basis ausgewählt","Erfasst"))))))</x:f>
      </x:c>
      <x:c r="J94" s="33" t="str">
        <x:f>IF(P94=0,"",IF('Summary'!$H$6="Datumsfilter prüfen","Datumsfilter prüfen",IF(L94=1,"Enthalten",IF(K94=1,"Außerhalb des Zeitraums","Nicht enthalten"))))</x:f>
      </x:c>
      <x:c r="K94" s="29" t="n">
        <x:f>IF(P94=0,0,IF('Trades'!I94="UNSUPPORTED",4,IF(C94&lt;&gt;"",3,IF('Trades'!I94="OPEN",2,1))))</x:f>
        <x:v>0</x:v>
      </x:c>
      <x:c r="L94" s="29" t="n">
        <x:f>IF(OR(K94&lt;&gt;1,'Summary'!$H$6="Datumsfilter prüfen"),0,IF(AND(OR('Summary'!$B$6="",E94&gt;='Summary'!$B$6),OR('Summary'!$E$6="",E94&lt;'Summary'!$E$6+1)),1,0))</x:f>
        <x:v>0</x:v>
      </x:c>
      <x:c r="M94" s="29" t="n">
        <x:f>IF(AND(L94=1,N94=1,'Trades'!Q94='Summary'!$K$4),1,0)</x:f>
        <x:v>0</x:v>
      </x:c>
      <x:c r="N94" s="29" t="n">
        <x:f>IF(K94&lt;&gt;1,0,IF(NOT(ISNUMBER('Trades'!P94)),0,IF(AND('Trades'!P94&gt;0,'Trades'!P94&lt;=1000000000,ROUND('Trades'!P94,2)='Trades'!P94,OR('Trades'!Q94="PRICE",'Trades'!Q94="ALL_IN")),1,0)))</x:f>
        <x:v>0</x:v>
      </x:c>
      <x:c r="O94" s="29" t="n">
        <x:f>IF(P94=0,0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0,COUNTIFS('Exits'!$B$9:$B$608,'Trades'!A94,'Exits'!$K$9:$K$608,1)))</x:f>
        <x:v>0</x:v>
      </x:c>
      <x:c r="P94" s="29" t="n">
        <x:f>IF(COUNTA('Trades'!A94:I94,'Trades'!K94:T94)=0,0,1)</x:f>
        <x:v>0</x:v>
      </x:c>
    </x:row>
    <x:row r="95" ht="52" customHeight="1">
      <x:c r="A95" s="29" t="str">
        <x:f>IF(P95=0,"",IF('Trades'!A95="","[Trades "&amp;ROW()&amp;"]",'Trades'!A95))</x:f>
      </x:c>
      <x:c r="B95" s="33" t="str">
        <x:f>IF(K95=0,"",CHOOSE(K95,"Abgeschlossen","Offen","Unvollständig / ungültig","Nicht unterstützt"))</x:f>
      </x:c>
      <x:c r="C95" s="33" t="str">
        <x:f>IF(P95=0,"",IF('Trades'!I95="UNSUPPORTED","Aufstockungen / Umkehrungen nicht unterstützt",IF('Trades'!A95="","Trade-ID eingeben",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IDs: Text mit A–Z am Anfang, bis zu 64 Zeichen; ohne *, ?, ~, =, &lt; oder &gt;. Beispiel: T-001.",IF(COUNTIFS('Trades'!$A$9:$A$208,'Trades'!A95)&lt;&gt;1,"Trade-ID ist doppelt",IF('Trades'!B95="","Instrument eingeben",IF(AND('Trades'!C95&lt;&gt;"LONG",'Trades'!C95&lt;&gt;"SHORT"),"LONG oder SHORT wählen",IF(NOT(ISNUMBER('Trades'!D95)),"Gültigen Eröffnungszeitpunkt eingeben",IF(OR('Trades'!D95&lt;1,'Trades'!D95&gt;2958465),"Gültigen Eröffnungszeitpunkt eingeben",IF(NOT(ISNUMBER('Trades'!E95)),"Positive ursprüngliche Menge eingeben",IF(OR('Trades'!E95&lt;=0,'Trades'!E95&gt;1000000,ROUND('Trades'!E95,8)&lt;&gt;'Trades'!E95),"Positive ursprüngliche Menge eingeben",IF('Trades'!F95="","Mengeneinheit angeben",IF(AND('Trades'!I95&lt;&gt;"OPEN",'Trades'!I95&lt;&gt;"CLOSED"),"OPEN oder CLOSED wählen",IF(AND('Trades'!J95&lt;&gt;"NET",'Trades'!J95&lt;&gt;"GROSS"),"NET oder GROSS wählen",IF(COUNTIFS('Exits'!$B$9:$B$608,'Trades'!A95,'Exits'!$G$9:$G$608,-1)&gt;0,"Zugehörige Ausstiege prüfen",IF(D95&gt;'Trades'!E95,"Geschlossene Menge übersteigt Anfangsmenge",IF(AND('Trades'!I95="OPEN",D95='Trades'!E95),"OPEN widerspricht Restmenge null",IF('Trades'!I95="OPEN","",IF(O95=0,"Schließung in Exits ergänzen",IF(D95&lt;&gt;'Trades'!E95,"CLOSED verlangt vollständige Schließung",IF(AND('Trades'!J95="NET",NOT(ISNUMBER('Trades'!L95))),"Abgeglichenes Netto der ganzen Position eingeben",IF(AND('Trades'!J95="NET",'Trades'!K95&lt;&gt;"YES"),"Netto der ganzen Position bestätigen",IF(IF('Trades'!J95="NET",IF('Trades'!M95="",FALSE,IF(NOT(ISNUMBER('Trades'!M95)),TRUE,OR('Trades'!M95&lt;0,'Trades'!M95&gt;1000000000,ROUND('Trades'!M95,2)&lt;&gt;'Trades'!M95))),FALSE),"Geldbeträge: höchstens 2 Nachkommastellen; Eingabebetrag absolut ≤ 1.000.000.000.",IF(IF('Trades'!J95="NET",IF('Trades'!N95="",FALSE,IF(NOT(ISNUMBER('Trades'!N95)),TRUE,OR('Trades'!N95&lt;0,'Trades'!N95&gt;1000000000,ROUND('Trades'!N95,2)&lt;&gt;'Trades'!N95))),FALSE),"Geldbeträge: höchstens 2 Nachkommastellen; Eingabebetrag absolut ≤ 1.000.000.000.",IF(IF('Trades'!J95="NET",IF('Trades'!O95="",FALSE,IF(NOT(ISNUMBER('Trades'!O95)),TRUE,OR(ABS('Trades'!O95)&gt;1000000000,ROUND('Trades'!O95,2)&lt;&gt;'Trades'!O95))),FALSE),"Geldbeträge: höchstens 2 Nachkommastellen; Eingabebetrag absolut ≤ 1.000.000.000.",IF(AND('Trades'!J95="GROSS",NOT(ISNUMBER('Trades'!M95))),"Provision angeben, auch null",IF(AND('Trades'!J95="GROSS",'Trades'!M95&lt;0),"Provision muss nichtnegativ sein",IF(AND('Trades'!J95="GROSS",NOT(ISNUMBER('Trades'!N95))),"Sonstige Gebühren angeben, auch null",IF(AND('Trades'!J95="GROSS",'Trades'!N95&lt;0),"Gebühren müssen nichtnegativ sein",IF(AND('Trades'!J95="GROSS",NOT(ISNUMBER('Trades'!O95))),"Finanzierung mit Vorzeichen angeben, auch null",IF(AND('Trades'!J95="GROSS",NOT(ISNUMBER(F95))),"Brutto-P&amp;L für jeden Ausstieg eingeben",IF(IF('Trades'!J95="NET",OR(ABS('Trades'!L95)&gt;1000000000,ROUND('Trades'!L95,2)&lt;&gt;'Trades'!L95),FALSE),"Geldbeträge: höchstens 2 Nachkommastellen; Eingabebetrag absolut ≤ 1.000.000.000.",IF(IF('Trades'!J95="GROSS",OR(ABS('Trades'!M95)&gt;1000000000,ABS('Trades'!N95)&gt;1000000000,ABS('Trades'!O95)&gt;1000000000,ROUND('Trades'!M95,2)&lt;&gt;'Trades'!M95,ROUND('Trades'!N95,2)&lt;&gt;'Trades'!N95,ROUND('Trades'!O95,2)&lt;&gt;'Trades'!O95),FALSE),"Geldbeträge: höchstens 2 Nachkommastellen; Eingabebetrag absolut ≤ 1.000.000.000.",IF(AND('Trades'!G95&lt;&gt;"",OR(NOT(ISNUMBER('Trades'!G95)),'Trades'!G95&lt;=0)),"Positiven Kurs eingeben oder leer lassen",IF(AND('Trades'!H95&lt;&gt;"",OR(NOT(ISNUMBER('Trades'!H95)),'Trades'!H95&lt;=0)),"Positiven Kurs eingeben oder leer lassen","")))))))))))))))))))))))))))))))))))</x:f>
      </x:c>
      <x:c r="D95" s="31"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k. A.",ROUND(SUMIFS('Exits'!$I$9:$I$608,'Exits'!$B$9:$B$608,'Trades'!A95),8)))</x:f>
      </x:c>
      <x:c r="E95" s="32"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k. A.",IF(OR(O95=0,COUNTIFS('Exits'!$B$9:$B$608,'Trades'!A95,'Exits'!$G$9:$G$608,-1)&gt;0),"k. A.",_xlfn.MAXIFS('Exits'!$C$9:$C$608,'Exits'!$B$9:$B$608,'Trades'!A95))))</x:f>
      </x:c>
      <x:c r="F95" s="30"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k. A.",IF(AND(O95&gt;0,SUMIFS('Exits'!$J$9:$J$608,'Exits'!$B$9:$B$608,'Trades'!A95)=O95),ROUND(SUMIFS('Exits'!$F$9:$F$608,'Exits'!$B$9:$B$608,'Trades'!A95),2),"k. A.")))</x:f>
      </x:c>
      <x:c r="G95" s="30" t="str">
        <x:f>IF(P95=0,"",IF(K95&lt;&gt;1,"k. A.",IF('Trades'!J95="NET",'Trades'!L95,ROUND(F95-'Trades'!M95-'Trades'!N95+'Trades'!O95,2))))</x:f>
      </x:c>
      <x:c r="H95" s="31" t="str">
        <x:f>IF(P95=0,"",IF(N95=1,G95/'Trades'!P95,"k. A."))</x:f>
      </x:c>
      <x:c r="I95" s="33" t="str">
        <x:f>IF(P95=0,"",IF(K95&lt;&gt;1,"Position nicht abgeschlossen",IF(NOT(ISNUMBER('Trades'!P95)),"Risiko fehlt oder ungültig: positiv, ≤ 1.000.000.000, höchstens 2 Nachkommastellen.",IF(OR('Trades'!P95&lt;=0,'Trades'!P95&gt;1000000000,ROUND('Trades'!P95,2)&lt;&gt;'Trades'!P95),"Risiko fehlt oder ungültig: positiv, ≤ 1.000.000.000, höchstens 2 Nachkommastellen.",IF(AND('Trades'!Q95&lt;&gt;"PRICE",'Trades'!Q95&lt;&gt;"ALL_IN"),"PRICE oder ALL_IN wählen",IF('Trades'!Q95&lt;&gt;'Summary'!$K$4,"Andere Basis ausgewählt","Erfasst"))))))</x:f>
      </x:c>
      <x:c r="J95" s="33" t="str">
        <x:f>IF(P95=0,"",IF('Summary'!$H$6="Datumsfilter prüfen","Datumsfilter prüfen",IF(L95=1,"Enthalten",IF(K95=1,"Außerhalb des Zeitraums","Nicht enthalten"))))</x:f>
      </x:c>
      <x:c r="K95" s="29" t="n">
        <x:f>IF(P95=0,0,IF('Trades'!I95="UNSUPPORTED",4,IF(C95&lt;&gt;"",3,IF('Trades'!I95="OPEN",2,1))))</x:f>
        <x:v>0</x:v>
      </x:c>
      <x:c r="L95" s="29" t="n">
        <x:f>IF(OR(K95&lt;&gt;1,'Summary'!$H$6="Datumsfilter prüfen"),0,IF(AND(OR('Summary'!$B$6="",E95&gt;='Summary'!$B$6),OR('Summary'!$E$6="",E95&lt;'Summary'!$E$6+1)),1,0))</x:f>
        <x:v>0</x:v>
      </x:c>
      <x:c r="M95" s="29" t="n">
        <x:f>IF(AND(L95=1,N95=1,'Trades'!Q95='Summary'!$K$4),1,0)</x:f>
        <x:v>0</x:v>
      </x:c>
      <x:c r="N95" s="29" t="n">
        <x:f>IF(K95&lt;&gt;1,0,IF(NOT(ISNUMBER('Trades'!P95)),0,IF(AND('Trades'!P95&gt;0,'Trades'!P95&lt;=1000000000,ROUND('Trades'!P95,2)='Trades'!P95,OR('Trades'!Q95="PRICE",'Trades'!Q95="ALL_IN")),1,0)))</x:f>
        <x:v>0</x:v>
      </x:c>
      <x:c r="O95" s="29" t="n">
        <x:f>IF(P95=0,0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0,COUNTIFS('Exits'!$B$9:$B$608,'Trades'!A95,'Exits'!$K$9:$K$608,1)))</x:f>
        <x:v>0</x:v>
      </x:c>
      <x:c r="P95" s="29" t="n">
        <x:f>IF(COUNTA('Trades'!A95:I95,'Trades'!K95:T95)=0,0,1)</x:f>
        <x:v>0</x:v>
      </x:c>
    </x:row>
    <x:row r="96" ht="52" customHeight="1">
      <x:c r="A96" s="29" t="str">
        <x:f>IF(P96=0,"",IF('Trades'!A96="","[Trades "&amp;ROW()&amp;"]",'Trades'!A96))</x:f>
      </x:c>
      <x:c r="B96" s="33" t="str">
        <x:f>IF(K96=0,"",CHOOSE(K96,"Abgeschlossen","Offen","Unvollständig / ungültig","Nicht unterstützt"))</x:f>
      </x:c>
      <x:c r="C96" s="33" t="str">
        <x:f>IF(P96=0,"",IF('Trades'!I96="UNSUPPORTED","Aufstockungen / Umkehrungen nicht unterstützt",IF('Trades'!A96="","Trade-ID eingeben",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IDs: Text mit A–Z am Anfang, bis zu 64 Zeichen; ohne *, ?, ~, =, &lt; oder &gt;. Beispiel: T-001.",IF(COUNTIFS('Trades'!$A$9:$A$208,'Trades'!A96)&lt;&gt;1,"Trade-ID ist doppelt",IF('Trades'!B96="","Instrument eingeben",IF(AND('Trades'!C96&lt;&gt;"LONG",'Trades'!C96&lt;&gt;"SHORT"),"LONG oder SHORT wählen",IF(NOT(ISNUMBER('Trades'!D96)),"Gültigen Eröffnungszeitpunkt eingeben",IF(OR('Trades'!D96&lt;1,'Trades'!D96&gt;2958465),"Gültigen Eröffnungszeitpunkt eingeben",IF(NOT(ISNUMBER('Trades'!E96)),"Positive ursprüngliche Menge eingeben",IF(OR('Trades'!E96&lt;=0,'Trades'!E96&gt;1000000,ROUND('Trades'!E96,8)&lt;&gt;'Trades'!E96),"Positive ursprüngliche Menge eingeben",IF('Trades'!F96="","Mengeneinheit angeben",IF(AND('Trades'!I96&lt;&gt;"OPEN",'Trades'!I96&lt;&gt;"CLOSED"),"OPEN oder CLOSED wählen",IF(AND('Trades'!J96&lt;&gt;"NET",'Trades'!J96&lt;&gt;"GROSS"),"NET oder GROSS wählen",IF(COUNTIFS('Exits'!$B$9:$B$608,'Trades'!A96,'Exits'!$G$9:$G$608,-1)&gt;0,"Zugehörige Ausstiege prüfen",IF(D96&gt;'Trades'!E96,"Geschlossene Menge übersteigt Anfangsmenge",IF(AND('Trades'!I96="OPEN",D96='Trades'!E96),"OPEN widerspricht Restmenge null",IF('Trades'!I96="OPEN","",IF(O96=0,"Schließung in Exits ergänzen",IF(D96&lt;&gt;'Trades'!E96,"CLOSED verlangt vollständige Schließung",IF(AND('Trades'!J96="NET",NOT(ISNUMBER('Trades'!L96))),"Abgeglichenes Netto der ganzen Position eingeben",IF(AND('Trades'!J96="NET",'Trades'!K96&lt;&gt;"YES"),"Netto der ganzen Position bestätigen",IF(IF('Trades'!J96="NET",IF('Trades'!M96="",FALSE,IF(NOT(ISNUMBER('Trades'!M96)),TRUE,OR('Trades'!M96&lt;0,'Trades'!M96&gt;1000000000,ROUND('Trades'!M96,2)&lt;&gt;'Trades'!M96))),FALSE),"Geldbeträge: höchstens 2 Nachkommastellen; Eingabebetrag absolut ≤ 1.000.000.000.",IF(IF('Trades'!J96="NET",IF('Trades'!N96="",FALSE,IF(NOT(ISNUMBER('Trades'!N96)),TRUE,OR('Trades'!N96&lt;0,'Trades'!N96&gt;1000000000,ROUND('Trades'!N96,2)&lt;&gt;'Trades'!N96))),FALSE),"Geldbeträge: höchstens 2 Nachkommastellen; Eingabebetrag absolut ≤ 1.000.000.000.",IF(IF('Trades'!J96="NET",IF('Trades'!O96="",FALSE,IF(NOT(ISNUMBER('Trades'!O96)),TRUE,OR(ABS('Trades'!O96)&gt;1000000000,ROUND('Trades'!O96,2)&lt;&gt;'Trades'!O96))),FALSE),"Geldbeträge: höchstens 2 Nachkommastellen; Eingabebetrag absolut ≤ 1.000.000.000.",IF(AND('Trades'!J96="GROSS",NOT(ISNUMBER('Trades'!M96))),"Provision angeben, auch null",IF(AND('Trades'!J96="GROSS",'Trades'!M96&lt;0),"Provision muss nichtnegativ sein",IF(AND('Trades'!J96="GROSS",NOT(ISNUMBER('Trades'!N96))),"Sonstige Gebühren angeben, auch null",IF(AND('Trades'!J96="GROSS",'Trades'!N96&lt;0),"Gebühren müssen nichtnegativ sein",IF(AND('Trades'!J96="GROSS",NOT(ISNUMBER('Trades'!O96))),"Finanzierung mit Vorzeichen angeben, auch null",IF(AND('Trades'!J96="GROSS",NOT(ISNUMBER(F96))),"Brutto-P&amp;L für jeden Ausstieg eingeben",IF(IF('Trades'!J96="NET",OR(ABS('Trades'!L96)&gt;1000000000,ROUND('Trades'!L96,2)&lt;&gt;'Trades'!L96),FALSE),"Geldbeträge: höchstens 2 Nachkommastellen; Eingabebetrag absolut ≤ 1.000.000.000.",IF(IF('Trades'!J96="GROSS",OR(ABS('Trades'!M96)&gt;1000000000,ABS('Trades'!N96)&gt;1000000000,ABS('Trades'!O96)&gt;1000000000,ROUND('Trades'!M96,2)&lt;&gt;'Trades'!M96,ROUND('Trades'!N96,2)&lt;&gt;'Trades'!N96,ROUND('Trades'!O96,2)&lt;&gt;'Trades'!O96),FALSE),"Geldbeträge: höchstens 2 Nachkommastellen; Eingabebetrag absolut ≤ 1.000.000.000.",IF(AND('Trades'!G96&lt;&gt;"",OR(NOT(ISNUMBER('Trades'!G96)),'Trades'!G96&lt;=0)),"Positiven Kurs eingeben oder leer lassen",IF(AND('Trades'!H96&lt;&gt;"",OR(NOT(ISNUMBER('Trades'!H96)),'Trades'!H96&lt;=0)),"Positiven Kurs eingeben oder leer lassen","")))))))))))))))))))))))))))))))))))</x:f>
      </x:c>
      <x:c r="D96" s="31"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k. A.",ROUND(SUMIFS('Exits'!$I$9:$I$608,'Exits'!$B$9:$B$608,'Trades'!A96),8)))</x:f>
      </x:c>
      <x:c r="E96" s="32"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k. A.",IF(OR(O96=0,COUNTIFS('Exits'!$B$9:$B$608,'Trades'!A96,'Exits'!$G$9:$G$608,-1)&gt;0),"k. A.",_xlfn.MAXIFS('Exits'!$C$9:$C$608,'Exits'!$B$9:$B$608,'Trades'!A96))))</x:f>
      </x:c>
      <x:c r="F96" s="30"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k. A.",IF(AND(O96&gt;0,SUMIFS('Exits'!$J$9:$J$608,'Exits'!$B$9:$B$608,'Trades'!A96)=O96),ROUND(SUMIFS('Exits'!$F$9:$F$608,'Exits'!$B$9:$B$608,'Trades'!A96),2),"k. A.")))</x:f>
      </x:c>
      <x:c r="G96" s="30" t="str">
        <x:f>IF(P96=0,"",IF(K96&lt;&gt;1,"k. A.",IF('Trades'!J96="NET",'Trades'!L96,ROUND(F96-'Trades'!M96-'Trades'!N96+'Trades'!O96,2))))</x:f>
      </x:c>
      <x:c r="H96" s="31" t="str">
        <x:f>IF(P96=0,"",IF(N96=1,G96/'Trades'!P96,"k. A."))</x:f>
      </x:c>
      <x:c r="I96" s="33" t="str">
        <x:f>IF(P96=0,"",IF(K96&lt;&gt;1,"Position nicht abgeschlossen",IF(NOT(ISNUMBER('Trades'!P96)),"Risiko fehlt oder ungültig: positiv, ≤ 1.000.000.000, höchstens 2 Nachkommastellen.",IF(OR('Trades'!P96&lt;=0,'Trades'!P96&gt;1000000000,ROUND('Trades'!P96,2)&lt;&gt;'Trades'!P96),"Risiko fehlt oder ungültig: positiv, ≤ 1.000.000.000, höchstens 2 Nachkommastellen.",IF(AND('Trades'!Q96&lt;&gt;"PRICE",'Trades'!Q96&lt;&gt;"ALL_IN"),"PRICE oder ALL_IN wählen",IF('Trades'!Q96&lt;&gt;'Summary'!$K$4,"Andere Basis ausgewählt","Erfasst"))))))</x:f>
      </x:c>
      <x:c r="J96" s="33" t="str">
        <x:f>IF(P96=0,"",IF('Summary'!$H$6="Datumsfilter prüfen","Datumsfilter prüfen",IF(L96=1,"Enthalten",IF(K96=1,"Außerhalb des Zeitraums","Nicht enthalten"))))</x:f>
      </x:c>
      <x:c r="K96" s="29" t="n">
        <x:f>IF(P96=0,0,IF('Trades'!I96="UNSUPPORTED",4,IF(C96&lt;&gt;"",3,IF('Trades'!I96="OPEN",2,1))))</x:f>
        <x:v>0</x:v>
      </x:c>
      <x:c r="L96" s="29" t="n">
        <x:f>IF(OR(K96&lt;&gt;1,'Summary'!$H$6="Datumsfilter prüfen"),0,IF(AND(OR('Summary'!$B$6="",E96&gt;='Summary'!$B$6),OR('Summary'!$E$6="",E96&lt;'Summary'!$E$6+1)),1,0))</x:f>
        <x:v>0</x:v>
      </x:c>
      <x:c r="M96" s="29" t="n">
        <x:f>IF(AND(L96=1,N96=1,'Trades'!Q96='Summary'!$K$4),1,0)</x:f>
        <x:v>0</x:v>
      </x:c>
      <x:c r="N96" s="29" t="n">
        <x:f>IF(K96&lt;&gt;1,0,IF(NOT(ISNUMBER('Trades'!P96)),0,IF(AND('Trades'!P96&gt;0,'Trades'!P96&lt;=1000000000,ROUND('Trades'!P96,2)='Trades'!P96,OR('Trades'!Q96="PRICE",'Trades'!Q96="ALL_IN")),1,0)))</x:f>
        <x:v>0</x:v>
      </x:c>
      <x:c r="O96" s="29" t="n">
        <x:f>IF(P96=0,0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0,COUNTIFS('Exits'!$B$9:$B$608,'Trades'!A96,'Exits'!$K$9:$K$608,1)))</x:f>
        <x:v>0</x:v>
      </x:c>
      <x:c r="P96" s="29" t="n">
        <x:f>IF(COUNTA('Trades'!A96:I96,'Trades'!K96:T96)=0,0,1)</x:f>
        <x:v>0</x:v>
      </x:c>
    </x:row>
    <x:row r="97" ht="52" customHeight="1">
      <x:c r="A97" s="29" t="str">
        <x:f>IF(P97=0,"",IF('Trades'!A97="","[Trades "&amp;ROW()&amp;"]",'Trades'!A97))</x:f>
      </x:c>
      <x:c r="B97" s="33" t="str">
        <x:f>IF(K97=0,"",CHOOSE(K97,"Abgeschlossen","Offen","Unvollständig / ungültig","Nicht unterstützt"))</x:f>
      </x:c>
      <x:c r="C97" s="33" t="str">
        <x:f>IF(P97=0,"",IF('Trades'!I97="UNSUPPORTED","Aufstockungen / Umkehrungen nicht unterstützt",IF('Trades'!A97="","Trade-ID eingeben",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IDs: Text mit A–Z am Anfang, bis zu 64 Zeichen; ohne *, ?, ~, =, &lt; oder &gt;. Beispiel: T-001.",IF(COUNTIFS('Trades'!$A$9:$A$208,'Trades'!A97)&lt;&gt;1,"Trade-ID ist doppelt",IF('Trades'!B97="","Instrument eingeben",IF(AND('Trades'!C97&lt;&gt;"LONG",'Trades'!C97&lt;&gt;"SHORT"),"LONG oder SHORT wählen",IF(NOT(ISNUMBER('Trades'!D97)),"Gültigen Eröffnungszeitpunkt eingeben",IF(OR('Trades'!D97&lt;1,'Trades'!D97&gt;2958465),"Gültigen Eröffnungszeitpunkt eingeben",IF(NOT(ISNUMBER('Trades'!E97)),"Positive ursprüngliche Menge eingeben",IF(OR('Trades'!E97&lt;=0,'Trades'!E97&gt;1000000,ROUND('Trades'!E97,8)&lt;&gt;'Trades'!E97),"Positive ursprüngliche Menge eingeben",IF('Trades'!F97="","Mengeneinheit angeben",IF(AND('Trades'!I97&lt;&gt;"OPEN",'Trades'!I97&lt;&gt;"CLOSED"),"OPEN oder CLOSED wählen",IF(AND('Trades'!J97&lt;&gt;"NET",'Trades'!J97&lt;&gt;"GROSS"),"NET oder GROSS wählen",IF(COUNTIFS('Exits'!$B$9:$B$608,'Trades'!A97,'Exits'!$G$9:$G$608,-1)&gt;0,"Zugehörige Ausstiege prüfen",IF(D97&gt;'Trades'!E97,"Geschlossene Menge übersteigt Anfangsmenge",IF(AND('Trades'!I97="OPEN",D97='Trades'!E97),"OPEN widerspricht Restmenge null",IF('Trades'!I97="OPEN","",IF(O97=0,"Schließung in Exits ergänzen",IF(D97&lt;&gt;'Trades'!E97,"CLOSED verlangt vollständige Schließung",IF(AND('Trades'!J97="NET",NOT(ISNUMBER('Trades'!L97))),"Abgeglichenes Netto der ganzen Position eingeben",IF(AND('Trades'!J97="NET",'Trades'!K97&lt;&gt;"YES"),"Netto der ganzen Position bestätigen",IF(IF('Trades'!J97="NET",IF('Trades'!M97="",FALSE,IF(NOT(ISNUMBER('Trades'!M97)),TRUE,OR('Trades'!M97&lt;0,'Trades'!M97&gt;1000000000,ROUND('Trades'!M97,2)&lt;&gt;'Trades'!M97))),FALSE),"Geldbeträge: höchstens 2 Nachkommastellen; Eingabebetrag absolut ≤ 1.000.000.000.",IF(IF('Trades'!J97="NET",IF('Trades'!N97="",FALSE,IF(NOT(ISNUMBER('Trades'!N97)),TRUE,OR('Trades'!N97&lt;0,'Trades'!N97&gt;1000000000,ROUND('Trades'!N97,2)&lt;&gt;'Trades'!N97))),FALSE),"Geldbeträge: höchstens 2 Nachkommastellen; Eingabebetrag absolut ≤ 1.000.000.000.",IF(IF('Trades'!J97="NET",IF('Trades'!O97="",FALSE,IF(NOT(ISNUMBER('Trades'!O97)),TRUE,OR(ABS('Trades'!O97)&gt;1000000000,ROUND('Trades'!O97,2)&lt;&gt;'Trades'!O97))),FALSE),"Geldbeträge: höchstens 2 Nachkommastellen; Eingabebetrag absolut ≤ 1.000.000.000.",IF(AND('Trades'!J97="GROSS",NOT(ISNUMBER('Trades'!M97))),"Provision angeben, auch null",IF(AND('Trades'!J97="GROSS",'Trades'!M97&lt;0),"Provision muss nichtnegativ sein",IF(AND('Trades'!J97="GROSS",NOT(ISNUMBER('Trades'!N97))),"Sonstige Gebühren angeben, auch null",IF(AND('Trades'!J97="GROSS",'Trades'!N97&lt;0),"Gebühren müssen nichtnegativ sein",IF(AND('Trades'!J97="GROSS",NOT(ISNUMBER('Trades'!O97))),"Finanzierung mit Vorzeichen angeben, auch null",IF(AND('Trades'!J97="GROSS",NOT(ISNUMBER(F97))),"Brutto-P&amp;L für jeden Ausstieg eingeben",IF(IF('Trades'!J97="NET",OR(ABS('Trades'!L97)&gt;1000000000,ROUND('Trades'!L97,2)&lt;&gt;'Trades'!L97),FALSE),"Geldbeträge: höchstens 2 Nachkommastellen; Eingabebetrag absolut ≤ 1.000.000.000.",IF(IF('Trades'!J97="GROSS",OR(ABS('Trades'!M97)&gt;1000000000,ABS('Trades'!N97)&gt;1000000000,ABS('Trades'!O97)&gt;1000000000,ROUND('Trades'!M97,2)&lt;&gt;'Trades'!M97,ROUND('Trades'!N97,2)&lt;&gt;'Trades'!N97,ROUND('Trades'!O97,2)&lt;&gt;'Trades'!O97),FALSE),"Geldbeträge: höchstens 2 Nachkommastellen; Eingabebetrag absolut ≤ 1.000.000.000.",IF(AND('Trades'!G97&lt;&gt;"",OR(NOT(ISNUMBER('Trades'!G97)),'Trades'!G97&lt;=0)),"Positiven Kurs eingeben oder leer lassen",IF(AND('Trades'!H97&lt;&gt;"",OR(NOT(ISNUMBER('Trades'!H97)),'Trades'!H97&lt;=0)),"Positiven Kurs eingeben oder leer lassen","")))))))))))))))))))))))))))))))))))</x:f>
      </x:c>
      <x:c r="D97" s="31"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k. A.",ROUND(SUMIFS('Exits'!$I$9:$I$608,'Exits'!$B$9:$B$608,'Trades'!A97),8)))</x:f>
      </x:c>
      <x:c r="E97" s="32"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k. A.",IF(OR(O97=0,COUNTIFS('Exits'!$B$9:$B$608,'Trades'!A97,'Exits'!$G$9:$G$608,-1)&gt;0),"k. A.",_xlfn.MAXIFS('Exits'!$C$9:$C$608,'Exits'!$B$9:$B$608,'Trades'!A97))))</x:f>
      </x:c>
      <x:c r="F97" s="30"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k. A.",IF(AND(O97&gt;0,SUMIFS('Exits'!$J$9:$J$608,'Exits'!$B$9:$B$608,'Trades'!A97)=O97),ROUND(SUMIFS('Exits'!$F$9:$F$608,'Exits'!$B$9:$B$608,'Trades'!A97),2),"k. A.")))</x:f>
      </x:c>
      <x:c r="G97" s="30" t="str">
        <x:f>IF(P97=0,"",IF(K97&lt;&gt;1,"k. A.",IF('Trades'!J97="NET",'Trades'!L97,ROUND(F97-'Trades'!M97-'Trades'!N97+'Trades'!O97,2))))</x:f>
      </x:c>
      <x:c r="H97" s="31" t="str">
        <x:f>IF(P97=0,"",IF(N97=1,G97/'Trades'!P97,"k. A."))</x:f>
      </x:c>
      <x:c r="I97" s="33" t="str">
        <x:f>IF(P97=0,"",IF(K97&lt;&gt;1,"Position nicht abgeschlossen",IF(NOT(ISNUMBER('Trades'!P97)),"Risiko fehlt oder ungültig: positiv, ≤ 1.000.000.000, höchstens 2 Nachkommastellen.",IF(OR('Trades'!P97&lt;=0,'Trades'!P97&gt;1000000000,ROUND('Trades'!P97,2)&lt;&gt;'Trades'!P97),"Risiko fehlt oder ungültig: positiv, ≤ 1.000.000.000, höchstens 2 Nachkommastellen.",IF(AND('Trades'!Q97&lt;&gt;"PRICE",'Trades'!Q97&lt;&gt;"ALL_IN"),"PRICE oder ALL_IN wählen",IF('Trades'!Q97&lt;&gt;'Summary'!$K$4,"Andere Basis ausgewählt","Erfasst"))))))</x:f>
      </x:c>
      <x:c r="J97" s="33" t="str">
        <x:f>IF(P97=0,"",IF('Summary'!$H$6="Datumsfilter prüfen","Datumsfilter prüfen",IF(L97=1,"Enthalten",IF(K97=1,"Außerhalb des Zeitraums","Nicht enthalten"))))</x:f>
      </x:c>
      <x:c r="K97" s="29" t="n">
        <x:f>IF(P97=0,0,IF('Trades'!I97="UNSUPPORTED",4,IF(C97&lt;&gt;"",3,IF('Trades'!I97="OPEN",2,1))))</x:f>
        <x:v>0</x:v>
      </x:c>
      <x:c r="L97" s="29" t="n">
        <x:f>IF(OR(K97&lt;&gt;1,'Summary'!$H$6="Datumsfilter prüfen"),0,IF(AND(OR('Summary'!$B$6="",E97&gt;='Summary'!$B$6),OR('Summary'!$E$6="",E97&lt;'Summary'!$E$6+1)),1,0))</x:f>
        <x:v>0</x:v>
      </x:c>
      <x:c r="M97" s="29" t="n">
        <x:f>IF(AND(L97=1,N97=1,'Trades'!Q97='Summary'!$K$4),1,0)</x:f>
        <x:v>0</x:v>
      </x:c>
      <x:c r="N97" s="29" t="n">
        <x:f>IF(K97&lt;&gt;1,0,IF(NOT(ISNUMBER('Trades'!P97)),0,IF(AND('Trades'!P97&gt;0,'Trades'!P97&lt;=1000000000,ROUND('Trades'!P97,2)='Trades'!P97,OR('Trades'!Q97="PRICE",'Trades'!Q97="ALL_IN")),1,0)))</x:f>
        <x:v>0</x:v>
      </x:c>
      <x:c r="O97" s="29" t="n">
        <x:f>IF(P97=0,0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0,COUNTIFS('Exits'!$B$9:$B$608,'Trades'!A97,'Exits'!$K$9:$K$608,1)))</x:f>
        <x:v>0</x:v>
      </x:c>
      <x:c r="P97" s="29" t="n">
        <x:f>IF(COUNTA('Trades'!A97:I97,'Trades'!K97:T97)=0,0,1)</x:f>
        <x:v>0</x:v>
      </x:c>
    </x:row>
    <x:row r="98" ht="52" customHeight="1">
      <x:c r="A98" s="29" t="str">
        <x:f>IF(P98=0,"",IF('Trades'!A98="","[Trades "&amp;ROW()&amp;"]",'Trades'!A98))</x:f>
      </x:c>
      <x:c r="B98" s="33" t="str">
        <x:f>IF(K98=0,"",CHOOSE(K98,"Abgeschlossen","Offen","Unvollständig / ungültig","Nicht unterstützt"))</x:f>
      </x:c>
      <x:c r="C98" s="33" t="str">
        <x:f>IF(P98=0,"",IF('Trades'!I98="UNSUPPORTED","Aufstockungen / Umkehrungen nicht unterstützt",IF('Trades'!A98="","Trade-ID eingeben",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IDs: Text mit A–Z am Anfang, bis zu 64 Zeichen; ohne *, ?, ~, =, &lt; oder &gt;. Beispiel: T-001.",IF(COUNTIFS('Trades'!$A$9:$A$208,'Trades'!A98)&lt;&gt;1,"Trade-ID ist doppelt",IF('Trades'!B98="","Instrument eingeben",IF(AND('Trades'!C98&lt;&gt;"LONG",'Trades'!C98&lt;&gt;"SHORT"),"LONG oder SHORT wählen",IF(NOT(ISNUMBER('Trades'!D98)),"Gültigen Eröffnungszeitpunkt eingeben",IF(OR('Trades'!D98&lt;1,'Trades'!D98&gt;2958465),"Gültigen Eröffnungszeitpunkt eingeben",IF(NOT(ISNUMBER('Trades'!E98)),"Positive ursprüngliche Menge eingeben",IF(OR('Trades'!E98&lt;=0,'Trades'!E98&gt;1000000,ROUND('Trades'!E98,8)&lt;&gt;'Trades'!E98),"Positive ursprüngliche Menge eingeben",IF('Trades'!F98="","Mengeneinheit angeben",IF(AND('Trades'!I98&lt;&gt;"OPEN",'Trades'!I98&lt;&gt;"CLOSED"),"OPEN oder CLOSED wählen",IF(AND('Trades'!J98&lt;&gt;"NET",'Trades'!J98&lt;&gt;"GROSS"),"NET oder GROSS wählen",IF(COUNTIFS('Exits'!$B$9:$B$608,'Trades'!A98,'Exits'!$G$9:$G$608,-1)&gt;0,"Zugehörige Ausstiege prüfen",IF(D98&gt;'Trades'!E98,"Geschlossene Menge übersteigt Anfangsmenge",IF(AND('Trades'!I98="OPEN",D98='Trades'!E98),"OPEN widerspricht Restmenge null",IF('Trades'!I98="OPEN","",IF(O98=0,"Schließung in Exits ergänzen",IF(D98&lt;&gt;'Trades'!E98,"CLOSED verlangt vollständige Schließung",IF(AND('Trades'!J98="NET",NOT(ISNUMBER('Trades'!L98))),"Abgeglichenes Netto der ganzen Position eingeben",IF(AND('Trades'!J98="NET",'Trades'!K98&lt;&gt;"YES"),"Netto der ganzen Position bestätigen",IF(IF('Trades'!J98="NET",IF('Trades'!M98="",FALSE,IF(NOT(ISNUMBER('Trades'!M98)),TRUE,OR('Trades'!M98&lt;0,'Trades'!M98&gt;1000000000,ROUND('Trades'!M98,2)&lt;&gt;'Trades'!M98))),FALSE),"Geldbeträge: höchstens 2 Nachkommastellen; Eingabebetrag absolut ≤ 1.000.000.000.",IF(IF('Trades'!J98="NET",IF('Trades'!N98="",FALSE,IF(NOT(ISNUMBER('Trades'!N98)),TRUE,OR('Trades'!N98&lt;0,'Trades'!N98&gt;1000000000,ROUND('Trades'!N98,2)&lt;&gt;'Trades'!N98))),FALSE),"Geldbeträge: höchstens 2 Nachkommastellen; Eingabebetrag absolut ≤ 1.000.000.000.",IF(IF('Trades'!J98="NET",IF('Trades'!O98="",FALSE,IF(NOT(ISNUMBER('Trades'!O98)),TRUE,OR(ABS('Trades'!O98)&gt;1000000000,ROUND('Trades'!O98,2)&lt;&gt;'Trades'!O98))),FALSE),"Geldbeträge: höchstens 2 Nachkommastellen; Eingabebetrag absolut ≤ 1.000.000.000.",IF(AND('Trades'!J98="GROSS",NOT(ISNUMBER('Trades'!M98))),"Provision angeben, auch null",IF(AND('Trades'!J98="GROSS",'Trades'!M98&lt;0),"Provision muss nichtnegativ sein",IF(AND('Trades'!J98="GROSS",NOT(ISNUMBER('Trades'!N98))),"Sonstige Gebühren angeben, auch null",IF(AND('Trades'!J98="GROSS",'Trades'!N98&lt;0),"Gebühren müssen nichtnegativ sein",IF(AND('Trades'!J98="GROSS",NOT(ISNUMBER('Trades'!O98))),"Finanzierung mit Vorzeichen angeben, auch null",IF(AND('Trades'!J98="GROSS",NOT(ISNUMBER(F98))),"Brutto-P&amp;L für jeden Ausstieg eingeben",IF(IF('Trades'!J98="NET",OR(ABS('Trades'!L98)&gt;1000000000,ROUND('Trades'!L98,2)&lt;&gt;'Trades'!L98),FALSE),"Geldbeträge: höchstens 2 Nachkommastellen; Eingabebetrag absolut ≤ 1.000.000.000.",IF(IF('Trades'!J98="GROSS",OR(ABS('Trades'!M98)&gt;1000000000,ABS('Trades'!N98)&gt;1000000000,ABS('Trades'!O98)&gt;1000000000,ROUND('Trades'!M98,2)&lt;&gt;'Trades'!M98,ROUND('Trades'!N98,2)&lt;&gt;'Trades'!N98,ROUND('Trades'!O98,2)&lt;&gt;'Trades'!O98),FALSE),"Geldbeträge: höchstens 2 Nachkommastellen; Eingabebetrag absolut ≤ 1.000.000.000.",IF(AND('Trades'!G98&lt;&gt;"",OR(NOT(ISNUMBER('Trades'!G98)),'Trades'!G98&lt;=0)),"Positiven Kurs eingeben oder leer lassen",IF(AND('Trades'!H98&lt;&gt;"",OR(NOT(ISNUMBER('Trades'!H98)),'Trades'!H98&lt;=0)),"Positiven Kurs eingeben oder leer lassen","")))))))))))))))))))))))))))))))))))</x:f>
      </x:c>
      <x:c r="D98" s="31"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k. A.",ROUND(SUMIFS('Exits'!$I$9:$I$608,'Exits'!$B$9:$B$608,'Trades'!A98),8)))</x:f>
      </x:c>
      <x:c r="E98" s="32"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k. A.",IF(OR(O98=0,COUNTIFS('Exits'!$B$9:$B$608,'Trades'!A98,'Exits'!$G$9:$G$608,-1)&gt;0),"k. A.",_xlfn.MAXIFS('Exits'!$C$9:$C$608,'Exits'!$B$9:$B$608,'Trades'!A98))))</x:f>
      </x:c>
      <x:c r="F98" s="30"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k. A.",IF(AND(O98&gt;0,SUMIFS('Exits'!$J$9:$J$608,'Exits'!$B$9:$B$608,'Trades'!A98)=O98),ROUND(SUMIFS('Exits'!$F$9:$F$608,'Exits'!$B$9:$B$608,'Trades'!A98),2),"k. A.")))</x:f>
      </x:c>
      <x:c r="G98" s="30" t="str">
        <x:f>IF(P98=0,"",IF(K98&lt;&gt;1,"k. A.",IF('Trades'!J98="NET",'Trades'!L98,ROUND(F98-'Trades'!M98-'Trades'!N98+'Trades'!O98,2))))</x:f>
      </x:c>
      <x:c r="H98" s="31" t="str">
        <x:f>IF(P98=0,"",IF(N98=1,G98/'Trades'!P98,"k. A."))</x:f>
      </x:c>
      <x:c r="I98" s="33" t="str">
        <x:f>IF(P98=0,"",IF(K98&lt;&gt;1,"Position nicht abgeschlossen",IF(NOT(ISNUMBER('Trades'!P98)),"Risiko fehlt oder ungültig: positiv, ≤ 1.000.000.000, höchstens 2 Nachkommastellen.",IF(OR('Trades'!P98&lt;=0,'Trades'!P98&gt;1000000000,ROUND('Trades'!P98,2)&lt;&gt;'Trades'!P98),"Risiko fehlt oder ungültig: positiv, ≤ 1.000.000.000, höchstens 2 Nachkommastellen.",IF(AND('Trades'!Q98&lt;&gt;"PRICE",'Trades'!Q98&lt;&gt;"ALL_IN"),"PRICE oder ALL_IN wählen",IF('Trades'!Q98&lt;&gt;'Summary'!$K$4,"Andere Basis ausgewählt","Erfasst"))))))</x:f>
      </x:c>
      <x:c r="J98" s="33" t="str">
        <x:f>IF(P98=0,"",IF('Summary'!$H$6="Datumsfilter prüfen","Datumsfilter prüfen",IF(L98=1,"Enthalten",IF(K98=1,"Außerhalb des Zeitraums","Nicht enthalten"))))</x:f>
      </x:c>
      <x:c r="K98" s="29" t="n">
        <x:f>IF(P98=0,0,IF('Trades'!I98="UNSUPPORTED",4,IF(C98&lt;&gt;"",3,IF('Trades'!I98="OPEN",2,1))))</x:f>
        <x:v>0</x:v>
      </x:c>
      <x:c r="L98" s="29" t="n">
        <x:f>IF(OR(K98&lt;&gt;1,'Summary'!$H$6="Datumsfilter prüfen"),0,IF(AND(OR('Summary'!$B$6="",E98&gt;='Summary'!$B$6),OR('Summary'!$E$6="",E98&lt;'Summary'!$E$6+1)),1,0))</x:f>
        <x:v>0</x:v>
      </x:c>
      <x:c r="M98" s="29" t="n">
        <x:f>IF(AND(L98=1,N98=1,'Trades'!Q98='Summary'!$K$4),1,0)</x:f>
        <x:v>0</x:v>
      </x:c>
      <x:c r="N98" s="29" t="n">
        <x:f>IF(K98&lt;&gt;1,0,IF(NOT(ISNUMBER('Trades'!P98)),0,IF(AND('Trades'!P98&gt;0,'Trades'!P98&lt;=1000000000,ROUND('Trades'!P98,2)='Trades'!P98,OR('Trades'!Q98="PRICE",'Trades'!Q98="ALL_IN")),1,0)))</x:f>
        <x:v>0</x:v>
      </x:c>
      <x:c r="O98" s="29" t="n">
        <x:f>IF(P98=0,0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0,COUNTIFS('Exits'!$B$9:$B$608,'Trades'!A98,'Exits'!$K$9:$K$608,1)))</x:f>
        <x:v>0</x:v>
      </x:c>
      <x:c r="P98" s="29" t="n">
        <x:f>IF(COUNTA('Trades'!A98:I98,'Trades'!K98:T98)=0,0,1)</x:f>
        <x:v>0</x:v>
      </x:c>
    </x:row>
    <x:row r="99" ht="52" customHeight="1">
      <x:c r="A99" s="29" t="str">
        <x:f>IF(P99=0,"",IF('Trades'!A99="","[Trades "&amp;ROW()&amp;"]",'Trades'!A99))</x:f>
      </x:c>
      <x:c r="B99" s="33" t="str">
        <x:f>IF(K99=0,"",CHOOSE(K99,"Abgeschlossen","Offen","Unvollständig / ungültig","Nicht unterstützt"))</x:f>
      </x:c>
      <x:c r="C99" s="33" t="str">
        <x:f>IF(P99=0,"",IF('Trades'!I99="UNSUPPORTED","Aufstockungen / Umkehrungen nicht unterstützt",IF('Trades'!A99="","Trade-ID eingeben",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IDs: Text mit A–Z am Anfang, bis zu 64 Zeichen; ohne *, ?, ~, =, &lt; oder &gt;. Beispiel: T-001.",IF(COUNTIFS('Trades'!$A$9:$A$208,'Trades'!A99)&lt;&gt;1,"Trade-ID ist doppelt",IF('Trades'!B99="","Instrument eingeben",IF(AND('Trades'!C99&lt;&gt;"LONG",'Trades'!C99&lt;&gt;"SHORT"),"LONG oder SHORT wählen",IF(NOT(ISNUMBER('Trades'!D99)),"Gültigen Eröffnungszeitpunkt eingeben",IF(OR('Trades'!D99&lt;1,'Trades'!D99&gt;2958465),"Gültigen Eröffnungszeitpunkt eingeben",IF(NOT(ISNUMBER('Trades'!E99)),"Positive ursprüngliche Menge eingeben",IF(OR('Trades'!E99&lt;=0,'Trades'!E99&gt;1000000,ROUND('Trades'!E99,8)&lt;&gt;'Trades'!E99),"Positive ursprüngliche Menge eingeben",IF('Trades'!F99="","Mengeneinheit angeben",IF(AND('Trades'!I99&lt;&gt;"OPEN",'Trades'!I99&lt;&gt;"CLOSED"),"OPEN oder CLOSED wählen",IF(AND('Trades'!J99&lt;&gt;"NET",'Trades'!J99&lt;&gt;"GROSS"),"NET oder GROSS wählen",IF(COUNTIFS('Exits'!$B$9:$B$608,'Trades'!A99,'Exits'!$G$9:$G$608,-1)&gt;0,"Zugehörige Ausstiege prüfen",IF(D99&gt;'Trades'!E99,"Geschlossene Menge übersteigt Anfangsmenge",IF(AND('Trades'!I99="OPEN",D99='Trades'!E99),"OPEN widerspricht Restmenge null",IF('Trades'!I99="OPEN","",IF(O99=0,"Schließung in Exits ergänzen",IF(D99&lt;&gt;'Trades'!E99,"CLOSED verlangt vollständige Schließung",IF(AND('Trades'!J99="NET",NOT(ISNUMBER('Trades'!L99))),"Abgeglichenes Netto der ganzen Position eingeben",IF(AND('Trades'!J99="NET",'Trades'!K99&lt;&gt;"YES"),"Netto der ganzen Position bestätigen",IF(IF('Trades'!J99="NET",IF('Trades'!M99="",FALSE,IF(NOT(ISNUMBER('Trades'!M99)),TRUE,OR('Trades'!M99&lt;0,'Trades'!M99&gt;1000000000,ROUND('Trades'!M99,2)&lt;&gt;'Trades'!M99))),FALSE),"Geldbeträge: höchstens 2 Nachkommastellen; Eingabebetrag absolut ≤ 1.000.000.000.",IF(IF('Trades'!J99="NET",IF('Trades'!N99="",FALSE,IF(NOT(ISNUMBER('Trades'!N99)),TRUE,OR('Trades'!N99&lt;0,'Trades'!N99&gt;1000000000,ROUND('Trades'!N99,2)&lt;&gt;'Trades'!N99))),FALSE),"Geldbeträge: höchstens 2 Nachkommastellen; Eingabebetrag absolut ≤ 1.000.000.000.",IF(IF('Trades'!J99="NET",IF('Trades'!O99="",FALSE,IF(NOT(ISNUMBER('Trades'!O99)),TRUE,OR(ABS('Trades'!O99)&gt;1000000000,ROUND('Trades'!O99,2)&lt;&gt;'Trades'!O99))),FALSE),"Geldbeträge: höchstens 2 Nachkommastellen; Eingabebetrag absolut ≤ 1.000.000.000.",IF(AND('Trades'!J99="GROSS",NOT(ISNUMBER('Trades'!M99))),"Provision angeben, auch null",IF(AND('Trades'!J99="GROSS",'Trades'!M99&lt;0),"Provision muss nichtnegativ sein",IF(AND('Trades'!J99="GROSS",NOT(ISNUMBER('Trades'!N99))),"Sonstige Gebühren angeben, auch null",IF(AND('Trades'!J99="GROSS",'Trades'!N99&lt;0),"Gebühren müssen nichtnegativ sein",IF(AND('Trades'!J99="GROSS",NOT(ISNUMBER('Trades'!O99))),"Finanzierung mit Vorzeichen angeben, auch null",IF(AND('Trades'!J99="GROSS",NOT(ISNUMBER(F99))),"Brutto-P&amp;L für jeden Ausstieg eingeben",IF(IF('Trades'!J99="NET",OR(ABS('Trades'!L99)&gt;1000000000,ROUND('Trades'!L99,2)&lt;&gt;'Trades'!L99),FALSE),"Geldbeträge: höchstens 2 Nachkommastellen; Eingabebetrag absolut ≤ 1.000.000.000.",IF(IF('Trades'!J99="GROSS",OR(ABS('Trades'!M99)&gt;1000000000,ABS('Trades'!N99)&gt;1000000000,ABS('Trades'!O99)&gt;1000000000,ROUND('Trades'!M99,2)&lt;&gt;'Trades'!M99,ROUND('Trades'!N99,2)&lt;&gt;'Trades'!N99,ROUND('Trades'!O99,2)&lt;&gt;'Trades'!O99),FALSE),"Geldbeträge: höchstens 2 Nachkommastellen; Eingabebetrag absolut ≤ 1.000.000.000.",IF(AND('Trades'!G99&lt;&gt;"",OR(NOT(ISNUMBER('Trades'!G99)),'Trades'!G99&lt;=0)),"Positiven Kurs eingeben oder leer lassen",IF(AND('Trades'!H99&lt;&gt;"",OR(NOT(ISNUMBER('Trades'!H99)),'Trades'!H99&lt;=0)),"Positiven Kurs eingeben oder leer lassen","")))))))))))))))))))))))))))))))))))</x:f>
      </x:c>
      <x:c r="D99" s="31"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k. A.",ROUND(SUMIFS('Exits'!$I$9:$I$608,'Exits'!$B$9:$B$608,'Trades'!A99),8)))</x:f>
      </x:c>
      <x:c r="E99" s="32"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k. A.",IF(OR(O99=0,COUNTIFS('Exits'!$B$9:$B$608,'Trades'!A99,'Exits'!$G$9:$G$608,-1)&gt;0),"k. A.",_xlfn.MAXIFS('Exits'!$C$9:$C$608,'Exits'!$B$9:$B$608,'Trades'!A99))))</x:f>
      </x:c>
      <x:c r="F99" s="30"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k. A.",IF(AND(O99&gt;0,SUMIFS('Exits'!$J$9:$J$608,'Exits'!$B$9:$B$608,'Trades'!A99)=O99),ROUND(SUMIFS('Exits'!$F$9:$F$608,'Exits'!$B$9:$B$608,'Trades'!A99),2),"k. A.")))</x:f>
      </x:c>
      <x:c r="G99" s="30" t="str">
        <x:f>IF(P99=0,"",IF(K99&lt;&gt;1,"k. A.",IF('Trades'!J99="NET",'Trades'!L99,ROUND(F99-'Trades'!M99-'Trades'!N99+'Trades'!O99,2))))</x:f>
      </x:c>
      <x:c r="H99" s="31" t="str">
        <x:f>IF(P99=0,"",IF(N99=1,G99/'Trades'!P99,"k. A."))</x:f>
      </x:c>
      <x:c r="I99" s="33" t="str">
        <x:f>IF(P99=0,"",IF(K99&lt;&gt;1,"Position nicht abgeschlossen",IF(NOT(ISNUMBER('Trades'!P99)),"Risiko fehlt oder ungültig: positiv, ≤ 1.000.000.000, höchstens 2 Nachkommastellen.",IF(OR('Trades'!P99&lt;=0,'Trades'!P99&gt;1000000000,ROUND('Trades'!P99,2)&lt;&gt;'Trades'!P99),"Risiko fehlt oder ungültig: positiv, ≤ 1.000.000.000, höchstens 2 Nachkommastellen.",IF(AND('Trades'!Q99&lt;&gt;"PRICE",'Trades'!Q99&lt;&gt;"ALL_IN"),"PRICE oder ALL_IN wählen",IF('Trades'!Q99&lt;&gt;'Summary'!$K$4,"Andere Basis ausgewählt","Erfasst"))))))</x:f>
      </x:c>
      <x:c r="J99" s="33" t="str">
        <x:f>IF(P99=0,"",IF('Summary'!$H$6="Datumsfilter prüfen","Datumsfilter prüfen",IF(L99=1,"Enthalten",IF(K99=1,"Außerhalb des Zeitraums","Nicht enthalten"))))</x:f>
      </x:c>
      <x:c r="K99" s="29" t="n">
        <x:f>IF(P99=0,0,IF('Trades'!I99="UNSUPPORTED",4,IF(C99&lt;&gt;"",3,IF('Trades'!I99="OPEN",2,1))))</x:f>
        <x:v>0</x:v>
      </x:c>
      <x:c r="L99" s="29" t="n">
        <x:f>IF(OR(K99&lt;&gt;1,'Summary'!$H$6="Datumsfilter prüfen"),0,IF(AND(OR('Summary'!$B$6="",E99&gt;='Summary'!$B$6),OR('Summary'!$E$6="",E99&lt;'Summary'!$E$6+1)),1,0))</x:f>
        <x:v>0</x:v>
      </x:c>
      <x:c r="M99" s="29" t="n">
        <x:f>IF(AND(L99=1,N99=1,'Trades'!Q99='Summary'!$K$4),1,0)</x:f>
        <x:v>0</x:v>
      </x:c>
      <x:c r="N99" s="29" t="n">
        <x:f>IF(K99&lt;&gt;1,0,IF(NOT(ISNUMBER('Trades'!P99)),0,IF(AND('Trades'!P99&gt;0,'Trades'!P99&lt;=1000000000,ROUND('Trades'!P99,2)='Trades'!P99,OR('Trades'!Q99="PRICE",'Trades'!Q99="ALL_IN")),1,0)))</x:f>
        <x:v>0</x:v>
      </x:c>
      <x:c r="O99" s="29" t="n">
        <x:f>IF(P99=0,0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0,COUNTIFS('Exits'!$B$9:$B$608,'Trades'!A99,'Exits'!$K$9:$K$608,1)))</x:f>
        <x:v>0</x:v>
      </x:c>
      <x:c r="P99" s="29" t="n">
        <x:f>IF(COUNTA('Trades'!A99:I99,'Trades'!K99:T99)=0,0,1)</x:f>
        <x:v>0</x:v>
      </x:c>
    </x:row>
    <x:row r="100" ht="52" customHeight="1">
      <x:c r="A100" s="29" t="str">
        <x:f>IF(P100=0,"",IF('Trades'!A100="","[Trades "&amp;ROW()&amp;"]",'Trades'!A100))</x:f>
      </x:c>
      <x:c r="B100" s="33" t="str">
        <x:f>IF(K100=0,"",CHOOSE(K100,"Abgeschlossen","Offen","Unvollständig / ungültig","Nicht unterstützt"))</x:f>
      </x:c>
      <x:c r="C100" s="33" t="str">
        <x:f>IF(P100=0,"",IF('Trades'!I100="UNSUPPORTED","Aufstockungen / Umkehrungen nicht unterstützt",IF('Trades'!A100="","Trade-ID eingeben",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IDs: Text mit A–Z am Anfang, bis zu 64 Zeichen; ohne *, ?, ~, =, &lt; oder &gt;. Beispiel: T-001.",IF(COUNTIFS('Trades'!$A$9:$A$208,'Trades'!A100)&lt;&gt;1,"Trade-ID ist doppelt",IF('Trades'!B100="","Instrument eingeben",IF(AND('Trades'!C100&lt;&gt;"LONG",'Trades'!C100&lt;&gt;"SHORT"),"LONG oder SHORT wählen",IF(NOT(ISNUMBER('Trades'!D100)),"Gültigen Eröffnungszeitpunkt eingeben",IF(OR('Trades'!D100&lt;1,'Trades'!D100&gt;2958465),"Gültigen Eröffnungszeitpunkt eingeben",IF(NOT(ISNUMBER('Trades'!E100)),"Positive ursprüngliche Menge eingeben",IF(OR('Trades'!E100&lt;=0,'Trades'!E100&gt;1000000,ROUND('Trades'!E100,8)&lt;&gt;'Trades'!E100),"Positive ursprüngliche Menge eingeben",IF('Trades'!F100="","Mengeneinheit angeben",IF(AND('Trades'!I100&lt;&gt;"OPEN",'Trades'!I100&lt;&gt;"CLOSED"),"OPEN oder CLOSED wählen",IF(AND('Trades'!J100&lt;&gt;"NET",'Trades'!J100&lt;&gt;"GROSS"),"NET oder GROSS wählen",IF(COUNTIFS('Exits'!$B$9:$B$608,'Trades'!A100,'Exits'!$G$9:$G$608,-1)&gt;0,"Zugehörige Ausstiege prüfen",IF(D100&gt;'Trades'!E100,"Geschlossene Menge übersteigt Anfangsmenge",IF(AND('Trades'!I100="OPEN",D100='Trades'!E100),"OPEN widerspricht Restmenge null",IF('Trades'!I100="OPEN","",IF(O100=0,"Schließung in Exits ergänzen",IF(D100&lt;&gt;'Trades'!E100,"CLOSED verlangt vollständige Schließung",IF(AND('Trades'!J100="NET",NOT(ISNUMBER('Trades'!L100))),"Abgeglichenes Netto der ganzen Position eingeben",IF(AND('Trades'!J100="NET",'Trades'!K100&lt;&gt;"YES"),"Netto der ganzen Position bestätigen",IF(IF('Trades'!J100="NET",IF('Trades'!M100="",FALSE,IF(NOT(ISNUMBER('Trades'!M100)),TRUE,OR('Trades'!M100&lt;0,'Trades'!M100&gt;1000000000,ROUND('Trades'!M100,2)&lt;&gt;'Trades'!M100))),FALSE),"Geldbeträge: höchstens 2 Nachkommastellen; Eingabebetrag absolut ≤ 1.000.000.000.",IF(IF('Trades'!J100="NET",IF('Trades'!N100="",FALSE,IF(NOT(ISNUMBER('Trades'!N100)),TRUE,OR('Trades'!N100&lt;0,'Trades'!N100&gt;1000000000,ROUND('Trades'!N100,2)&lt;&gt;'Trades'!N100))),FALSE),"Geldbeträge: höchstens 2 Nachkommastellen; Eingabebetrag absolut ≤ 1.000.000.000.",IF(IF('Trades'!J100="NET",IF('Trades'!O100="",FALSE,IF(NOT(ISNUMBER('Trades'!O100)),TRUE,OR(ABS('Trades'!O100)&gt;1000000000,ROUND('Trades'!O100,2)&lt;&gt;'Trades'!O100))),FALSE),"Geldbeträge: höchstens 2 Nachkommastellen; Eingabebetrag absolut ≤ 1.000.000.000.",IF(AND('Trades'!J100="GROSS",NOT(ISNUMBER('Trades'!M100))),"Provision angeben, auch null",IF(AND('Trades'!J100="GROSS",'Trades'!M100&lt;0),"Provision muss nichtnegativ sein",IF(AND('Trades'!J100="GROSS",NOT(ISNUMBER('Trades'!N100))),"Sonstige Gebühren angeben, auch null",IF(AND('Trades'!J100="GROSS",'Trades'!N100&lt;0),"Gebühren müssen nichtnegativ sein",IF(AND('Trades'!J100="GROSS",NOT(ISNUMBER('Trades'!O100))),"Finanzierung mit Vorzeichen angeben, auch null",IF(AND('Trades'!J100="GROSS",NOT(ISNUMBER(F100))),"Brutto-P&amp;L für jeden Ausstieg eingeben",IF(IF('Trades'!J100="NET",OR(ABS('Trades'!L100)&gt;1000000000,ROUND('Trades'!L100,2)&lt;&gt;'Trades'!L100),FALSE),"Geldbeträge: höchstens 2 Nachkommastellen; Eingabebetrag absolut ≤ 1.000.000.000.",IF(IF('Trades'!J100="GROSS",OR(ABS('Trades'!M100)&gt;1000000000,ABS('Trades'!N100)&gt;1000000000,ABS('Trades'!O100)&gt;1000000000,ROUND('Trades'!M100,2)&lt;&gt;'Trades'!M100,ROUND('Trades'!N100,2)&lt;&gt;'Trades'!N100,ROUND('Trades'!O100,2)&lt;&gt;'Trades'!O100),FALSE),"Geldbeträge: höchstens 2 Nachkommastellen; Eingabebetrag absolut ≤ 1.000.000.000.",IF(AND('Trades'!G100&lt;&gt;"",OR(NOT(ISNUMBER('Trades'!G100)),'Trades'!G100&lt;=0)),"Positiven Kurs eingeben oder leer lassen",IF(AND('Trades'!H100&lt;&gt;"",OR(NOT(ISNUMBER('Trades'!H100)),'Trades'!H100&lt;=0)),"Positiven Kurs eingeben oder leer lassen","")))))))))))))))))))))))))))))))))))</x:f>
      </x:c>
      <x:c r="D100" s="31"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k. A.",ROUND(SUMIFS('Exits'!$I$9:$I$608,'Exits'!$B$9:$B$608,'Trades'!A100),8)))</x:f>
      </x:c>
      <x:c r="E100" s="32"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k. A.",IF(OR(O100=0,COUNTIFS('Exits'!$B$9:$B$608,'Trades'!A100,'Exits'!$G$9:$G$608,-1)&gt;0),"k. A.",_xlfn.MAXIFS('Exits'!$C$9:$C$608,'Exits'!$B$9:$B$608,'Trades'!A100))))</x:f>
      </x:c>
      <x:c r="F100" s="30"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k. A.",IF(AND(O100&gt;0,SUMIFS('Exits'!$J$9:$J$608,'Exits'!$B$9:$B$608,'Trades'!A100)=O100),ROUND(SUMIFS('Exits'!$F$9:$F$608,'Exits'!$B$9:$B$608,'Trades'!A100),2),"k. A.")))</x:f>
      </x:c>
      <x:c r="G100" s="30" t="str">
        <x:f>IF(P100=0,"",IF(K100&lt;&gt;1,"k. A.",IF('Trades'!J100="NET",'Trades'!L100,ROUND(F100-'Trades'!M100-'Trades'!N100+'Trades'!O100,2))))</x:f>
      </x:c>
      <x:c r="H100" s="31" t="str">
        <x:f>IF(P100=0,"",IF(N100=1,G100/'Trades'!P100,"k. A."))</x:f>
      </x:c>
      <x:c r="I100" s="33" t="str">
        <x:f>IF(P100=0,"",IF(K100&lt;&gt;1,"Position nicht abgeschlossen",IF(NOT(ISNUMBER('Trades'!P100)),"Risiko fehlt oder ungültig: positiv, ≤ 1.000.000.000, höchstens 2 Nachkommastellen.",IF(OR('Trades'!P100&lt;=0,'Trades'!P100&gt;1000000000,ROUND('Trades'!P100,2)&lt;&gt;'Trades'!P100),"Risiko fehlt oder ungültig: positiv, ≤ 1.000.000.000, höchstens 2 Nachkommastellen.",IF(AND('Trades'!Q100&lt;&gt;"PRICE",'Trades'!Q100&lt;&gt;"ALL_IN"),"PRICE oder ALL_IN wählen",IF('Trades'!Q100&lt;&gt;'Summary'!$K$4,"Andere Basis ausgewählt","Erfasst"))))))</x:f>
      </x:c>
      <x:c r="J100" s="33" t="str">
        <x:f>IF(P100=0,"",IF('Summary'!$H$6="Datumsfilter prüfen","Datumsfilter prüfen",IF(L100=1,"Enthalten",IF(K100=1,"Außerhalb des Zeitraums","Nicht enthalten"))))</x:f>
      </x:c>
      <x:c r="K100" s="29" t="n">
        <x:f>IF(P100=0,0,IF('Trades'!I100="UNSUPPORTED",4,IF(C100&lt;&gt;"",3,IF('Trades'!I100="OPEN",2,1))))</x:f>
        <x:v>0</x:v>
      </x:c>
      <x:c r="L100" s="29" t="n">
        <x:f>IF(OR(K100&lt;&gt;1,'Summary'!$H$6="Datumsfilter prüfen"),0,IF(AND(OR('Summary'!$B$6="",E100&gt;='Summary'!$B$6),OR('Summary'!$E$6="",E100&lt;'Summary'!$E$6+1)),1,0))</x:f>
        <x:v>0</x:v>
      </x:c>
      <x:c r="M100" s="29" t="n">
        <x:f>IF(AND(L100=1,N100=1,'Trades'!Q100='Summary'!$K$4),1,0)</x:f>
        <x:v>0</x:v>
      </x:c>
      <x:c r="N100" s="29" t="n">
        <x:f>IF(K100&lt;&gt;1,0,IF(NOT(ISNUMBER('Trades'!P100)),0,IF(AND('Trades'!P100&gt;0,'Trades'!P100&lt;=1000000000,ROUND('Trades'!P100,2)='Trades'!P100,OR('Trades'!Q100="PRICE",'Trades'!Q100="ALL_IN")),1,0)))</x:f>
        <x:v>0</x:v>
      </x:c>
      <x:c r="O100" s="29" t="n">
        <x:f>IF(P100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0,COUNTIFS('Exits'!$B$9:$B$608,'Trades'!A100,'Exits'!$K$9:$K$608,1)))</x:f>
        <x:v>0</x:v>
      </x:c>
      <x:c r="P100" s="29" t="n">
        <x:f>IF(COUNTA('Trades'!A100:I100,'Trades'!K100:T100)=0,0,1)</x:f>
        <x:v>0</x:v>
      </x:c>
    </x:row>
    <x:row r="101" ht="52" customHeight="1">
      <x:c r="A101" s="29" t="str">
        <x:f>IF(P101=0,"",IF('Trades'!A101="","[Trades "&amp;ROW()&amp;"]",'Trades'!A101))</x:f>
      </x:c>
      <x:c r="B101" s="33" t="str">
        <x:f>IF(K101=0,"",CHOOSE(K101,"Abgeschlossen","Offen","Unvollständig / ungültig","Nicht unterstützt"))</x:f>
      </x:c>
      <x:c r="C101" s="33" t="str">
        <x:f>IF(P101=0,"",IF('Trades'!I101="UNSUPPORTED","Aufstockungen / Umkehrungen nicht unterstützt",IF('Trades'!A101="","Trade-ID eingeben",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IDs: Text mit A–Z am Anfang, bis zu 64 Zeichen; ohne *, ?, ~, =, &lt; oder &gt;. Beispiel: T-001.",IF(COUNTIFS('Trades'!$A$9:$A$208,'Trades'!A101)&lt;&gt;1,"Trade-ID ist doppelt",IF('Trades'!B101="","Instrument eingeben",IF(AND('Trades'!C101&lt;&gt;"LONG",'Trades'!C101&lt;&gt;"SHORT"),"LONG oder SHORT wählen",IF(NOT(ISNUMBER('Trades'!D101)),"Gültigen Eröffnungszeitpunkt eingeben",IF(OR('Trades'!D101&lt;1,'Trades'!D101&gt;2958465),"Gültigen Eröffnungszeitpunkt eingeben",IF(NOT(ISNUMBER('Trades'!E101)),"Positive ursprüngliche Menge eingeben",IF(OR('Trades'!E101&lt;=0,'Trades'!E101&gt;1000000,ROUND('Trades'!E101,8)&lt;&gt;'Trades'!E101),"Positive ursprüngliche Menge eingeben",IF('Trades'!F101="","Mengeneinheit angeben",IF(AND('Trades'!I101&lt;&gt;"OPEN",'Trades'!I101&lt;&gt;"CLOSED"),"OPEN oder CLOSED wählen",IF(AND('Trades'!J101&lt;&gt;"NET",'Trades'!J101&lt;&gt;"GROSS"),"NET oder GROSS wählen",IF(COUNTIFS('Exits'!$B$9:$B$608,'Trades'!A101,'Exits'!$G$9:$G$608,-1)&gt;0,"Zugehörige Ausstiege prüfen",IF(D101&gt;'Trades'!E101,"Geschlossene Menge übersteigt Anfangsmenge",IF(AND('Trades'!I101="OPEN",D101='Trades'!E101),"OPEN widerspricht Restmenge null",IF('Trades'!I101="OPEN","",IF(O101=0,"Schließung in Exits ergänzen",IF(D101&lt;&gt;'Trades'!E101,"CLOSED verlangt vollständige Schließung",IF(AND('Trades'!J101="NET",NOT(ISNUMBER('Trades'!L101))),"Abgeglichenes Netto der ganzen Position eingeben",IF(AND('Trades'!J101="NET",'Trades'!K101&lt;&gt;"YES"),"Netto der ganzen Position bestätigen",IF(IF('Trades'!J101="NET",IF('Trades'!M101="",FALSE,IF(NOT(ISNUMBER('Trades'!M101)),TRUE,OR('Trades'!M101&lt;0,'Trades'!M101&gt;1000000000,ROUND('Trades'!M101,2)&lt;&gt;'Trades'!M101))),FALSE),"Geldbeträge: höchstens 2 Nachkommastellen; Eingabebetrag absolut ≤ 1.000.000.000.",IF(IF('Trades'!J101="NET",IF('Trades'!N101="",FALSE,IF(NOT(ISNUMBER('Trades'!N101)),TRUE,OR('Trades'!N101&lt;0,'Trades'!N101&gt;1000000000,ROUND('Trades'!N101,2)&lt;&gt;'Trades'!N101))),FALSE),"Geldbeträge: höchstens 2 Nachkommastellen; Eingabebetrag absolut ≤ 1.000.000.000.",IF(IF('Trades'!J101="NET",IF('Trades'!O101="",FALSE,IF(NOT(ISNUMBER('Trades'!O101)),TRUE,OR(ABS('Trades'!O101)&gt;1000000000,ROUND('Trades'!O101,2)&lt;&gt;'Trades'!O101))),FALSE),"Geldbeträge: höchstens 2 Nachkommastellen; Eingabebetrag absolut ≤ 1.000.000.000.",IF(AND('Trades'!J101="GROSS",NOT(ISNUMBER('Trades'!M101))),"Provision angeben, auch null",IF(AND('Trades'!J101="GROSS",'Trades'!M101&lt;0),"Provision muss nichtnegativ sein",IF(AND('Trades'!J101="GROSS",NOT(ISNUMBER('Trades'!N101))),"Sonstige Gebühren angeben, auch null",IF(AND('Trades'!J101="GROSS",'Trades'!N101&lt;0),"Gebühren müssen nichtnegativ sein",IF(AND('Trades'!J101="GROSS",NOT(ISNUMBER('Trades'!O101))),"Finanzierung mit Vorzeichen angeben, auch null",IF(AND('Trades'!J101="GROSS",NOT(ISNUMBER(F101))),"Brutto-P&amp;L für jeden Ausstieg eingeben",IF(IF('Trades'!J101="NET",OR(ABS('Trades'!L101)&gt;1000000000,ROUND('Trades'!L101,2)&lt;&gt;'Trades'!L101),FALSE),"Geldbeträge: höchstens 2 Nachkommastellen; Eingabebetrag absolut ≤ 1.000.000.000.",IF(IF('Trades'!J101="GROSS",OR(ABS('Trades'!M101)&gt;1000000000,ABS('Trades'!N101)&gt;1000000000,ABS('Trades'!O101)&gt;1000000000,ROUND('Trades'!M101,2)&lt;&gt;'Trades'!M101,ROUND('Trades'!N101,2)&lt;&gt;'Trades'!N101,ROUND('Trades'!O101,2)&lt;&gt;'Trades'!O101),FALSE),"Geldbeträge: höchstens 2 Nachkommastellen; Eingabebetrag absolut ≤ 1.000.000.000.",IF(AND('Trades'!G101&lt;&gt;"",OR(NOT(ISNUMBER('Trades'!G101)),'Trades'!G101&lt;=0)),"Positiven Kurs eingeben oder leer lassen",IF(AND('Trades'!H101&lt;&gt;"",OR(NOT(ISNUMBER('Trades'!H101)),'Trades'!H101&lt;=0)),"Positiven Kurs eingeben oder leer lassen","")))))))))))))))))))))))))))))))))))</x:f>
      </x:c>
      <x:c r="D101" s="31"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k. A.",ROUND(SUMIFS('Exits'!$I$9:$I$608,'Exits'!$B$9:$B$608,'Trades'!A101),8)))</x:f>
      </x:c>
      <x:c r="E101" s="32"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k. A.",IF(OR(O101=0,COUNTIFS('Exits'!$B$9:$B$608,'Trades'!A101,'Exits'!$G$9:$G$608,-1)&gt;0),"k. A.",_xlfn.MAXIFS('Exits'!$C$9:$C$608,'Exits'!$B$9:$B$608,'Trades'!A101))))</x:f>
      </x:c>
      <x:c r="F101" s="30"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k. A.",IF(AND(O101&gt;0,SUMIFS('Exits'!$J$9:$J$608,'Exits'!$B$9:$B$608,'Trades'!A101)=O101),ROUND(SUMIFS('Exits'!$F$9:$F$608,'Exits'!$B$9:$B$608,'Trades'!A101),2),"k. A.")))</x:f>
      </x:c>
      <x:c r="G101" s="30" t="str">
        <x:f>IF(P101=0,"",IF(K101&lt;&gt;1,"k. A.",IF('Trades'!J101="NET",'Trades'!L101,ROUND(F101-'Trades'!M101-'Trades'!N101+'Trades'!O101,2))))</x:f>
      </x:c>
      <x:c r="H101" s="31" t="str">
        <x:f>IF(P101=0,"",IF(N101=1,G101/'Trades'!P101,"k. A."))</x:f>
      </x:c>
      <x:c r="I101" s="33" t="str">
        <x:f>IF(P101=0,"",IF(K101&lt;&gt;1,"Position nicht abgeschlossen",IF(NOT(ISNUMBER('Trades'!P101)),"Risiko fehlt oder ungültig: positiv, ≤ 1.000.000.000, höchstens 2 Nachkommastellen.",IF(OR('Trades'!P101&lt;=0,'Trades'!P101&gt;1000000000,ROUND('Trades'!P101,2)&lt;&gt;'Trades'!P101),"Risiko fehlt oder ungültig: positiv, ≤ 1.000.000.000, höchstens 2 Nachkommastellen.",IF(AND('Trades'!Q101&lt;&gt;"PRICE",'Trades'!Q101&lt;&gt;"ALL_IN"),"PRICE oder ALL_IN wählen",IF('Trades'!Q101&lt;&gt;'Summary'!$K$4,"Andere Basis ausgewählt","Erfasst"))))))</x:f>
      </x:c>
      <x:c r="J101" s="33" t="str">
        <x:f>IF(P101=0,"",IF('Summary'!$H$6="Datumsfilter prüfen","Datumsfilter prüfen",IF(L101=1,"Enthalten",IF(K101=1,"Außerhalb des Zeitraums","Nicht enthalten"))))</x:f>
      </x:c>
      <x:c r="K101" s="29" t="n">
        <x:f>IF(P101=0,0,IF('Trades'!I101="UNSUPPORTED",4,IF(C101&lt;&gt;"",3,IF('Trades'!I101="OPEN",2,1))))</x:f>
        <x:v>0</x:v>
      </x:c>
      <x:c r="L101" s="29" t="n">
        <x:f>IF(OR(K101&lt;&gt;1,'Summary'!$H$6="Datumsfilter prüfen"),0,IF(AND(OR('Summary'!$B$6="",E101&gt;='Summary'!$B$6),OR('Summary'!$E$6="",E101&lt;'Summary'!$E$6+1)),1,0))</x:f>
        <x:v>0</x:v>
      </x:c>
      <x:c r="M101" s="29" t="n">
        <x:f>IF(AND(L101=1,N101=1,'Trades'!Q101='Summary'!$K$4),1,0)</x:f>
        <x:v>0</x:v>
      </x:c>
      <x:c r="N101" s="29" t="n">
        <x:f>IF(K101&lt;&gt;1,0,IF(NOT(ISNUMBER('Trades'!P101)),0,IF(AND('Trades'!P101&gt;0,'Trades'!P101&lt;=1000000000,ROUND('Trades'!P101,2)='Trades'!P101,OR('Trades'!Q101="PRICE",'Trades'!Q101="ALL_IN")),1,0)))</x:f>
        <x:v>0</x:v>
      </x:c>
      <x:c r="O101" s="29" t="n">
        <x:f>IF(P101=0,0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0,COUNTIFS('Exits'!$B$9:$B$608,'Trades'!A101,'Exits'!$K$9:$K$608,1)))</x:f>
        <x:v>0</x:v>
      </x:c>
      <x:c r="P101" s="29" t="n">
        <x:f>IF(COUNTA('Trades'!A101:I101,'Trades'!K101:T101)=0,0,1)</x:f>
        <x:v>0</x:v>
      </x:c>
    </x:row>
    <x:row r="102" ht="52" customHeight="1">
      <x:c r="A102" s="29" t="str">
        <x:f>IF(P102=0,"",IF('Trades'!A102="","[Trades "&amp;ROW()&amp;"]",'Trades'!A102))</x:f>
      </x:c>
      <x:c r="B102" s="33" t="str">
        <x:f>IF(K102=0,"",CHOOSE(K102,"Abgeschlossen","Offen","Unvollständig / ungültig","Nicht unterstützt"))</x:f>
      </x:c>
      <x:c r="C102" s="33" t="str">
        <x:f>IF(P102=0,"",IF('Trades'!I102="UNSUPPORTED","Aufstockungen / Umkehrungen nicht unterstützt",IF('Trades'!A102="","Trade-ID eingeben",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IDs: Text mit A–Z am Anfang, bis zu 64 Zeichen; ohne *, ?, ~, =, &lt; oder &gt;. Beispiel: T-001.",IF(COUNTIFS('Trades'!$A$9:$A$208,'Trades'!A102)&lt;&gt;1,"Trade-ID ist doppelt",IF('Trades'!B102="","Instrument eingeben",IF(AND('Trades'!C102&lt;&gt;"LONG",'Trades'!C102&lt;&gt;"SHORT"),"LONG oder SHORT wählen",IF(NOT(ISNUMBER('Trades'!D102)),"Gültigen Eröffnungszeitpunkt eingeben",IF(OR('Trades'!D102&lt;1,'Trades'!D102&gt;2958465),"Gültigen Eröffnungszeitpunkt eingeben",IF(NOT(ISNUMBER('Trades'!E102)),"Positive ursprüngliche Menge eingeben",IF(OR('Trades'!E102&lt;=0,'Trades'!E102&gt;1000000,ROUND('Trades'!E102,8)&lt;&gt;'Trades'!E102),"Positive ursprüngliche Menge eingeben",IF('Trades'!F102="","Mengeneinheit angeben",IF(AND('Trades'!I102&lt;&gt;"OPEN",'Trades'!I102&lt;&gt;"CLOSED"),"OPEN oder CLOSED wählen",IF(AND('Trades'!J102&lt;&gt;"NET",'Trades'!J102&lt;&gt;"GROSS"),"NET oder GROSS wählen",IF(COUNTIFS('Exits'!$B$9:$B$608,'Trades'!A102,'Exits'!$G$9:$G$608,-1)&gt;0,"Zugehörige Ausstiege prüfen",IF(D102&gt;'Trades'!E102,"Geschlossene Menge übersteigt Anfangsmenge",IF(AND('Trades'!I102="OPEN",D102='Trades'!E102),"OPEN widerspricht Restmenge null",IF('Trades'!I102="OPEN","",IF(O102=0,"Schließung in Exits ergänzen",IF(D102&lt;&gt;'Trades'!E102,"CLOSED verlangt vollständige Schließung",IF(AND('Trades'!J102="NET",NOT(ISNUMBER('Trades'!L102))),"Abgeglichenes Netto der ganzen Position eingeben",IF(AND('Trades'!J102="NET",'Trades'!K102&lt;&gt;"YES"),"Netto der ganzen Position bestätigen",IF(IF('Trades'!J102="NET",IF('Trades'!M102="",FALSE,IF(NOT(ISNUMBER('Trades'!M102)),TRUE,OR('Trades'!M102&lt;0,'Trades'!M102&gt;1000000000,ROUND('Trades'!M102,2)&lt;&gt;'Trades'!M102))),FALSE),"Geldbeträge: höchstens 2 Nachkommastellen; Eingabebetrag absolut ≤ 1.000.000.000.",IF(IF('Trades'!J102="NET",IF('Trades'!N102="",FALSE,IF(NOT(ISNUMBER('Trades'!N102)),TRUE,OR('Trades'!N102&lt;0,'Trades'!N102&gt;1000000000,ROUND('Trades'!N102,2)&lt;&gt;'Trades'!N102))),FALSE),"Geldbeträge: höchstens 2 Nachkommastellen; Eingabebetrag absolut ≤ 1.000.000.000.",IF(IF('Trades'!J102="NET",IF('Trades'!O102="",FALSE,IF(NOT(ISNUMBER('Trades'!O102)),TRUE,OR(ABS('Trades'!O102)&gt;1000000000,ROUND('Trades'!O102,2)&lt;&gt;'Trades'!O102))),FALSE),"Geldbeträge: höchstens 2 Nachkommastellen; Eingabebetrag absolut ≤ 1.000.000.000.",IF(AND('Trades'!J102="GROSS",NOT(ISNUMBER('Trades'!M102))),"Provision angeben, auch null",IF(AND('Trades'!J102="GROSS",'Trades'!M102&lt;0),"Provision muss nichtnegativ sein",IF(AND('Trades'!J102="GROSS",NOT(ISNUMBER('Trades'!N102))),"Sonstige Gebühren angeben, auch null",IF(AND('Trades'!J102="GROSS",'Trades'!N102&lt;0),"Gebühren müssen nichtnegativ sein",IF(AND('Trades'!J102="GROSS",NOT(ISNUMBER('Trades'!O102))),"Finanzierung mit Vorzeichen angeben, auch null",IF(AND('Trades'!J102="GROSS",NOT(ISNUMBER(F102))),"Brutto-P&amp;L für jeden Ausstieg eingeben",IF(IF('Trades'!J102="NET",OR(ABS('Trades'!L102)&gt;1000000000,ROUND('Trades'!L102,2)&lt;&gt;'Trades'!L102),FALSE),"Geldbeträge: höchstens 2 Nachkommastellen; Eingabebetrag absolut ≤ 1.000.000.000.",IF(IF('Trades'!J102="GROSS",OR(ABS('Trades'!M102)&gt;1000000000,ABS('Trades'!N102)&gt;1000000000,ABS('Trades'!O102)&gt;1000000000,ROUND('Trades'!M102,2)&lt;&gt;'Trades'!M102,ROUND('Trades'!N102,2)&lt;&gt;'Trades'!N102,ROUND('Trades'!O102,2)&lt;&gt;'Trades'!O102),FALSE),"Geldbeträge: höchstens 2 Nachkommastellen; Eingabebetrag absolut ≤ 1.000.000.000.",IF(AND('Trades'!G102&lt;&gt;"",OR(NOT(ISNUMBER('Trades'!G102)),'Trades'!G102&lt;=0)),"Positiven Kurs eingeben oder leer lassen",IF(AND('Trades'!H102&lt;&gt;"",OR(NOT(ISNUMBER('Trades'!H102)),'Trades'!H102&lt;=0)),"Positiven Kurs eingeben oder leer lassen","")))))))))))))))))))))))))))))))))))</x:f>
      </x:c>
      <x:c r="D102" s="31"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k. A.",ROUND(SUMIFS('Exits'!$I$9:$I$608,'Exits'!$B$9:$B$608,'Trades'!A102),8)))</x:f>
      </x:c>
      <x:c r="E102" s="32"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k. A.",IF(OR(O102=0,COUNTIFS('Exits'!$B$9:$B$608,'Trades'!A102,'Exits'!$G$9:$G$608,-1)&gt;0),"k. A.",_xlfn.MAXIFS('Exits'!$C$9:$C$608,'Exits'!$B$9:$B$608,'Trades'!A102))))</x:f>
      </x:c>
      <x:c r="F102" s="30"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k. A.",IF(AND(O102&gt;0,SUMIFS('Exits'!$J$9:$J$608,'Exits'!$B$9:$B$608,'Trades'!A102)=O102),ROUND(SUMIFS('Exits'!$F$9:$F$608,'Exits'!$B$9:$B$608,'Trades'!A102),2),"k. A.")))</x:f>
      </x:c>
      <x:c r="G102" s="30" t="str">
        <x:f>IF(P102=0,"",IF(K102&lt;&gt;1,"k. A.",IF('Trades'!J102="NET",'Trades'!L102,ROUND(F102-'Trades'!M102-'Trades'!N102+'Trades'!O102,2))))</x:f>
      </x:c>
      <x:c r="H102" s="31" t="str">
        <x:f>IF(P102=0,"",IF(N102=1,G102/'Trades'!P102,"k. A."))</x:f>
      </x:c>
      <x:c r="I102" s="33" t="str">
        <x:f>IF(P102=0,"",IF(K102&lt;&gt;1,"Position nicht abgeschlossen",IF(NOT(ISNUMBER('Trades'!P102)),"Risiko fehlt oder ungültig: positiv, ≤ 1.000.000.000, höchstens 2 Nachkommastellen.",IF(OR('Trades'!P102&lt;=0,'Trades'!P102&gt;1000000000,ROUND('Trades'!P102,2)&lt;&gt;'Trades'!P102),"Risiko fehlt oder ungültig: positiv, ≤ 1.000.000.000, höchstens 2 Nachkommastellen.",IF(AND('Trades'!Q102&lt;&gt;"PRICE",'Trades'!Q102&lt;&gt;"ALL_IN"),"PRICE oder ALL_IN wählen",IF('Trades'!Q102&lt;&gt;'Summary'!$K$4,"Andere Basis ausgewählt","Erfasst"))))))</x:f>
      </x:c>
      <x:c r="J102" s="33" t="str">
        <x:f>IF(P102=0,"",IF('Summary'!$H$6="Datumsfilter prüfen","Datumsfilter prüfen",IF(L102=1,"Enthalten",IF(K102=1,"Außerhalb des Zeitraums","Nicht enthalten"))))</x:f>
      </x:c>
      <x:c r="K102" s="29" t="n">
        <x:f>IF(P102=0,0,IF('Trades'!I102="UNSUPPORTED",4,IF(C102&lt;&gt;"",3,IF('Trades'!I102="OPEN",2,1))))</x:f>
        <x:v>0</x:v>
      </x:c>
      <x:c r="L102" s="29" t="n">
        <x:f>IF(OR(K102&lt;&gt;1,'Summary'!$H$6="Datumsfilter prüfen"),0,IF(AND(OR('Summary'!$B$6="",E102&gt;='Summary'!$B$6),OR('Summary'!$E$6="",E102&lt;'Summary'!$E$6+1)),1,0))</x:f>
        <x:v>0</x:v>
      </x:c>
      <x:c r="M102" s="29" t="n">
        <x:f>IF(AND(L102=1,N102=1,'Trades'!Q102='Summary'!$K$4),1,0)</x:f>
        <x:v>0</x:v>
      </x:c>
      <x:c r="N102" s="29" t="n">
        <x:f>IF(K102&lt;&gt;1,0,IF(NOT(ISNUMBER('Trades'!P102)),0,IF(AND('Trades'!P102&gt;0,'Trades'!P102&lt;=1000000000,ROUND('Trades'!P102,2)='Trades'!P102,OR('Trades'!Q102="PRICE",'Trades'!Q102="ALL_IN")),1,0)))</x:f>
        <x:v>0</x:v>
      </x:c>
      <x:c r="O102" s="29" t="n">
        <x:f>IF(P102=0,0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0,COUNTIFS('Exits'!$B$9:$B$608,'Trades'!A102,'Exits'!$K$9:$K$608,1)))</x:f>
        <x:v>0</x:v>
      </x:c>
      <x:c r="P102" s="29" t="n">
        <x:f>IF(COUNTA('Trades'!A102:I102,'Trades'!K102:T102)=0,0,1)</x:f>
        <x:v>0</x:v>
      </x:c>
    </x:row>
    <x:row r="103" ht="52" customHeight="1">
      <x:c r="A103" s="29" t="str">
        <x:f>IF(P103=0,"",IF('Trades'!A103="","[Trades "&amp;ROW()&amp;"]",'Trades'!A103))</x:f>
      </x:c>
      <x:c r="B103" s="33" t="str">
        <x:f>IF(K103=0,"",CHOOSE(K103,"Abgeschlossen","Offen","Unvollständig / ungültig","Nicht unterstützt"))</x:f>
      </x:c>
      <x:c r="C103" s="33" t="str">
        <x:f>IF(P103=0,"",IF('Trades'!I103="UNSUPPORTED","Aufstockungen / Umkehrungen nicht unterstützt",IF('Trades'!A103="","Trade-ID eingeben",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IDs: Text mit A–Z am Anfang, bis zu 64 Zeichen; ohne *, ?, ~, =, &lt; oder &gt;. Beispiel: T-001.",IF(COUNTIFS('Trades'!$A$9:$A$208,'Trades'!A103)&lt;&gt;1,"Trade-ID ist doppelt",IF('Trades'!B103="","Instrument eingeben",IF(AND('Trades'!C103&lt;&gt;"LONG",'Trades'!C103&lt;&gt;"SHORT"),"LONG oder SHORT wählen",IF(NOT(ISNUMBER('Trades'!D103)),"Gültigen Eröffnungszeitpunkt eingeben",IF(OR('Trades'!D103&lt;1,'Trades'!D103&gt;2958465),"Gültigen Eröffnungszeitpunkt eingeben",IF(NOT(ISNUMBER('Trades'!E103)),"Positive ursprüngliche Menge eingeben",IF(OR('Trades'!E103&lt;=0,'Trades'!E103&gt;1000000,ROUND('Trades'!E103,8)&lt;&gt;'Trades'!E103),"Positive ursprüngliche Menge eingeben",IF('Trades'!F103="","Mengeneinheit angeben",IF(AND('Trades'!I103&lt;&gt;"OPEN",'Trades'!I103&lt;&gt;"CLOSED"),"OPEN oder CLOSED wählen",IF(AND('Trades'!J103&lt;&gt;"NET",'Trades'!J103&lt;&gt;"GROSS"),"NET oder GROSS wählen",IF(COUNTIFS('Exits'!$B$9:$B$608,'Trades'!A103,'Exits'!$G$9:$G$608,-1)&gt;0,"Zugehörige Ausstiege prüfen",IF(D103&gt;'Trades'!E103,"Geschlossene Menge übersteigt Anfangsmenge",IF(AND('Trades'!I103="OPEN",D103='Trades'!E103),"OPEN widerspricht Restmenge null",IF('Trades'!I103="OPEN","",IF(O103=0,"Schließung in Exits ergänzen",IF(D103&lt;&gt;'Trades'!E103,"CLOSED verlangt vollständige Schließung",IF(AND('Trades'!J103="NET",NOT(ISNUMBER('Trades'!L103))),"Abgeglichenes Netto der ganzen Position eingeben",IF(AND('Trades'!J103="NET",'Trades'!K103&lt;&gt;"YES"),"Netto der ganzen Position bestätigen",IF(IF('Trades'!J103="NET",IF('Trades'!M103="",FALSE,IF(NOT(ISNUMBER('Trades'!M103)),TRUE,OR('Trades'!M103&lt;0,'Trades'!M103&gt;1000000000,ROUND('Trades'!M103,2)&lt;&gt;'Trades'!M103))),FALSE),"Geldbeträge: höchstens 2 Nachkommastellen; Eingabebetrag absolut ≤ 1.000.000.000.",IF(IF('Trades'!J103="NET",IF('Trades'!N103="",FALSE,IF(NOT(ISNUMBER('Trades'!N103)),TRUE,OR('Trades'!N103&lt;0,'Trades'!N103&gt;1000000000,ROUND('Trades'!N103,2)&lt;&gt;'Trades'!N103))),FALSE),"Geldbeträge: höchstens 2 Nachkommastellen; Eingabebetrag absolut ≤ 1.000.000.000.",IF(IF('Trades'!J103="NET",IF('Trades'!O103="",FALSE,IF(NOT(ISNUMBER('Trades'!O103)),TRUE,OR(ABS('Trades'!O103)&gt;1000000000,ROUND('Trades'!O103,2)&lt;&gt;'Trades'!O103))),FALSE),"Geldbeträge: höchstens 2 Nachkommastellen; Eingabebetrag absolut ≤ 1.000.000.000.",IF(AND('Trades'!J103="GROSS",NOT(ISNUMBER('Trades'!M103))),"Provision angeben, auch null",IF(AND('Trades'!J103="GROSS",'Trades'!M103&lt;0),"Provision muss nichtnegativ sein",IF(AND('Trades'!J103="GROSS",NOT(ISNUMBER('Trades'!N103))),"Sonstige Gebühren angeben, auch null",IF(AND('Trades'!J103="GROSS",'Trades'!N103&lt;0),"Gebühren müssen nichtnegativ sein",IF(AND('Trades'!J103="GROSS",NOT(ISNUMBER('Trades'!O103))),"Finanzierung mit Vorzeichen angeben, auch null",IF(AND('Trades'!J103="GROSS",NOT(ISNUMBER(F103))),"Brutto-P&amp;L für jeden Ausstieg eingeben",IF(IF('Trades'!J103="NET",OR(ABS('Trades'!L103)&gt;1000000000,ROUND('Trades'!L103,2)&lt;&gt;'Trades'!L103),FALSE),"Geldbeträge: höchstens 2 Nachkommastellen; Eingabebetrag absolut ≤ 1.000.000.000.",IF(IF('Trades'!J103="GROSS",OR(ABS('Trades'!M103)&gt;1000000000,ABS('Trades'!N103)&gt;1000000000,ABS('Trades'!O103)&gt;1000000000,ROUND('Trades'!M103,2)&lt;&gt;'Trades'!M103,ROUND('Trades'!N103,2)&lt;&gt;'Trades'!N103,ROUND('Trades'!O103,2)&lt;&gt;'Trades'!O103),FALSE),"Geldbeträge: höchstens 2 Nachkommastellen; Eingabebetrag absolut ≤ 1.000.000.000.",IF(AND('Trades'!G103&lt;&gt;"",OR(NOT(ISNUMBER('Trades'!G103)),'Trades'!G103&lt;=0)),"Positiven Kurs eingeben oder leer lassen",IF(AND('Trades'!H103&lt;&gt;"",OR(NOT(ISNUMBER('Trades'!H103)),'Trades'!H103&lt;=0)),"Positiven Kurs eingeben oder leer lassen","")))))))))))))))))))))))))))))))))))</x:f>
      </x:c>
      <x:c r="D103" s="31"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k. A.",ROUND(SUMIFS('Exits'!$I$9:$I$608,'Exits'!$B$9:$B$608,'Trades'!A103),8)))</x:f>
      </x:c>
      <x:c r="E103" s="32"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k. A.",IF(OR(O103=0,COUNTIFS('Exits'!$B$9:$B$608,'Trades'!A103,'Exits'!$G$9:$G$608,-1)&gt;0),"k. A.",_xlfn.MAXIFS('Exits'!$C$9:$C$608,'Exits'!$B$9:$B$608,'Trades'!A103))))</x:f>
      </x:c>
      <x:c r="F103" s="30"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k. A.",IF(AND(O103&gt;0,SUMIFS('Exits'!$J$9:$J$608,'Exits'!$B$9:$B$608,'Trades'!A103)=O103),ROUND(SUMIFS('Exits'!$F$9:$F$608,'Exits'!$B$9:$B$608,'Trades'!A103),2),"k. A.")))</x:f>
      </x:c>
      <x:c r="G103" s="30" t="str">
        <x:f>IF(P103=0,"",IF(K103&lt;&gt;1,"k. A.",IF('Trades'!J103="NET",'Trades'!L103,ROUND(F103-'Trades'!M103-'Trades'!N103+'Trades'!O103,2))))</x:f>
      </x:c>
      <x:c r="H103" s="31" t="str">
        <x:f>IF(P103=0,"",IF(N103=1,G103/'Trades'!P103,"k. A."))</x:f>
      </x:c>
      <x:c r="I103" s="33" t="str">
        <x:f>IF(P103=0,"",IF(K103&lt;&gt;1,"Position nicht abgeschlossen",IF(NOT(ISNUMBER('Trades'!P103)),"Risiko fehlt oder ungültig: positiv, ≤ 1.000.000.000, höchstens 2 Nachkommastellen.",IF(OR('Trades'!P103&lt;=0,'Trades'!P103&gt;1000000000,ROUND('Trades'!P103,2)&lt;&gt;'Trades'!P103),"Risiko fehlt oder ungültig: positiv, ≤ 1.000.000.000, höchstens 2 Nachkommastellen.",IF(AND('Trades'!Q103&lt;&gt;"PRICE",'Trades'!Q103&lt;&gt;"ALL_IN"),"PRICE oder ALL_IN wählen",IF('Trades'!Q103&lt;&gt;'Summary'!$K$4,"Andere Basis ausgewählt","Erfasst"))))))</x:f>
      </x:c>
      <x:c r="J103" s="33" t="str">
        <x:f>IF(P103=0,"",IF('Summary'!$H$6="Datumsfilter prüfen","Datumsfilter prüfen",IF(L103=1,"Enthalten",IF(K103=1,"Außerhalb des Zeitraums","Nicht enthalten"))))</x:f>
      </x:c>
      <x:c r="K103" s="29" t="n">
        <x:f>IF(P103=0,0,IF('Trades'!I103="UNSUPPORTED",4,IF(C103&lt;&gt;"",3,IF('Trades'!I103="OPEN",2,1))))</x:f>
        <x:v>0</x:v>
      </x:c>
      <x:c r="L103" s="29" t="n">
        <x:f>IF(OR(K103&lt;&gt;1,'Summary'!$H$6="Datumsfilter prüfen"),0,IF(AND(OR('Summary'!$B$6="",E103&gt;='Summary'!$B$6),OR('Summary'!$E$6="",E103&lt;'Summary'!$E$6+1)),1,0))</x:f>
        <x:v>0</x:v>
      </x:c>
      <x:c r="M103" s="29" t="n">
        <x:f>IF(AND(L103=1,N103=1,'Trades'!Q103='Summary'!$K$4),1,0)</x:f>
        <x:v>0</x:v>
      </x:c>
      <x:c r="N103" s="29" t="n">
        <x:f>IF(K103&lt;&gt;1,0,IF(NOT(ISNUMBER('Trades'!P103)),0,IF(AND('Trades'!P103&gt;0,'Trades'!P103&lt;=1000000000,ROUND('Trades'!P103,2)='Trades'!P103,OR('Trades'!Q103="PRICE",'Trades'!Q103="ALL_IN")),1,0)))</x:f>
        <x:v>0</x:v>
      </x:c>
      <x:c r="O103" s="29" t="n">
        <x:f>IF(P103=0,0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0,COUNTIFS('Exits'!$B$9:$B$608,'Trades'!A103,'Exits'!$K$9:$K$608,1)))</x:f>
        <x:v>0</x:v>
      </x:c>
      <x:c r="P103" s="29" t="n">
        <x:f>IF(COUNTA('Trades'!A103:I103,'Trades'!K103:T103)=0,0,1)</x:f>
        <x:v>0</x:v>
      </x:c>
    </x:row>
    <x:row r="104" ht="52" customHeight="1">
      <x:c r="A104" s="29" t="str">
        <x:f>IF(P104=0,"",IF('Trades'!A104="","[Trades "&amp;ROW()&amp;"]",'Trades'!A104))</x:f>
      </x:c>
      <x:c r="B104" s="33" t="str">
        <x:f>IF(K104=0,"",CHOOSE(K104,"Abgeschlossen","Offen","Unvollständig / ungültig","Nicht unterstützt"))</x:f>
      </x:c>
      <x:c r="C104" s="33" t="str">
        <x:f>IF(P104=0,"",IF('Trades'!I104="UNSUPPORTED","Aufstockungen / Umkehrungen nicht unterstützt",IF('Trades'!A104="","Trade-ID eingeben",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IDs: Text mit A–Z am Anfang, bis zu 64 Zeichen; ohne *, ?, ~, =, &lt; oder &gt;. Beispiel: T-001.",IF(COUNTIFS('Trades'!$A$9:$A$208,'Trades'!A104)&lt;&gt;1,"Trade-ID ist doppelt",IF('Trades'!B104="","Instrument eingeben",IF(AND('Trades'!C104&lt;&gt;"LONG",'Trades'!C104&lt;&gt;"SHORT"),"LONG oder SHORT wählen",IF(NOT(ISNUMBER('Trades'!D104)),"Gültigen Eröffnungszeitpunkt eingeben",IF(OR('Trades'!D104&lt;1,'Trades'!D104&gt;2958465),"Gültigen Eröffnungszeitpunkt eingeben",IF(NOT(ISNUMBER('Trades'!E104)),"Positive ursprüngliche Menge eingeben",IF(OR('Trades'!E104&lt;=0,'Trades'!E104&gt;1000000,ROUND('Trades'!E104,8)&lt;&gt;'Trades'!E104),"Positive ursprüngliche Menge eingeben",IF('Trades'!F104="","Mengeneinheit angeben",IF(AND('Trades'!I104&lt;&gt;"OPEN",'Trades'!I104&lt;&gt;"CLOSED"),"OPEN oder CLOSED wählen",IF(AND('Trades'!J104&lt;&gt;"NET",'Trades'!J104&lt;&gt;"GROSS"),"NET oder GROSS wählen",IF(COUNTIFS('Exits'!$B$9:$B$608,'Trades'!A104,'Exits'!$G$9:$G$608,-1)&gt;0,"Zugehörige Ausstiege prüfen",IF(D104&gt;'Trades'!E104,"Geschlossene Menge übersteigt Anfangsmenge",IF(AND('Trades'!I104="OPEN",D104='Trades'!E104),"OPEN widerspricht Restmenge null",IF('Trades'!I104="OPEN","",IF(O104=0,"Schließung in Exits ergänzen",IF(D104&lt;&gt;'Trades'!E104,"CLOSED verlangt vollständige Schließung",IF(AND('Trades'!J104="NET",NOT(ISNUMBER('Trades'!L104))),"Abgeglichenes Netto der ganzen Position eingeben",IF(AND('Trades'!J104="NET",'Trades'!K104&lt;&gt;"YES"),"Netto der ganzen Position bestätigen",IF(IF('Trades'!J104="NET",IF('Trades'!M104="",FALSE,IF(NOT(ISNUMBER('Trades'!M104)),TRUE,OR('Trades'!M104&lt;0,'Trades'!M104&gt;1000000000,ROUND('Trades'!M104,2)&lt;&gt;'Trades'!M104))),FALSE),"Geldbeträge: höchstens 2 Nachkommastellen; Eingabebetrag absolut ≤ 1.000.000.000.",IF(IF('Trades'!J104="NET",IF('Trades'!N104="",FALSE,IF(NOT(ISNUMBER('Trades'!N104)),TRUE,OR('Trades'!N104&lt;0,'Trades'!N104&gt;1000000000,ROUND('Trades'!N104,2)&lt;&gt;'Trades'!N104))),FALSE),"Geldbeträge: höchstens 2 Nachkommastellen; Eingabebetrag absolut ≤ 1.000.000.000.",IF(IF('Trades'!J104="NET",IF('Trades'!O104="",FALSE,IF(NOT(ISNUMBER('Trades'!O104)),TRUE,OR(ABS('Trades'!O104)&gt;1000000000,ROUND('Trades'!O104,2)&lt;&gt;'Trades'!O104))),FALSE),"Geldbeträge: höchstens 2 Nachkommastellen; Eingabebetrag absolut ≤ 1.000.000.000.",IF(AND('Trades'!J104="GROSS",NOT(ISNUMBER('Trades'!M104))),"Provision angeben, auch null",IF(AND('Trades'!J104="GROSS",'Trades'!M104&lt;0),"Provision muss nichtnegativ sein",IF(AND('Trades'!J104="GROSS",NOT(ISNUMBER('Trades'!N104))),"Sonstige Gebühren angeben, auch null",IF(AND('Trades'!J104="GROSS",'Trades'!N104&lt;0),"Gebühren müssen nichtnegativ sein",IF(AND('Trades'!J104="GROSS",NOT(ISNUMBER('Trades'!O104))),"Finanzierung mit Vorzeichen angeben, auch null",IF(AND('Trades'!J104="GROSS",NOT(ISNUMBER(F104))),"Brutto-P&amp;L für jeden Ausstieg eingeben",IF(IF('Trades'!J104="NET",OR(ABS('Trades'!L104)&gt;1000000000,ROUND('Trades'!L104,2)&lt;&gt;'Trades'!L104),FALSE),"Geldbeträge: höchstens 2 Nachkommastellen; Eingabebetrag absolut ≤ 1.000.000.000.",IF(IF('Trades'!J104="GROSS",OR(ABS('Trades'!M104)&gt;1000000000,ABS('Trades'!N104)&gt;1000000000,ABS('Trades'!O104)&gt;1000000000,ROUND('Trades'!M104,2)&lt;&gt;'Trades'!M104,ROUND('Trades'!N104,2)&lt;&gt;'Trades'!N104,ROUND('Trades'!O104,2)&lt;&gt;'Trades'!O104),FALSE),"Geldbeträge: höchstens 2 Nachkommastellen; Eingabebetrag absolut ≤ 1.000.000.000.",IF(AND('Trades'!G104&lt;&gt;"",OR(NOT(ISNUMBER('Trades'!G104)),'Trades'!G104&lt;=0)),"Positiven Kurs eingeben oder leer lassen",IF(AND('Trades'!H104&lt;&gt;"",OR(NOT(ISNUMBER('Trades'!H104)),'Trades'!H104&lt;=0)),"Positiven Kurs eingeben oder leer lassen","")))))))))))))))))))))))))))))))))))</x:f>
      </x:c>
      <x:c r="D104" s="31"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k. A.",ROUND(SUMIFS('Exits'!$I$9:$I$608,'Exits'!$B$9:$B$608,'Trades'!A104),8)))</x:f>
      </x:c>
      <x:c r="E104" s="32"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k. A.",IF(OR(O104=0,COUNTIFS('Exits'!$B$9:$B$608,'Trades'!A104,'Exits'!$G$9:$G$608,-1)&gt;0),"k. A.",_xlfn.MAXIFS('Exits'!$C$9:$C$608,'Exits'!$B$9:$B$608,'Trades'!A104))))</x:f>
      </x:c>
      <x:c r="F104" s="30"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k. A.",IF(AND(O104&gt;0,SUMIFS('Exits'!$J$9:$J$608,'Exits'!$B$9:$B$608,'Trades'!A104)=O104),ROUND(SUMIFS('Exits'!$F$9:$F$608,'Exits'!$B$9:$B$608,'Trades'!A104),2),"k. A.")))</x:f>
      </x:c>
      <x:c r="G104" s="30" t="str">
        <x:f>IF(P104=0,"",IF(K104&lt;&gt;1,"k. A.",IF('Trades'!J104="NET",'Trades'!L104,ROUND(F104-'Trades'!M104-'Trades'!N104+'Trades'!O104,2))))</x:f>
      </x:c>
      <x:c r="H104" s="31" t="str">
        <x:f>IF(P104=0,"",IF(N104=1,G104/'Trades'!P104,"k. A."))</x:f>
      </x:c>
      <x:c r="I104" s="33" t="str">
        <x:f>IF(P104=0,"",IF(K104&lt;&gt;1,"Position nicht abgeschlossen",IF(NOT(ISNUMBER('Trades'!P104)),"Risiko fehlt oder ungültig: positiv, ≤ 1.000.000.000, höchstens 2 Nachkommastellen.",IF(OR('Trades'!P104&lt;=0,'Trades'!P104&gt;1000000000,ROUND('Trades'!P104,2)&lt;&gt;'Trades'!P104),"Risiko fehlt oder ungültig: positiv, ≤ 1.000.000.000, höchstens 2 Nachkommastellen.",IF(AND('Trades'!Q104&lt;&gt;"PRICE",'Trades'!Q104&lt;&gt;"ALL_IN"),"PRICE oder ALL_IN wählen",IF('Trades'!Q104&lt;&gt;'Summary'!$K$4,"Andere Basis ausgewählt","Erfasst"))))))</x:f>
      </x:c>
      <x:c r="J104" s="33" t="str">
        <x:f>IF(P104=0,"",IF('Summary'!$H$6="Datumsfilter prüfen","Datumsfilter prüfen",IF(L104=1,"Enthalten",IF(K104=1,"Außerhalb des Zeitraums","Nicht enthalten"))))</x:f>
      </x:c>
      <x:c r="K104" s="29" t="n">
        <x:f>IF(P104=0,0,IF('Trades'!I104="UNSUPPORTED",4,IF(C104&lt;&gt;"",3,IF('Trades'!I104="OPEN",2,1))))</x:f>
        <x:v>0</x:v>
      </x:c>
      <x:c r="L104" s="29" t="n">
        <x:f>IF(OR(K104&lt;&gt;1,'Summary'!$H$6="Datumsfilter prüfen"),0,IF(AND(OR('Summary'!$B$6="",E104&gt;='Summary'!$B$6),OR('Summary'!$E$6="",E104&lt;'Summary'!$E$6+1)),1,0))</x:f>
        <x:v>0</x:v>
      </x:c>
      <x:c r="M104" s="29" t="n">
        <x:f>IF(AND(L104=1,N104=1,'Trades'!Q104='Summary'!$K$4),1,0)</x:f>
        <x:v>0</x:v>
      </x:c>
      <x:c r="N104" s="29" t="n">
        <x:f>IF(K104&lt;&gt;1,0,IF(NOT(ISNUMBER('Trades'!P104)),0,IF(AND('Trades'!P104&gt;0,'Trades'!P104&lt;=1000000000,ROUND('Trades'!P104,2)='Trades'!P104,OR('Trades'!Q104="PRICE",'Trades'!Q104="ALL_IN")),1,0)))</x:f>
        <x:v>0</x:v>
      </x:c>
      <x:c r="O104" s="29" t="n">
        <x:f>IF(P104=0,0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0,COUNTIFS('Exits'!$B$9:$B$608,'Trades'!A104,'Exits'!$K$9:$K$608,1)))</x:f>
        <x:v>0</x:v>
      </x:c>
      <x:c r="P104" s="29" t="n">
        <x:f>IF(COUNTA('Trades'!A104:I104,'Trades'!K104:T104)=0,0,1)</x:f>
        <x:v>0</x:v>
      </x:c>
    </x:row>
    <x:row r="105" ht="52" customHeight="1">
      <x:c r="A105" s="29" t="str">
        <x:f>IF(P105=0,"",IF('Trades'!A105="","[Trades "&amp;ROW()&amp;"]",'Trades'!A105))</x:f>
      </x:c>
      <x:c r="B105" s="33" t="str">
        <x:f>IF(K105=0,"",CHOOSE(K105,"Abgeschlossen","Offen","Unvollständig / ungültig","Nicht unterstützt"))</x:f>
      </x:c>
      <x:c r="C105" s="33" t="str">
        <x:f>IF(P105=0,"",IF('Trades'!I105="UNSUPPORTED","Aufstockungen / Umkehrungen nicht unterstützt",IF('Trades'!A105="","Trade-ID eingeben",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IDs: Text mit A–Z am Anfang, bis zu 64 Zeichen; ohne *, ?, ~, =, &lt; oder &gt;. Beispiel: T-001.",IF(COUNTIFS('Trades'!$A$9:$A$208,'Trades'!A105)&lt;&gt;1,"Trade-ID ist doppelt",IF('Trades'!B105="","Instrument eingeben",IF(AND('Trades'!C105&lt;&gt;"LONG",'Trades'!C105&lt;&gt;"SHORT"),"LONG oder SHORT wählen",IF(NOT(ISNUMBER('Trades'!D105)),"Gültigen Eröffnungszeitpunkt eingeben",IF(OR('Trades'!D105&lt;1,'Trades'!D105&gt;2958465),"Gültigen Eröffnungszeitpunkt eingeben",IF(NOT(ISNUMBER('Trades'!E105)),"Positive ursprüngliche Menge eingeben",IF(OR('Trades'!E105&lt;=0,'Trades'!E105&gt;1000000,ROUND('Trades'!E105,8)&lt;&gt;'Trades'!E105),"Positive ursprüngliche Menge eingeben",IF('Trades'!F105="","Mengeneinheit angeben",IF(AND('Trades'!I105&lt;&gt;"OPEN",'Trades'!I105&lt;&gt;"CLOSED"),"OPEN oder CLOSED wählen",IF(AND('Trades'!J105&lt;&gt;"NET",'Trades'!J105&lt;&gt;"GROSS"),"NET oder GROSS wählen",IF(COUNTIFS('Exits'!$B$9:$B$608,'Trades'!A105,'Exits'!$G$9:$G$608,-1)&gt;0,"Zugehörige Ausstiege prüfen",IF(D105&gt;'Trades'!E105,"Geschlossene Menge übersteigt Anfangsmenge",IF(AND('Trades'!I105="OPEN",D105='Trades'!E105),"OPEN widerspricht Restmenge null",IF('Trades'!I105="OPEN","",IF(O105=0,"Schließung in Exits ergänzen",IF(D105&lt;&gt;'Trades'!E105,"CLOSED verlangt vollständige Schließung",IF(AND('Trades'!J105="NET",NOT(ISNUMBER('Trades'!L105))),"Abgeglichenes Netto der ganzen Position eingeben",IF(AND('Trades'!J105="NET",'Trades'!K105&lt;&gt;"YES"),"Netto der ganzen Position bestätigen",IF(IF('Trades'!J105="NET",IF('Trades'!M105="",FALSE,IF(NOT(ISNUMBER('Trades'!M105)),TRUE,OR('Trades'!M105&lt;0,'Trades'!M105&gt;1000000000,ROUND('Trades'!M105,2)&lt;&gt;'Trades'!M105))),FALSE),"Geldbeträge: höchstens 2 Nachkommastellen; Eingabebetrag absolut ≤ 1.000.000.000.",IF(IF('Trades'!J105="NET",IF('Trades'!N105="",FALSE,IF(NOT(ISNUMBER('Trades'!N105)),TRUE,OR('Trades'!N105&lt;0,'Trades'!N105&gt;1000000000,ROUND('Trades'!N105,2)&lt;&gt;'Trades'!N105))),FALSE),"Geldbeträge: höchstens 2 Nachkommastellen; Eingabebetrag absolut ≤ 1.000.000.000.",IF(IF('Trades'!J105="NET",IF('Trades'!O105="",FALSE,IF(NOT(ISNUMBER('Trades'!O105)),TRUE,OR(ABS('Trades'!O105)&gt;1000000000,ROUND('Trades'!O105,2)&lt;&gt;'Trades'!O105))),FALSE),"Geldbeträge: höchstens 2 Nachkommastellen; Eingabebetrag absolut ≤ 1.000.000.000.",IF(AND('Trades'!J105="GROSS",NOT(ISNUMBER('Trades'!M105))),"Provision angeben, auch null",IF(AND('Trades'!J105="GROSS",'Trades'!M105&lt;0),"Provision muss nichtnegativ sein",IF(AND('Trades'!J105="GROSS",NOT(ISNUMBER('Trades'!N105))),"Sonstige Gebühren angeben, auch null",IF(AND('Trades'!J105="GROSS",'Trades'!N105&lt;0),"Gebühren müssen nichtnegativ sein",IF(AND('Trades'!J105="GROSS",NOT(ISNUMBER('Trades'!O105))),"Finanzierung mit Vorzeichen angeben, auch null",IF(AND('Trades'!J105="GROSS",NOT(ISNUMBER(F105))),"Brutto-P&amp;L für jeden Ausstieg eingeben",IF(IF('Trades'!J105="NET",OR(ABS('Trades'!L105)&gt;1000000000,ROUND('Trades'!L105,2)&lt;&gt;'Trades'!L105),FALSE),"Geldbeträge: höchstens 2 Nachkommastellen; Eingabebetrag absolut ≤ 1.000.000.000.",IF(IF('Trades'!J105="GROSS",OR(ABS('Trades'!M105)&gt;1000000000,ABS('Trades'!N105)&gt;1000000000,ABS('Trades'!O105)&gt;1000000000,ROUND('Trades'!M105,2)&lt;&gt;'Trades'!M105,ROUND('Trades'!N105,2)&lt;&gt;'Trades'!N105,ROUND('Trades'!O105,2)&lt;&gt;'Trades'!O105),FALSE),"Geldbeträge: höchstens 2 Nachkommastellen; Eingabebetrag absolut ≤ 1.000.000.000.",IF(AND('Trades'!G105&lt;&gt;"",OR(NOT(ISNUMBER('Trades'!G105)),'Trades'!G105&lt;=0)),"Positiven Kurs eingeben oder leer lassen",IF(AND('Trades'!H105&lt;&gt;"",OR(NOT(ISNUMBER('Trades'!H105)),'Trades'!H105&lt;=0)),"Positiven Kurs eingeben oder leer lassen","")))))))))))))))))))))))))))))))))))</x:f>
      </x:c>
      <x:c r="D105" s="31"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k. A.",ROUND(SUMIFS('Exits'!$I$9:$I$608,'Exits'!$B$9:$B$608,'Trades'!A105),8)))</x:f>
      </x:c>
      <x:c r="E105" s="32"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k. A.",IF(OR(O105=0,COUNTIFS('Exits'!$B$9:$B$608,'Trades'!A105,'Exits'!$G$9:$G$608,-1)&gt;0),"k. A.",_xlfn.MAXIFS('Exits'!$C$9:$C$608,'Exits'!$B$9:$B$608,'Trades'!A105))))</x:f>
      </x:c>
      <x:c r="F105" s="30"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k. A.",IF(AND(O105&gt;0,SUMIFS('Exits'!$J$9:$J$608,'Exits'!$B$9:$B$608,'Trades'!A105)=O105),ROUND(SUMIFS('Exits'!$F$9:$F$608,'Exits'!$B$9:$B$608,'Trades'!A105),2),"k. A.")))</x:f>
      </x:c>
      <x:c r="G105" s="30" t="str">
        <x:f>IF(P105=0,"",IF(K105&lt;&gt;1,"k. A.",IF('Trades'!J105="NET",'Trades'!L105,ROUND(F105-'Trades'!M105-'Trades'!N105+'Trades'!O105,2))))</x:f>
      </x:c>
      <x:c r="H105" s="31" t="str">
        <x:f>IF(P105=0,"",IF(N105=1,G105/'Trades'!P105,"k. A."))</x:f>
      </x:c>
      <x:c r="I105" s="33" t="str">
        <x:f>IF(P105=0,"",IF(K105&lt;&gt;1,"Position nicht abgeschlossen",IF(NOT(ISNUMBER('Trades'!P105)),"Risiko fehlt oder ungültig: positiv, ≤ 1.000.000.000, höchstens 2 Nachkommastellen.",IF(OR('Trades'!P105&lt;=0,'Trades'!P105&gt;1000000000,ROUND('Trades'!P105,2)&lt;&gt;'Trades'!P105),"Risiko fehlt oder ungültig: positiv, ≤ 1.000.000.000, höchstens 2 Nachkommastellen.",IF(AND('Trades'!Q105&lt;&gt;"PRICE",'Trades'!Q105&lt;&gt;"ALL_IN"),"PRICE oder ALL_IN wählen",IF('Trades'!Q105&lt;&gt;'Summary'!$K$4,"Andere Basis ausgewählt","Erfasst"))))))</x:f>
      </x:c>
      <x:c r="J105" s="33" t="str">
        <x:f>IF(P105=0,"",IF('Summary'!$H$6="Datumsfilter prüfen","Datumsfilter prüfen",IF(L105=1,"Enthalten",IF(K105=1,"Außerhalb des Zeitraums","Nicht enthalten"))))</x:f>
      </x:c>
      <x:c r="K105" s="29" t="n">
        <x:f>IF(P105=0,0,IF('Trades'!I105="UNSUPPORTED",4,IF(C105&lt;&gt;"",3,IF('Trades'!I105="OPEN",2,1))))</x:f>
        <x:v>0</x:v>
      </x:c>
      <x:c r="L105" s="29" t="n">
        <x:f>IF(OR(K105&lt;&gt;1,'Summary'!$H$6="Datumsfilter prüfen"),0,IF(AND(OR('Summary'!$B$6="",E105&gt;='Summary'!$B$6),OR('Summary'!$E$6="",E105&lt;'Summary'!$E$6+1)),1,0))</x:f>
        <x:v>0</x:v>
      </x:c>
      <x:c r="M105" s="29" t="n">
        <x:f>IF(AND(L105=1,N105=1,'Trades'!Q105='Summary'!$K$4),1,0)</x:f>
        <x:v>0</x:v>
      </x:c>
      <x:c r="N105" s="29" t="n">
        <x:f>IF(K105&lt;&gt;1,0,IF(NOT(ISNUMBER('Trades'!P105)),0,IF(AND('Trades'!P105&gt;0,'Trades'!P105&lt;=1000000000,ROUND('Trades'!P105,2)='Trades'!P105,OR('Trades'!Q105="PRICE",'Trades'!Q105="ALL_IN")),1,0)))</x:f>
        <x:v>0</x:v>
      </x:c>
      <x:c r="O105" s="29" t="n">
        <x:f>IF(P105=0,0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0,COUNTIFS('Exits'!$B$9:$B$608,'Trades'!A105,'Exits'!$K$9:$K$608,1)))</x:f>
        <x:v>0</x:v>
      </x:c>
      <x:c r="P105" s="29" t="n">
        <x:f>IF(COUNTA('Trades'!A105:I105,'Trades'!K105:T105)=0,0,1)</x:f>
        <x:v>0</x:v>
      </x:c>
    </x:row>
    <x:row r="106" ht="52" customHeight="1">
      <x:c r="A106" s="29" t="str">
        <x:f>IF(P106=0,"",IF('Trades'!A106="","[Trades "&amp;ROW()&amp;"]",'Trades'!A106))</x:f>
      </x:c>
      <x:c r="B106" s="33" t="str">
        <x:f>IF(K106=0,"",CHOOSE(K106,"Abgeschlossen","Offen","Unvollständig / ungültig","Nicht unterstützt"))</x:f>
      </x:c>
      <x:c r="C106" s="33" t="str">
        <x:f>IF(P106=0,"",IF('Trades'!I106="UNSUPPORTED","Aufstockungen / Umkehrungen nicht unterstützt",IF('Trades'!A106="","Trade-ID eingeben",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IDs: Text mit A–Z am Anfang, bis zu 64 Zeichen; ohne *, ?, ~, =, &lt; oder &gt;. Beispiel: T-001.",IF(COUNTIFS('Trades'!$A$9:$A$208,'Trades'!A106)&lt;&gt;1,"Trade-ID ist doppelt",IF('Trades'!B106="","Instrument eingeben",IF(AND('Trades'!C106&lt;&gt;"LONG",'Trades'!C106&lt;&gt;"SHORT"),"LONG oder SHORT wählen",IF(NOT(ISNUMBER('Trades'!D106)),"Gültigen Eröffnungszeitpunkt eingeben",IF(OR('Trades'!D106&lt;1,'Trades'!D106&gt;2958465),"Gültigen Eröffnungszeitpunkt eingeben",IF(NOT(ISNUMBER('Trades'!E106)),"Positive ursprüngliche Menge eingeben",IF(OR('Trades'!E106&lt;=0,'Trades'!E106&gt;1000000,ROUND('Trades'!E106,8)&lt;&gt;'Trades'!E106),"Positive ursprüngliche Menge eingeben",IF('Trades'!F106="","Mengeneinheit angeben",IF(AND('Trades'!I106&lt;&gt;"OPEN",'Trades'!I106&lt;&gt;"CLOSED"),"OPEN oder CLOSED wählen",IF(AND('Trades'!J106&lt;&gt;"NET",'Trades'!J106&lt;&gt;"GROSS"),"NET oder GROSS wählen",IF(COUNTIFS('Exits'!$B$9:$B$608,'Trades'!A106,'Exits'!$G$9:$G$608,-1)&gt;0,"Zugehörige Ausstiege prüfen",IF(D106&gt;'Trades'!E106,"Geschlossene Menge übersteigt Anfangsmenge",IF(AND('Trades'!I106="OPEN",D106='Trades'!E106),"OPEN widerspricht Restmenge null",IF('Trades'!I106="OPEN","",IF(O106=0,"Schließung in Exits ergänzen",IF(D106&lt;&gt;'Trades'!E106,"CLOSED verlangt vollständige Schließung",IF(AND('Trades'!J106="NET",NOT(ISNUMBER('Trades'!L106))),"Abgeglichenes Netto der ganzen Position eingeben",IF(AND('Trades'!J106="NET",'Trades'!K106&lt;&gt;"YES"),"Netto der ganzen Position bestätigen",IF(IF('Trades'!J106="NET",IF('Trades'!M106="",FALSE,IF(NOT(ISNUMBER('Trades'!M106)),TRUE,OR('Trades'!M106&lt;0,'Trades'!M106&gt;1000000000,ROUND('Trades'!M106,2)&lt;&gt;'Trades'!M106))),FALSE),"Geldbeträge: höchstens 2 Nachkommastellen; Eingabebetrag absolut ≤ 1.000.000.000.",IF(IF('Trades'!J106="NET",IF('Trades'!N106="",FALSE,IF(NOT(ISNUMBER('Trades'!N106)),TRUE,OR('Trades'!N106&lt;0,'Trades'!N106&gt;1000000000,ROUND('Trades'!N106,2)&lt;&gt;'Trades'!N106))),FALSE),"Geldbeträge: höchstens 2 Nachkommastellen; Eingabebetrag absolut ≤ 1.000.000.000.",IF(IF('Trades'!J106="NET",IF('Trades'!O106="",FALSE,IF(NOT(ISNUMBER('Trades'!O106)),TRUE,OR(ABS('Trades'!O106)&gt;1000000000,ROUND('Trades'!O106,2)&lt;&gt;'Trades'!O106))),FALSE),"Geldbeträge: höchstens 2 Nachkommastellen; Eingabebetrag absolut ≤ 1.000.000.000.",IF(AND('Trades'!J106="GROSS",NOT(ISNUMBER('Trades'!M106))),"Provision angeben, auch null",IF(AND('Trades'!J106="GROSS",'Trades'!M106&lt;0),"Provision muss nichtnegativ sein",IF(AND('Trades'!J106="GROSS",NOT(ISNUMBER('Trades'!N106))),"Sonstige Gebühren angeben, auch null",IF(AND('Trades'!J106="GROSS",'Trades'!N106&lt;0),"Gebühren müssen nichtnegativ sein",IF(AND('Trades'!J106="GROSS",NOT(ISNUMBER('Trades'!O106))),"Finanzierung mit Vorzeichen angeben, auch null",IF(AND('Trades'!J106="GROSS",NOT(ISNUMBER(F106))),"Brutto-P&amp;L für jeden Ausstieg eingeben",IF(IF('Trades'!J106="NET",OR(ABS('Trades'!L106)&gt;1000000000,ROUND('Trades'!L106,2)&lt;&gt;'Trades'!L106),FALSE),"Geldbeträge: höchstens 2 Nachkommastellen; Eingabebetrag absolut ≤ 1.000.000.000.",IF(IF('Trades'!J106="GROSS",OR(ABS('Trades'!M106)&gt;1000000000,ABS('Trades'!N106)&gt;1000000000,ABS('Trades'!O106)&gt;1000000000,ROUND('Trades'!M106,2)&lt;&gt;'Trades'!M106,ROUND('Trades'!N106,2)&lt;&gt;'Trades'!N106,ROUND('Trades'!O106,2)&lt;&gt;'Trades'!O106),FALSE),"Geldbeträge: höchstens 2 Nachkommastellen; Eingabebetrag absolut ≤ 1.000.000.000.",IF(AND('Trades'!G106&lt;&gt;"",OR(NOT(ISNUMBER('Trades'!G106)),'Trades'!G106&lt;=0)),"Positiven Kurs eingeben oder leer lassen",IF(AND('Trades'!H106&lt;&gt;"",OR(NOT(ISNUMBER('Trades'!H106)),'Trades'!H106&lt;=0)),"Positiven Kurs eingeben oder leer lassen","")))))))))))))))))))))))))))))))))))</x:f>
      </x:c>
      <x:c r="D106" s="31"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k. A.",ROUND(SUMIFS('Exits'!$I$9:$I$608,'Exits'!$B$9:$B$608,'Trades'!A106),8)))</x:f>
      </x:c>
      <x:c r="E106" s="32"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k. A.",IF(OR(O106=0,COUNTIFS('Exits'!$B$9:$B$608,'Trades'!A106,'Exits'!$G$9:$G$608,-1)&gt;0),"k. A.",_xlfn.MAXIFS('Exits'!$C$9:$C$608,'Exits'!$B$9:$B$608,'Trades'!A106))))</x:f>
      </x:c>
      <x:c r="F106" s="30"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k. A.",IF(AND(O106&gt;0,SUMIFS('Exits'!$J$9:$J$608,'Exits'!$B$9:$B$608,'Trades'!A106)=O106),ROUND(SUMIFS('Exits'!$F$9:$F$608,'Exits'!$B$9:$B$608,'Trades'!A106),2),"k. A.")))</x:f>
      </x:c>
      <x:c r="G106" s="30" t="str">
        <x:f>IF(P106=0,"",IF(K106&lt;&gt;1,"k. A.",IF('Trades'!J106="NET",'Trades'!L106,ROUND(F106-'Trades'!M106-'Trades'!N106+'Trades'!O106,2))))</x:f>
      </x:c>
      <x:c r="H106" s="31" t="str">
        <x:f>IF(P106=0,"",IF(N106=1,G106/'Trades'!P106,"k. A."))</x:f>
      </x:c>
      <x:c r="I106" s="33" t="str">
        <x:f>IF(P106=0,"",IF(K106&lt;&gt;1,"Position nicht abgeschlossen",IF(NOT(ISNUMBER('Trades'!P106)),"Risiko fehlt oder ungültig: positiv, ≤ 1.000.000.000, höchstens 2 Nachkommastellen.",IF(OR('Trades'!P106&lt;=0,'Trades'!P106&gt;1000000000,ROUND('Trades'!P106,2)&lt;&gt;'Trades'!P106),"Risiko fehlt oder ungültig: positiv, ≤ 1.000.000.000, höchstens 2 Nachkommastellen.",IF(AND('Trades'!Q106&lt;&gt;"PRICE",'Trades'!Q106&lt;&gt;"ALL_IN"),"PRICE oder ALL_IN wählen",IF('Trades'!Q106&lt;&gt;'Summary'!$K$4,"Andere Basis ausgewählt","Erfasst"))))))</x:f>
      </x:c>
      <x:c r="J106" s="33" t="str">
        <x:f>IF(P106=0,"",IF('Summary'!$H$6="Datumsfilter prüfen","Datumsfilter prüfen",IF(L106=1,"Enthalten",IF(K106=1,"Außerhalb des Zeitraums","Nicht enthalten"))))</x:f>
      </x:c>
      <x:c r="K106" s="29" t="n">
        <x:f>IF(P106=0,0,IF('Trades'!I106="UNSUPPORTED",4,IF(C106&lt;&gt;"",3,IF('Trades'!I106="OPEN",2,1))))</x:f>
        <x:v>0</x:v>
      </x:c>
      <x:c r="L106" s="29" t="n">
        <x:f>IF(OR(K106&lt;&gt;1,'Summary'!$H$6="Datumsfilter prüfen"),0,IF(AND(OR('Summary'!$B$6="",E106&gt;='Summary'!$B$6),OR('Summary'!$E$6="",E106&lt;'Summary'!$E$6+1)),1,0))</x:f>
        <x:v>0</x:v>
      </x:c>
      <x:c r="M106" s="29" t="n">
        <x:f>IF(AND(L106=1,N106=1,'Trades'!Q106='Summary'!$K$4),1,0)</x:f>
        <x:v>0</x:v>
      </x:c>
      <x:c r="N106" s="29" t="n">
        <x:f>IF(K106&lt;&gt;1,0,IF(NOT(ISNUMBER('Trades'!P106)),0,IF(AND('Trades'!P106&gt;0,'Trades'!P106&lt;=1000000000,ROUND('Trades'!P106,2)='Trades'!P106,OR('Trades'!Q106="PRICE",'Trades'!Q106="ALL_IN")),1,0)))</x:f>
        <x:v>0</x:v>
      </x:c>
      <x:c r="O106" s="29" t="n">
        <x:f>IF(P106=0,0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0,COUNTIFS('Exits'!$B$9:$B$608,'Trades'!A106,'Exits'!$K$9:$K$608,1)))</x:f>
        <x:v>0</x:v>
      </x:c>
      <x:c r="P106" s="29" t="n">
        <x:f>IF(COUNTA('Trades'!A106:I106,'Trades'!K106:T106)=0,0,1)</x:f>
        <x:v>0</x:v>
      </x:c>
    </x:row>
    <x:row r="107" ht="52" customHeight="1">
      <x:c r="A107" s="29" t="str">
        <x:f>IF(P107=0,"",IF('Trades'!A107="","[Trades "&amp;ROW()&amp;"]",'Trades'!A107))</x:f>
      </x:c>
      <x:c r="B107" s="33" t="str">
        <x:f>IF(K107=0,"",CHOOSE(K107,"Abgeschlossen","Offen","Unvollständig / ungültig","Nicht unterstützt"))</x:f>
      </x:c>
      <x:c r="C107" s="33" t="str">
        <x:f>IF(P107=0,"",IF('Trades'!I107="UNSUPPORTED","Aufstockungen / Umkehrungen nicht unterstützt",IF('Trades'!A107="","Trade-ID eingeben",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IDs: Text mit A–Z am Anfang, bis zu 64 Zeichen; ohne *, ?, ~, =, &lt; oder &gt;. Beispiel: T-001.",IF(COUNTIFS('Trades'!$A$9:$A$208,'Trades'!A107)&lt;&gt;1,"Trade-ID ist doppelt",IF('Trades'!B107="","Instrument eingeben",IF(AND('Trades'!C107&lt;&gt;"LONG",'Trades'!C107&lt;&gt;"SHORT"),"LONG oder SHORT wählen",IF(NOT(ISNUMBER('Trades'!D107)),"Gültigen Eröffnungszeitpunkt eingeben",IF(OR('Trades'!D107&lt;1,'Trades'!D107&gt;2958465),"Gültigen Eröffnungszeitpunkt eingeben",IF(NOT(ISNUMBER('Trades'!E107)),"Positive ursprüngliche Menge eingeben",IF(OR('Trades'!E107&lt;=0,'Trades'!E107&gt;1000000,ROUND('Trades'!E107,8)&lt;&gt;'Trades'!E107),"Positive ursprüngliche Menge eingeben",IF('Trades'!F107="","Mengeneinheit angeben",IF(AND('Trades'!I107&lt;&gt;"OPEN",'Trades'!I107&lt;&gt;"CLOSED"),"OPEN oder CLOSED wählen",IF(AND('Trades'!J107&lt;&gt;"NET",'Trades'!J107&lt;&gt;"GROSS"),"NET oder GROSS wählen",IF(COUNTIFS('Exits'!$B$9:$B$608,'Trades'!A107,'Exits'!$G$9:$G$608,-1)&gt;0,"Zugehörige Ausstiege prüfen",IF(D107&gt;'Trades'!E107,"Geschlossene Menge übersteigt Anfangsmenge",IF(AND('Trades'!I107="OPEN",D107='Trades'!E107),"OPEN widerspricht Restmenge null",IF('Trades'!I107="OPEN","",IF(O107=0,"Schließung in Exits ergänzen",IF(D107&lt;&gt;'Trades'!E107,"CLOSED verlangt vollständige Schließung",IF(AND('Trades'!J107="NET",NOT(ISNUMBER('Trades'!L107))),"Abgeglichenes Netto der ganzen Position eingeben",IF(AND('Trades'!J107="NET",'Trades'!K107&lt;&gt;"YES"),"Netto der ganzen Position bestätigen",IF(IF('Trades'!J107="NET",IF('Trades'!M107="",FALSE,IF(NOT(ISNUMBER('Trades'!M107)),TRUE,OR('Trades'!M107&lt;0,'Trades'!M107&gt;1000000000,ROUND('Trades'!M107,2)&lt;&gt;'Trades'!M107))),FALSE),"Geldbeträge: höchstens 2 Nachkommastellen; Eingabebetrag absolut ≤ 1.000.000.000.",IF(IF('Trades'!J107="NET",IF('Trades'!N107="",FALSE,IF(NOT(ISNUMBER('Trades'!N107)),TRUE,OR('Trades'!N107&lt;0,'Trades'!N107&gt;1000000000,ROUND('Trades'!N107,2)&lt;&gt;'Trades'!N107))),FALSE),"Geldbeträge: höchstens 2 Nachkommastellen; Eingabebetrag absolut ≤ 1.000.000.000.",IF(IF('Trades'!J107="NET",IF('Trades'!O107="",FALSE,IF(NOT(ISNUMBER('Trades'!O107)),TRUE,OR(ABS('Trades'!O107)&gt;1000000000,ROUND('Trades'!O107,2)&lt;&gt;'Trades'!O107))),FALSE),"Geldbeträge: höchstens 2 Nachkommastellen; Eingabebetrag absolut ≤ 1.000.000.000.",IF(AND('Trades'!J107="GROSS",NOT(ISNUMBER('Trades'!M107))),"Provision angeben, auch null",IF(AND('Trades'!J107="GROSS",'Trades'!M107&lt;0),"Provision muss nichtnegativ sein",IF(AND('Trades'!J107="GROSS",NOT(ISNUMBER('Trades'!N107))),"Sonstige Gebühren angeben, auch null",IF(AND('Trades'!J107="GROSS",'Trades'!N107&lt;0),"Gebühren müssen nichtnegativ sein",IF(AND('Trades'!J107="GROSS",NOT(ISNUMBER('Trades'!O107))),"Finanzierung mit Vorzeichen angeben, auch null",IF(AND('Trades'!J107="GROSS",NOT(ISNUMBER(F107))),"Brutto-P&amp;L für jeden Ausstieg eingeben",IF(IF('Trades'!J107="NET",OR(ABS('Trades'!L107)&gt;1000000000,ROUND('Trades'!L107,2)&lt;&gt;'Trades'!L107),FALSE),"Geldbeträge: höchstens 2 Nachkommastellen; Eingabebetrag absolut ≤ 1.000.000.000.",IF(IF('Trades'!J107="GROSS",OR(ABS('Trades'!M107)&gt;1000000000,ABS('Trades'!N107)&gt;1000000000,ABS('Trades'!O107)&gt;1000000000,ROUND('Trades'!M107,2)&lt;&gt;'Trades'!M107,ROUND('Trades'!N107,2)&lt;&gt;'Trades'!N107,ROUND('Trades'!O107,2)&lt;&gt;'Trades'!O107),FALSE),"Geldbeträge: höchstens 2 Nachkommastellen; Eingabebetrag absolut ≤ 1.000.000.000.",IF(AND('Trades'!G107&lt;&gt;"",OR(NOT(ISNUMBER('Trades'!G107)),'Trades'!G107&lt;=0)),"Positiven Kurs eingeben oder leer lassen",IF(AND('Trades'!H107&lt;&gt;"",OR(NOT(ISNUMBER('Trades'!H107)),'Trades'!H107&lt;=0)),"Positiven Kurs eingeben oder leer lassen","")))))))))))))))))))))))))))))))))))</x:f>
      </x:c>
      <x:c r="D107" s="31"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k. A.",ROUND(SUMIFS('Exits'!$I$9:$I$608,'Exits'!$B$9:$B$608,'Trades'!A107),8)))</x:f>
      </x:c>
      <x:c r="E107" s="32"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k. A.",IF(OR(O107=0,COUNTIFS('Exits'!$B$9:$B$608,'Trades'!A107,'Exits'!$G$9:$G$608,-1)&gt;0),"k. A.",_xlfn.MAXIFS('Exits'!$C$9:$C$608,'Exits'!$B$9:$B$608,'Trades'!A107))))</x:f>
      </x:c>
      <x:c r="F107" s="30"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k. A.",IF(AND(O107&gt;0,SUMIFS('Exits'!$J$9:$J$608,'Exits'!$B$9:$B$608,'Trades'!A107)=O107),ROUND(SUMIFS('Exits'!$F$9:$F$608,'Exits'!$B$9:$B$608,'Trades'!A107),2),"k. A.")))</x:f>
      </x:c>
      <x:c r="G107" s="30" t="str">
        <x:f>IF(P107=0,"",IF(K107&lt;&gt;1,"k. A.",IF('Trades'!J107="NET",'Trades'!L107,ROUND(F107-'Trades'!M107-'Trades'!N107+'Trades'!O107,2))))</x:f>
      </x:c>
      <x:c r="H107" s="31" t="str">
        <x:f>IF(P107=0,"",IF(N107=1,G107/'Trades'!P107,"k. A."))</x:f>
      </x:c>
      <x:c r="I107" s="33" t="str">
        <x:f>IF(P107=0,"",IF(K107&lt;&gt;1,"Position nicht abgeschlossen",IF(NOT(ISNUMBER('Trades'!P107)),"Risiko fehlt oder ungültig: positiv, ≤ 1.000.000.000, höchstens 2 Nachkommastellen.",IF(OR('Trades'!P107&lt;=0,'Trades'!P107&gt;1000000000,ROUND('Trades'!P107,2)&lt;&gt;'Trades'!P107),"Risiko fehlt oder ungültig: positiv, ≤ 1.000.000.000, höchstens 2 Nachkommastellen.",IF(AND('Trades'!Q107&lt;&gt;"PRICE",'Trades'!Q107&lt;&gt;"ALL_IN"),"PRICE oder ALL_IN wählen",IF('Trades'!Q107&lt;&gt;'Summary'!$K$4,"Andere Basis ausgewählt","Erfasst"))))))</x:f>
      </x:c>
      <x:c r="J107" s="33" t="str">
        <x:f>IF(P107=0,"",IF('Summary'!$H$6="Datumsfilter prüfen","Datumsfilter prüfen",IF(L107=1,"Enthalten",IF(K107=1,"Außerhalb des Zeitraums","Nicht enthalten"))))</x:f>
      </x:c>
      <x:c r="K107" s="29" t="n">
        <x:f>IF(P107=0,0,IF('Trades'!I107="UNSUPPORTED",4,IF(C107&lt;&gt;"",3,IF('Trades'!I107="OPEN",2,1))))</x:f>
        <x:v>0</x:v>
      </x:c>
      <x:c r="L107" s="29" t="n">
        <x:f>IF(OR(K107&lt;&gt;1,'Summary'!$H$6="Datumsfilter prüfen"),0,IF(AND(OR('Summary'!$B$6="",E107&gt;='Summary'!$B$6),OR('Summary'!$E$6="",E107&lt;'Summary'!$E$6+1)),1,0))</x:f>
        <x:v>0</x:v>
      </x:c>
      <x:c r="M107" s="29" t="n">
        <x:f>IF(AND(L107=1,N107=1,'Trades'!Q107='Summary'!$K$4),1,0)</x:f>
        <x:v>0</x:v>
      </x:c>
      <x:c r="N107" s="29" t="n">
        <x:f>IF(K107&lt;&gt;1,0,IF(NOT(ISNUMBER('Trades'!P107)),0,IF(AND('Trades'!P107&gt;0,'Trades'!P107&lt;=1000000000,ROUND('Trades'!P107,2)='Trades'!P107,OR('Trades'!Q107="PRICE",'Trades'!Q107="ALL_IN")),1,0)))</x:f>
        <x:v>0</x:v>
      </x:c>
      <x:c r="O107" s="29" t="n">
        <x:f>IF(P107=0,0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0,COUNTIFS('Exits'!$B$9:$B$608,'Trades'!A107,'Exits'!$K$9:$K$608,1)))</x:f>
        <x:v>0</x:v>
      </x:c>
      <x:c r="P107" s="29" t="n">
        <x:f>IF(COUNTA('Trades'!A107:I107,'Trades'!K107:T107)=0,0,1)</x:f>
        <x:v>0</x:v>
      </x:c>
    </x:row>
    <x:row r="108" ht="52" customHeight="1">
      <x:c r="A108" s="29" t="str">
        <x:f>IF(P108=0,"",IF('Trades'!A108="","[Trades "&amp;ROW()&amp;"]",'Trades'!A108))</x:f>
      </x:c>
      <x:c r="B108" s="33" t="str">
        <x:f>IF(K108=0,"",CHOOSE(K108,"Abgeschlossen","Offen","Unvollständig / ungültig","Nicht unterstützt"))</x:f>
      </x:c>
      <x:c r="C108" s="33" t="str">
        <x:f>IF(P108=0,"",IF('Trades'!I108="UNSUPPORTED","Aufstockungen / Umkehrungen nicht unterstützt",IF('Trades'!A108="","Trade-ID eingeben",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IDs: Text mit A–Z am Anfang, bis zu 64 Zeichen; ohne *, ?, ~, =, &lt; oder &gt;. Beispiel: T-001.",IF(COUNTIFS('Trades'!$A$9:$A$208,'Trades'!A108)&lt;&gt;1,"Trade-ID ist doppelt",IF('Trades'!B108="","Instrument eingeben",IF(AND('Trades'!C108&lt;&gt;"LONG",'Trades'!C108&lt;&gt;"SHORT"),"LONG oder SHORT wählen",IF(NOT(ISNUMBER('Trades'!D108)),"Gültigen Eröffnungszeitpunkt eingeben",IF(OR('Trades'!D108&lt;1,'Trades'!D108&gt;2958465),"Gültigen Eröffnungszeitpunkt eingeben",IF(NOT(ISNUMBER('Trades'!E108)),"Positive ursprüngliche Menge eingeben",IF(OR('Trades'!E108&lt;=0,'Trades'!E108&gt;1000000,ROUND('Trades'!E108,8)&lt;&gt;'Trades'!E108),"Positive ursprüngliche Menge eingeben",IF('Trades'!F108="","Mengeneinheit angeben",IF(AND('Trades'!I108&lt;&gt;"OPEN",'Trades'!I108&lt;&gt;"CLOSED"),"OPEN oder CLOSED wählen",IF(AND('Trades'!J108&lt;&gt;"NET",'Trades'!J108&lt;&gt;"GROSS"),"NET oder GROSS wählen",IF(COUNTIFS('Exits'!$B$9:$B$608,'Trades'!A108,'Exits'!$G$9:$G$608,-1)&gt;0,"Zugehörige Ausstiege prüfen",IF(D108&gt;'Trades'!E108,"Geschlossene Menge übersteigt Anfangsmenge",IF(AND('Trades'!I108="OPEN",D108='Trades'!E108),"OPEN widerspricht Restmenge null",IF('Trades'!I108="OPEN","",IF(O108=0,"Schließung in Exits ergänzen",IF(D108&lt;&gt;'Trades'!E108,"CLOSED verlangt vollständige Schließung",IF(AND('Trades'!J108="NET",NOT(ISNUMBER('Trades'!L108))),"Abgeglichenes Netto der ganzen Position eingeben",IF(AND('Trades'!J108="NET",'Trades'!K108&lt;&gt;"YES"),"Netto der ganzen Position bestätigen",IF(IF('Trades'!J108="NET",IF('Trades'!M108="",FALSE,IF(NOT(ISNUMBER('Trades'!M108)),TRUE,OR('Trades'!M108&lt;0,'Trades'!M108&gt;1000000000,ROUND('Trades'!M108,2)&lt;&gt;'Trades'!M108))),FALSE),"Geldbeträge: höchstens 2 Nachkommastellen; Eingabebetrag absolut ≤ 1.000.000.000.",IF(IF('Trades'!J108="NET",IF('Trades'!N108="",FALSE,IF(NOT(ISNUMBER('Trades'!N108)),TRUE,OR('Trades'!N108&lt;0,'Trades'!N108&gt;1000000000,ROUND('Trades'!N108,2)&lt;&gt;'Trades'!N108))),FALSE),"Geldbeträge: höchstens 2 Nachkommastellen; Eingabebetrag absolut ≤ 1.000.000.000.",IF(IF('Trades'!J108="NET",IF('Trades'!O108="",FALSE,IF(NOT(ISNUMBER('Trades'!O108)),TRUE,OR(ABS('Trades'!O108)&gt;1000000000,ROUND('Trades'!O108,2)&lt;&gt;'Trades'!O108))),FALSE),"Geldbeträge: höchstens 2 Nachkommastellen; Eingabebetrag absolut ≤ 1.000.000.000.",IF(AND('Trades'!J108="GROSS",NOT(ISNUMBER('Trades'!M108))),"Provision angeben, auch null",IF(AND('Trades'!J108="GROSS",'Trades'!M108&lt;0),"Provision muss nichtnegativ sein",IF(AND('Trades'!J108="GROSS",NOT(ISNUMBER('Trades'!N108))),"Sonstige Gebühren angeben, auch null",IF(AND('Trades'!J108="GROSS",'Trades'!N108&lt;0),"Gebühren müssen nichtnegativ sein",IF(AND('Trades'!J108="GROSS",NOT(ISNUMBER('Trades'!O108))),"Finanzierung mit Vorzeichen angeben, auch null",IF(AND('Trades'!J108="GROSS",NOT(ISNUMBER(F108))),"Brutto-P&amp;L für jeden Ausstieg eingeben",IF(IF('Trades'!J108="NET",OR(ABS('Trades'!L108)&gt;1000000000,ROUND('Trades'!L108,2)&lt;&gt;'Trades'!L108),FALSE),"Geldbeträge: höchstens 2 Nachkommastellen; Eingabebetrag absolut ≤ 1.000.000.000.",IF(IF('Trades'!J108="GROSS",OR(ABS('Trades'!M108)&gt;1000000000,ABS('Trades'!N108)&gt;1000000000,ABS('Trades'!O108)&gt;1000000000,ROUND('Trades'!M108,2)&lt;&gt;'Trades'!M108,ROUND('Trades'!N108,2)&lt;&gt;'Trades'!N108,ROUND('Trades'!O108,2)&lt;&gt;'Trades'!O108),FALSE),"Geldbeträge: höchstens 2 Nachkommastellen; Eingabebetrag absolut ≤ 1.000.000.000.",IF(AND('Trades'!G108&lt;&gt;"",OR(NOT(ISNUMBER('Trades'!G108)),'Trades'!G108&lt;=0)),"Positiven Kurs eingeben oder leer lassen",IF(AND('Trades'!H108&lt;&gt;"",OR(NOT(ISNUMBER('Trades'!H108)),'Trades'!H108&lt;=0)),"Positiven Kurs eingeben oder leer lassen","")))))))))))))))))))))))))))))))))))</x:f>
      </x:c>
      <x:c r="D108" s="31"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k. A.",ROUND(SUMIFS('Exits'!$I$9:$I$608,'Exits'!$B$9:$B$608,'Trades'!A108),8)))</x:f>
      </x:c>
      <x:c r="E108" s="32"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k. A.",IF(OR(O108=0,COUNTIFS('Exits'!$B$9:$B$608,'Trades'!A108,'Exits'!$G$9:$G$608,-1)&gt;0),"k. A.",_xlfn.MAXIFS('Exits'!$C$9:$C$608,'Exits'!$B$9:$B$608,'Trades'!A108))))</x:f>
      </x:c>
      <x:c r="F108" s="30"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k. A.",IF(AND(O108&gt;0,SUMIFS('Exits'!$J$9:$J$608,'Exits'!$B$9:$B$608,'Trades'!A108)=O108),ROUND(SUMIFS('Exits'!$F$9:$F$608,'Exits'!$B$9:$B$608,'Trades'!A108),2),"k. A.")))</x:f>
      </x:c>
      <x:c r="G108" s="30" t="str">
        <x:f>IF(P108=0,"",IF(K108&lt;&gt;1,"k. A.",IF('Trades'!J108="NET",'Trades'!L108,ROUND(F108-'Trades'!M108-'Trades'!N108+'Trades'!O108,2))))</x:f>
      </x:c>
      <x:c r="H108" s="31" t="str">
        <x:f>IF(P108=0,"",IF(N108=1,G108/'Trades'!P108,"k. A."))</x:f>
      </x:c>
      <x:c r="I108" s="33" t="str">
        <x:f>IF(P108=0,"",IF(K108&lt;&gt;1,"Position nicht abgeschlossen",IF(NOT(ISNUMBER('Trades'!P108)),"Risiko fehlt oder ungültig: positiv, ≤ 1.000.000.000, höchstens 2 Nachkommastellen.",IF(OR('Trades'!P108&lt;=0,'Trades'!P108&gt;1000000000,ROUND('Trades'!P108,2)&lt;&gt;'Trades'!P108),"Risiko fehlt oder ungültig: positiv, ≤ 1.000.000.000, höchstens 2 Nachkommastellen.",IF(AND('Trades'!Q108&lt;&gt;"PRICE",'Trades'!Q108&lt;&gt;"ALL_IN"),"PRICE oder ALL_IN wählen",IF('Trades'!Q108&lt;&gt;'Summary'!$K$4,"Andere Basis ausgewählt","Erfasst"))))))</x:f>
      </x:c>
      <x:c r="J108" s="33" t="str">
        <x:f>IF(P108=0,"",IF('Summary'!$H$6="Datumsfilter prüfen","Datumsfilter prüfen",IF(L108=1,"Enthalten",IF(K108=1,"Außerhalb des Zeitraums","Nicht enthalten"))))</x:f>
      </x:c>
      <x:c r="K108" s="29" t="n">
        <x:f>IF(P108=0,0,IF('Trades'!I108="UNSUPPORTED",4,IF(C108&lt;&gt;"",3,IF('Trades'!I108="OPEN",2,1))))</x:f>
        <x:v>0</x:v>
      </x:c>
      <x:c r="L108" s="29" t="n">
        <x:f>IF(OR(K108&lt;&gt;1,'Summary'!$H$6="Datumsfilter prüfen"),0,IF(AND(OR('Summary'!$B$6="",E108&gt;='Summary'!$B$6),OR('Summary'!$E$6="",E108&lt;'Summary'!$E$6+1)),1,0))</x:f>
        <x:v>0</x:v>
      </x:c>
      <x:c r="M108" s="29" t="n">
        <x:f>IF(AND(L108=1,N108=1,'Trades'!Q108='Summary'!$K$4),1,0)</x:f>
        <x:v>0</x:v>
      </x:c>
      <x:c r="N108" s="29" t="n">
        <x:f>IF(K108&lt;&gt;1,0,IF(NOT(ISNUMBER('Trades'!P108)),0,IF(AND('Trades'!P108&gt;0,'Trades'!P108&lt;=1000000000,ROUND('Trades'!P108,2)='Trades'!P108,OR('Trades'!Q108="PRICE",'Trades'!Q108="ALL_IN")),1,0)))</x:f>
        <x:v>0</x:v>
      </x:c>
      <x:c r="O108" s="29" t="n">
        <x:f>IF(P108=0,0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0,COUNTIFS('Exits'!$B$9:$B$608,'Trades'!A108,'Exits'!$K$9:$K$608,1)))</x:f>
        <x:v>0</x:v>
      </x:c>
      <x:c r="P108" s="29" t="n">
        <x:f>IF(COUNTA('Trades'!A108:I108,'Trades'!K108:T108)=0,0,1)</x:f>
        <x:v>0</x:v>
      </x:c>
    </x:row>
    <x:row r="109" ht="52" customHeight="1">
      <x:c r="A109" s="29" t="str">
        <x:f>IF(P109=0,"",IF('Trades'!A109="","[Trades "&amp;ROW()&amp;"]",'Trades'!A109))</x:f>
      </x:c>
      <x:c r="B109" s="33" t="str">
        <x:f>IF(K109=0,"",CHOOSE(K109,"Abgeschlossen","Offen","Unvollständig / ungültig","Nicht unterstützt"))</x:f>
      </x:c>
      <x:c r="C109" s="33" t="str">
        <x:f>IF(P109=0,"",IF('Trades'!I109="UNSUPPORTED","Aufstockungen / Umkehrungen nicht unterstützt",IF('Trades'!A109="","Trade-ID eingeben",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IDs: Text mit A–Z am Anfang, bis zu 64 Zeichen; ohne *, ?, ~, =, &lt; oder &gt;. Beispiel: T-001.",IF(COUNTIFS('Trades'!$A$9:$A$208,'Trades'!A109)&lt;&gt;1,"Trade-ID ist doppelt",IF('Trades'!B109="","Instrument eingeben",IF(AND('Trades'!C109&lt;&gt;"LONG",'Trades'!C109&lt;&gt;"SHORT"),"LONG oder SHORT wählen",IF(NOT(ISNUMBER('Trades'!D109)),"Gültigen Eröffnungszeitpunkt eingeben",IF(OR('Trades'!D109&lt;1,'Trades'!D109&gt;2958465),"Gültigen Eröffnungszeitpunkt eingeben",IF(NOT(ISNUMBER('Trades'!E109)),"Positive ursprüngliche Menge eingeben",IF(OR('Trades'!E109&lt;=0,'Trades'!E109&gt;1000000,ROUND('Trades'!E109,8)&lt;&gt;'Trades'!E109),"Positive ursprüngliche Menge eingeben",IF('Trades'!F109="","Mengeneinheit angeben",IF(AND('Trades'!I109&lt;&gt;"OPEN",'Trades'!I109&lt;&gt;"CLOSED"),"OPEN oder CLOSED wählen",IF(AND('Trades'!J109&lt;&gt;"NET",'Trades'!J109&lt;&gt;"GROSS"),"NET oder GROSS wählen",IF(COUNTIFS('Exits'!$B$9:$B$608,'Trades'!A109,'Exits'!$G$9:$G$608,-1)&gt;0,"Zugehörige Ausstiege prüfen",IF(D109&gt;'Trades'!E109,"Geschlossene Menge übersteigt Anfangsmenge",IF(AND('Trades'!I109="OPEN",D109='Trades'!E109),"OPEN widerspricht Restmenge null",IF('Trades'!I109="OPEN","",IF(O109=0,"Schließung in Exits ergänzen",IF(D109&lt;&gt;'Trades'!E109,"CLOSED verlangt vollständige Schließung",IF(AND('Trades'!J109="NET",NOT(ISNUMBER('Trades'!L109))),"Abgeglichenes Netto der ganzen Position eingeben",IF(AND('Trades'!J109="NET",'Trades'!K109&lt;&gt;"YES"),"Netto der ganzen Position bestätigen",IF(IF('Trades'!J109="NET",IF('Trades'!M109="",FALSE,IF(NOT(ISNUMBER('Trades'!M109)),TRUE,OR('Trades'!M109&lt;0,'Trades'!M109&gt;1000000000,ROUND('Trades'!M109,2)&lt;&gt;'Trades'!M109))),FALSE),"Geldbeträge: höchstens 2 Nachkommastellen; Eingabebetrag absolut ≤ 1.000.000.000.",IF(IF('Trades'!J109="NET",IF('Trades'!N109="",FALSE,IF(NOT(ISNUMBER('Trades'!N109)),TRUE,OR('Trades'!N109&lt;0,'Trades'!N109&gt;1000000000,ROUND('Trades'!N109,2)&lt;&gt;'Trades'!N109))),FALSE),"Geldbeträge: höchstens 2 Nachkommastellen; Eingabebetrag absolut ≤ 1.000.000.000.",IF(IF('Trades'!J109="NET",IF('Trades'!O109="",FALSE,IF(NOT(ISNUMBER('Trades'!O109)),TRUE,OR(ABS('Trades'!O109)&gt;1000000000,ROUND('Trades'!O109,2)&lt;&gt;'Trades'!O109))),FALSE),"Geldbeträge: höchstens 2 Nachkommastellen; Eingabebetrag absolut ≤ 1.000.000.000.",IF(AND('Trades'!J109="GROSS",NOT(ISNUMBER('Trades'!M109))),"Provision angeben, auch null",IF(AND('Trades'!J109="GROSS",'Trades'!M109&lt;0),"Provision muss nichtnegativ sein",IF(AND('Trades'!J109="GROSS",NOT(ISNUMBER('Trades'!N109))),"Sonstige Gebühren angeben, auch null",IF(AND('Trades'!J109="GROSS",'Trades'!N109&lt;0),"Gebühren müssen nichtnegativ sein",IF(AND('Trades'!J109="GROSS",NOT(ISNUMBER('Trades'!O109))),"Finanzierung mit Vorzeichen angeben, auch null",IF(AND('Trades'!J109="GROSS",NOT(ISNUMBER(F109))),"Brutto-P&amp;L für jeden Ausstieg eingeben",IF(IF('Trades'!J109="NET",OR(ABS('Trades'!L109)&gt;1000000000,ROUND('Trades'!L109,2)&lt;&gt;'Trades'!L109),FALSE),"Geldbeträge: höchstens 2 Nachkommastellen; Eingabebetrag absolut ≤ 1.000.000.000.",IF(IF('Trades'!J109="GROSS",OR(ABS('Trades'!M109)&gt;1000000000,ABS('Trades'!N109)&gt;1000000000,ABS('Trades'!O109)&gt;1000000000,ROUND('Trades'!M109,2)&lt;&gt;'Trades'!M109,ROUND('Trades'!N109,2)&lt;&gt;'Trades'!N109,ROUND('Trades'!O109,2)&lt;&gt;'Trades'!O109),FALSE),"Geldbeträge: höchstens 2 Nachkommastellen; Eingabebetrag absolut ≤ 1.000.000.000.",IF(AND('Trades'!G109&lt;&gt;"",OR(NOT(ISNUMBER('Trades'!G109)),'Trades'!G109&lt;=0)),"Positiven Kurs eingeben oder leer lassen",IF(AND('Trades'!H109&lt;&gt;"",OR(NOT(ISNUMBER('Trades'!H109)),'Trades'!H109&lt;=0)),"Positiven Kurs eingeben oder leer lassen","")))))))))))))))))))))))))))))))))))</x:f>
      </x:c>
      <x:c r="D109" s="31"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k. A.",ROUND(SUMIFS('Exits'!$I$9:$I$608,'Exits'!$B$9:$B$608,'Trades'!A109),8)))</x:f>
      </x:c>
      <x:c r="E109" s="32"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k. A.",IF(OR(O109=0,COUNTIFS('Exits'!$B$9:$B$608,'Trades'!A109,'Exits'!$G$9:$G$608,-1)&gt;0),"k. A.",_xlfn.MAXIFS('Exits'!$C$9:$C$608,'Exits'!$B$9:$B$608,'Trades'!A109))))</x:f>
      </x:c>
      <x:c r="F109" s="30"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k. A.",IF(AND(O109&gt;0,SUMIFS('Exits'!$J$9:$J$608,'Exits'!$B$9:$B$608,'Trades'!A109)=O109),ROUND(SUMIFS('Exits'!$F$9:$F$608,'Exits'!$B$9:$B$608,'Trades'!A109),2),"k. A.")))</x:f>
      </x:c>
      <x:c r="G109" s="30" t="str">
        <x:f>IF(P109=0,"",IF(K109&lt;&gt;1,"k. A.",IF('Trades'!J109="NET",'Trades'!L109,ROUND(F109-'Trades'!M109-'Trades'!N109+'Trades'!O109,2))))</x:f>
      </x:c>
      <x:c r="H109" s="31" t="str">
        <x:f>IF(P109=0,"",IF(N109=1,G109/'Trades'!P109,"k. A."))</x:f>
      </x:c>
      <x:c r="I109" s="33" t="str">
        <x:f>IF(P109=0,"",IF(K109&lt;&gt;1,"Position nicht abgeschlossen",IF(NOT(ISNUMBER('Trades'!P109)),"Risiko fehlt oder ungültig: positiv, ≤ 1.000.000.000, höchstens 2 Nachkommastellen.",IF(OR('Trades'!P109&lt;=0,'Trades'!P109&gt;1000000000,ROUND('Trades'!P109,2)&lt;&gt;'Trades'!P109),"Risiko fehlt oder ungültig: positiv, ≤ 1.000.000.000, höchstens 2 Nachkommastellen.",IF(AND('Trades'!Q109&lt;&gt;"PRICE",'Trades'!Q109&lt;&gt;"ALL_IN"),"PRICE oder ALL_IN wählen",IF('Trades'!Q109&lt;&gt;'Summary'!$K$4,"Andere Basis ausgewählt","Erfasst"))))))</x:f>
      </x:c>
      <x:c r="J109" s="33" t="str">
        <x:f>IF(P109=0,"",IF('Summary'!$H$6="Datumsfilter prüfen","Datumsfilter prüfen",IF(L109=1,"Enthalten",IF(K109=1,"Außerhalb des Zeitraums","Nicht enthalten"))))</x:f>
      </x:c>
      <x:c r="K109" s="29" t="n">
        <x:f>IF(P109=0,0,IF('Trades'!I109="UNSUPPORTED",4,IF(C109&lt;&gt;"",3,IF('Trades'!I109="OPEN",2,1))))</x:f>
        <x:v>0</x:v>
      </x:c>
      <x:c r="L109" s="29" t="n">
        <x:f>IF(OR(K109&lt;&gt;1,'Summary'!$H$6="Datumsfilter prüfen"),0,IF(AND(OR('Summary'!$B$6="",E109&gt;='Summary'!$B$6),OR('Summary'!$E$6="",E109&lt;'Summary'!$E$6+1)),1,0))</x:f>
        <x:v>0</x:v>
      </x:c>
      <x:c r="M109" s="29" t="n">
        <x:f>IF(AND(L109=1,N109=1,'Trades'!Q109='Summary'!$K$4),1,0)</x:f>
        <x:v>0</x:v>
      </x:c>
      <x:c r="N109" s="29" t="n">
        <x:f>IF(K109&lt;&gt;1,0,IF(NOT(ISNUMBER('Trades'!P109)),0,IF(AND('Trades'!P109&gt;0,'Trades'!P109&lt;=1000000000,ROUND('Trades'!P109,2)='Trades'!P109,OR('Trades'!Q109="PRICE",'Trades'!Q109="ALL_IN")),1,0)))</x:f>
        <x:v>0</x:v>
      </x:c>
      <x:c r="O109" s="29" t="n">
        <x:f>IF(P109=0,0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0,COUNTIFS('Exits'!$B$9:$B$608,'Trades'!A109,'Exits'!$K$9:$K$608,1)))</x:f>
        <x:v>0</x:v>
      </x:c>
      <x:c r="P109" s="29" t="n">
        <x:f>IF(COUNTA('Trades'!A109:I109,'Trades'!K109:T109)=0,0,1)</x:f>
        <x:v>0</x:v>
      </x:c>
    </x:row>
    <x:row r="110" ht="52" customHeight="1">
      <x:c r="A110" s="29" t="str">
        <x:f>IF(P110=0,"",IF('Trades'!A110="","[Trades "&amp;ROW()&amp;"]",'Trades'!A110))</x:f>
      </x:c>
      <x:c r="B110" s="33" t="str">
        <x:f>IF(K110=0,"",CHOOSE(K110,"Abgeschlossen","Offen","Unvollständig / ungültig","Nicht unterstützt"))</x:f>
      </x:c>
      <x:c r="C110" s="33" t="str">
        <x:f>IF(P110=0,"",IF('Trades'!I110="UNSUPPORTED","Aufstockungen / Umkehrungen nicht unterstützt",IF('Trades'!A110="","Trade-ID eingeben",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IDs: Text mit A–Z am Anfang, bis zu 64 Zeichen; ohne *, ?, ~, =, &lt; oder &gt;. Beispiel: T-001.",IF(COUNTIFS('Trades'!$A$9:$A$208,'Trades'!A110)&lt;&gt;1,"Trade-ID ist doppelt",IF('Trades'!B110="","Instrument eingeben",IF(AND('Trades'!C110&lt;&gt;"LONG",'Trades'!C110&lt;&gt;"SHORT"),"LONG oder SHORT wählen",IF(NOT(ISNUMBER('Trades'!D110)),"Gültigen Eröffnungszeitpunkt eingeben",IF(OR('Trades'!D110&lt;1,'Trades'!D110&gt;2958465),"Gültigen Eröffnungszeitpunkt eingeben",IF(NOT(ISNUMBER('Trades'!E110)),"Positive ursprüngliche Menge eingeben",IF(OR('Trades'!E110&lt;=0,'Trades'!E110&gt;1000000,ROUND('Trades'!E110,8)&lt;&gt;'Trades'!E110),"Positive ursprüngliche Menge eingeben",IF('Trades'!F110="","Mengeneinheit angeben",IF(AND('Trades'!I110&lt;&gt;"OPEN",'Trades'!I110&lt;&gt;"CLOSED"),"OPEN oder CLOSED wählen",IF(AND('Trades'!J110&lt;&gt;"NET",'Trades'!J110&lt;&gt;"GROSS"),"NET oder GROSS wählen",IF(COUNTIFS('Exits'!$B$9:$B$608,'Trades'!A110,'Exits'!$G$9:$G$608,-1)&gt;0,"Zugehörige Ausstiege prüfen",IF(D110&gt;'Trades'!E110,"Geschlossene Menge übersteigt Anfangsmenge",IF(AND('Trades'!I110="OPEN",D110='Trades'!E110),"OPEN widerspricht Restmenge null",IF('Trades'!I110="OPEN","",IF(O110=0,"Schließung in Exits ergänzen",IF(D110&lt;&gt;'Trades'!E110,"CLOSED verlangt vollständige Schließung",IF(AND('Trades'!J110="NET",NOT(ISNUMBER('Trades'!L110))),"Abgeglichenes Netto der ganzen Position eingeben",IF(AND('Trades'!J110="NET",'Trades'!K110&lt;&gt;"YES"),"Netto der ganzen Position bestätigen",IF(IF('Trades'!J110="NET",IF('Trades'!M110="",FALSE,IF(NOT(ISNUMBER('Trades'!M110)),TRUE,OR('Trades'!M110&lt;0,'Trades'!M110&gt;1000000000,ROUND('Trades'!M110,2)&lt;&gt;'Trades'!M110))),FALSE),"Geldbeträge: höchstens 2 Nachkommastellen; Eingabebetrag absolut ≤ 1.000.000.000.",IF(IF('Trades'!J110="NET",IF('Trades'!N110="",FALSE,IF(NOT(ISNUMBER('Trades'!N110)),TRUE,OR('Trades'!N110&lt;0,'Trades'!N110&gt;1000000000,ROUND('Trades'!N110,2)&lt;&gt;'Trades'!N110))),FALSE),"Geldbeträge: höchstens 2 Nachkommastellen; Eingabebetrag absolut ≤ 1.000.000.000.",IF(IF('Trades'!J110="NET",IF('Trades'!O110="",FALSE,IF(NOT(ISNUMBER('Trades'!O110)),TRUE,OR(ABS('Trades'!O110)&gt;1000000000,ROUND('Trades'!O110,2)&lt;&gt;'Trades'!O110))),FALSE),"Geldbeträge: höchstens 2 Nachkommastellen; Eingabebetrag absolut ≤ 1.000.000.000.",IF(AND('Trades'!J110="GROSS",NOT(ISNUMBER('Trades'!M110))),"Provision angeben, auch null",IF(AND('Trades'!J110="GROSS",'Trades'!M110&lt;0),"Provision muss nichtnegativ sein",IF(AND('Trades'!J110="GROSS",NOT(ISNUMBER('Trades'!N110))),"Sonstige Gebühren angeben, auch null",IF(AND('Trades'!J110="GROSS",'Trades'!N110&lt;0),"Gebühren müssen nichtnegativ sein",IF(AND('Trades'!J110="GROSS",NOT(ISNUMBER('Trades'!O110))),"Finanzierung mit Vorzeichen angeben, auch null",IF(AND('Trades'!J110="GROSS",NOT(ISNUMBER(F110))),"Brutto-P&amp;L für jeden Ausstieg eingeben",IF(IF('Trades'!J110="NET",OR(ABS('Trades'!L110)&gt;1000000000,ROUND('Trades'!L110,2)&lt;&gt;'Trades'!L110),FALSE),"Geldbeträge: höchstens 2 Nachkommastellen; Eingabebetrag absolut ≤ 1.000.000.000.",IF(IF('Trades'!J110="GROSS",OR(ABS('Trades'!M110)&gt;1000000000,ABS('Trades'!N110)&gt;1000000000,ABS('Trades'!O110)&gt;1000000000,ROUND('Trades'!M110,2)&lt;&gt;'Trades'!M110,ROUND('Trades'!N110,2)&lt;&gt;'Trades'!N110,ROUND('Trades'!O110,2)&lt;&gt;'Trades'!O110),FALSE),"Geldbeträge: höchstens 2 Nachkommastellen; Eingabebetrag absolut ≤ 1.000.000.000.",IF(AND('Trades'!G110&lt;&gt;"",OR(NOT(ISNUMBER('Trades'!G110)),'Trades'!G110&lt;=0)),"Positiven Kurs eingeben oder leer lassen",IF(AND('Trades'!H110&lt;&gt;"",OR(NOT(ISNUMBER('Trades'!H110)),'Trades'!H110&lt;=0)),"Positiven Kurs eingeben oder leer lassen","")))))))))))))))))))))))))))))))))))</x:f>
      </x:c>
      <x:c r="D110" s="31"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k. A.",ROUND(SUMIFS('Exits'!$I$9:$I$608,'Exits'!$B$9:$B$608,'Trades'!A110),8)))</x:f>
      </x:c>
      <x:c r="E110" s="32"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k. A.",IF(OR(O110=0,COUNTIFS('Exits'!$B$9:$B$608,'Trades'!A110,'Exits'!$G$9:$G$608,-1)&gt;0),"k. A.",_xlfn.MAXIFS('Exits'!$C$9:$C$608,'Exits'!$B$9:$B$608,'Trades'!A110))))</x:f>
      </x:c>
      <x:c r="F110" s="30"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k. A.",IF(AND(O110&gt;0,SUMIFS('Exits'!$J$9:$J$608,'Exits'!$B$9:$B$608,'Trades'!A110)=O110),ROUND(SUMIFS('Exits'!$F$9:$F$608,'Exits'!$B$9:$B$608,'Trades'!A110),2),"k. A.")))</x:f>
      </x:c>
      <x:c r="G110" s="30" t="str">
        <x:f>IF(P110=0,"",IF(K110&lt;&gt;1,"k. A.",IF('Trades'!J110="NET",'Trades'!L110,ROUND(F110-'Trades'!M110-'Trades'!N110+'Trades'!O110,2))))</x:f>
      </x:c>
      <x:c r="H110" s="31" t="str">
        <x:f>IF(P110=0,"",IF(N110=1,G110/'Trades'!P110,"k. A."))</x:f>
      </x:c>
      <x:c r="I110" s="33" t="str">
        <x:f>IF(P110=0,"",IF(K110&lt;&gt;1,"Position nicht abgeschlossen",IF(NOT(ISNUMBER('Trades'!P110)),"Risiko fehlt oder ungültig: positiv, ≤ 1.000.000.000, höchstens 2 Nachkommastellen.",IF(OR('Trades'!P110&lt;=0,'Trades'!P110&gt;1000000000,ROUND('Trades'!P110,2)&lt;&gt;'Trades'!P110),"Risiko fehlt oder ungültig: positiv, ≤ 1.000.000.000, höchstens 2 Nachkommastellen.",IF(AND('Trades'!Q110&lt;&gt;"PRICE",'Trades'!Q110&lt;&gt;"ALL_IN"),"PRICE oder ALL_IN wählen",IF('Trades'!Q110&lt;&gt;'Summary'!$K$4,"Andere Basis ausgewählt","Erfasst"))))))</x:f>
      </x:c>
      <x:c r="J110" s="33" t="str">
        <x:f>IF(P110=0,"",IF('Summary'!$H$6="Datumsfilter prüfen","Datumsfilter prüfen",IF(L110=1,"Enthalten",IF(K110=1,"Außerhalb des Zeitraums","Nicht enthalten"))))</x:f>
      </x:c>
      <x:c r="K110" s="29" t="n">
        <x:f>IF(P110=0,0,IF('Trades'!I110="UNSUPPORTED",4,IF(C110&lt;&gt;"",3,IF('Trades'!I110="OPEN",2,1))))</x:f>
        <x:v>0</x:v>
      </x:c>
      <x:c r="L110" s="29" t="n">
        <x:f>IF(OR(K110&lt;&gt;1,'Summary'!$H$6="Datumsfilter prüfen"),0,IF(AND(OR('Summary'!$B$6="",E110&gt;='Summary'!$B$6),OR('Summary'!$E$6="",E110&lt;'Summary'!$E$6+1)),1,0))</x:f>
        <x:v>0</x:v>
      </x:c>
      <x:c r="M110" s="29" t="n">
        <x:f>IF(AND(L110=1,N110=1,'Trades'!Q110='Summary'!$K$4),1,0)</x:f>
        <x:v>0</x:v>
      </x:c>
      <x:c r="N110" s="29" t="n">
        <x:f>IF(K110&lt;&gt;1,0,IF(NOT(ISNUMBER('Trades'!P110)),0,IF(AND('Trades'!P110&gt;0,'Trades'!P110&lt;=1000000000,ROUND('Trades'!P110,2)='Trades'!P110,OR('Trades'!Q110="PRICE",'Trades'!Q110="ALL_IN")),1,0)))</x:f>
        <x:v>0</x:v>
      </x:c>
      <x:c r="O110" s="29" t="n">
        <x:f>IF(P110=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0,COUNTIFS('Exits'!$B$9:$B$608,'Trades'!A110,'Exits'!$K$9:$K$608,1)))</x:f>
        <x:v>0</x:v>
      </x:c>
      <x:c r="P110" s="29" t="n">
        <x:f>IF(COUNTA('Trades'!A110:I110,'Trades'!K110:T110)=0,0,1)</x:f>
        <x:v>0</x:v>
      </x:c>
    </x:row>
    <x:row r="111" ht="52" customHeight="1">
      <x:c r="A111" s="29" t="str">
        <x:f>IF(P111=0,"",IF('Trades'!A111="","[Trades "&amp;ROW()&amp;"]",'Trades'!A111))</x:f>
      </x:c>
      <x:c r="B111" s="33" t="str">
        <x:f>IF(K111=0,"",CHOOSE(K111,"Abgeschlossen","Offen","Unvollständig / ungültig","Nicht unterstützt"))</x:f>
      </x:c>
      <x:c r="C111" s="33" t="str">
        <x:f>IF(P111=0,"",IF('Trades'!I111="UNSUPPORTED","Aufstockungen / Umkehrungen nicht unterstützt",IF('Trades'!A111="","Trade-ID eingeben",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IDs: Text mit A–Z am Anfang, bis zu 64 Zeichen; ohne *, ?, ~, =, &lt; oder &gt;. Beispiel: T-001.",IF(COUNTIFS('Trades'!$A$9:$A$208,'Trades'!A111)&lt;&gt;1,"Trade-ID ist doppelt",IF('Trades'!B111="","Instrument eingeben",IF(AND('Trades'!C111&lt;&gt;"LONG",'Trades'!C111&lt;&gt;"SHORT"),"LONG oder SHORT wählen",IF(NOT(ISNUMBER('Trades'!D111)),"Gültigen Eröffnungszeitpunkt eingeben",IF(OR('Trades'!D111&lt;1,'Trades'!D111&gt;2958465),"Gültigen Eröffnungszeitpunkt eingeben",IF(NOT(ISNUMBER('Trades'!E111)),"Positive ursprüngliche Menge eingeben",IF(OR('Trades'!E111&lt;=0,'Trades'!E111&gt;1000000,ROUND('Trades'!E111,8)&lt;&gt;'Trades'!E111),"Positive ursprüngliche Menge eingeben",IF('Trades'!F111="","Mengeneinheit angeben",IF(AND('Trades'!I111&lt;&gt;"OPEN",'Trades'!I111&lt;&gt;"CLOSED"),"OPEN oder CLOSED wählen",IF(AND('Trades'!J111&lt;&gt;"NET",'Trades'!J111&lt;&gt;"GROSS"),"NET oder GROSS wählen",IF(COUNTIFS('Exits'!$B$9:$B$608,'Trades'!A111,'Exits'!$G$9:$G$608,-1)&gt;0,"Zugehörige Ausstiege prüfen",IF(D111&gt;'Trades'!E111,"Geschlossene Menge übersteigt Anfangsmenge",IF(AND('Trades'!I111="OPEN",D111='Trades'!E111),"OPEN widerspricht Restmenge null",IF('Trades'!I111="OPEN","",IF(O111=0,"Schließung in Exits ergänzen",IF(D111&lt;&gt;'Trades'!E111,"CLOSED verlangt vollständige Schließung",IF(AND('Trades'!J111="NET",NOT(ISNUMBER('Trades'!L111))),"Abgeglichenes Netto der ganzen Position eingeben",IF(AND('Trades'!J111="NET",'Trades'!K111&lt;&gt;"YES"),"Netto der ganzen Position bestätigen",IF(IF('Trades'!J111="NET",IF('Trades'!M111="",FALSE,IF(NOT(ISNUMBER('Trades'!M111)),TRUE,OR('Trades'!M111&lt;0,'Trades'!M111&gt;1000000000,ROUND('Trades'!M111,2)&lt;&gt;'Trades'!M111))),FALSE),"Geldbeträge: höchstens 2 Nachkommastellen; Eingabebetrag absolut ≤ 1.000.000.000.",IF(IF('Trades'!J111="NET",IF('Trades'!N111="",FALSE,IF(NOT(ISNUMBER('Trades'!N111)),TRUE,OR('Trades'!N111&lt;0,'Trades'!N111&gt;1000000000,ROUND('Trades'!N111,2)&lt;&gt;'Trades'!N111))),FALSE),"Geldbeträge: höchstens 2 Nachkommastellen; Eingabebetrag absolut ≤ 1.000.000.000.",IF(IF('Trades'!J111="NET",IF('Trades'!O111="",FALSE,IF(NOT(ISNUMBER('Trades'!O111)),TRUE,OR(ABS('Trades'!O111)&gt;1000000000,ROUND('Trades'!O111,2)&lt;&gt;'Trades'!O111))),FALSE),"Geldbeträge: höchstens 2 Nachkommastellen; Eingabebetrag absolut ≤ 1.000.000.000.",IF(AND('Trades'!J111="GROSS",NOT(ISNUMBER('Trades'!M111))),"Provision angeben, auch null",IF(AND('Trades'!J111="GROSS",'Trades'!M111&lt;0),"Provision muss nichtnegativ sein",IF(AND('Trades'!J111="GROSS",NOT(ISNUMBER('Trades'!N111))),"Sonstige Gebühren angeben, auch null",IF(AND('Trades'!J111="GROSS",'Trades'!N111&lt;0),"Gebühren müssen nichtnegativ sein",IF(AND('Trades'!J111="GROSS",NOT(ISNUMBER('Trades'!O111))),"Finanzierung mit Vorzeichen angeben, auch null",IF(AND('Trades'!J111="GROSS",NOT(ISNUMBER(F111))),"Brutto-P&amp;L für jeden Ausstieg eingeben",IF(IF('Trades'!J111="NET",OR(ABS('Trades'!L111)&gt;1000000000,ROUND('Trades'!L111,2)&lt;&gt;'Trades'!L111),FALSE),"Geldbeträge: höchstens 2 Nachkommastellen; Eingabebetrag absolut ≤ 1.000.000.000.",IF(IF('Trades'!J111="GROSS",OR(ABS('Trades'!M111)&gt;1000000000,ABS('Trades'!N111)&gt;1000000000,ABS('Trades'!O111)&gt;1000000000,ROUND('Trades'!M111,2)&lt;&gt;'Trades'!M111,ROUND('Trades'!N111,2)&lt;&gt;'Trades'!N111,ROUND('Trades'!O111,2)&lt;&gt;'Trades'!O111),FALSE),"Geldbeträge: höchstens 2 Nachkommastellen; Eingabebetrag absolut ≤ 1.000.000.000.",IF(AND('Trades'!G111&lt;&gt;"",OR(NOT(ISNUMBER('Trades'!G111)),'Trades'!G111&lt;=0)),"Positiven Kurs eingeben oder leer lassen",IF(AND('Trades'!H111&lt;&gt;"",OR(NOT(ISNUMBER('Trades'!H111)),'Trades'!H111&lt;=0)),"Positiven Kurs eingeben oder leer lassen","")))))))))))))))))))))))))))))))))))</x:f>
      </x:c>
      <x:c r="D111" s="31"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k. A.",ROUND(SUMIFS('Exits'!$I$9:$I$608,'Exits'!$B$9:$B$608,'Trades'!A111),8)))</x:f>
      </x:c>
      <x:c r="E111" s="32"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k. A.",IF(OR(O111=0,COUNTIFS('Exits'!$B$9:$B$608,'Trades'!A111,'Exits'!$G$9:$G$608,-1)&gt;0),"k. A.",_xlfn.MAXIFS('Exits'!$C$9:$C$608,'Exits'!$B$9:$B$608,'Trades'!A111))))</x:f>
      </x:c>
      <x:c r="F111" s="30"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k. A.",IF(AND(O111&gt;0,SUMIFS('Exits'!$J$9:$J$608,'Exits'!$B$9:$B$608,'Trades'!A111)=O111),ROUND(SUMIFS('Exits'!$F$9:$F$608,'Exits'!$B$9:$B$608,'Trades'!A111),2),"k. A.")))</x:f>
      </x:c>
      <x:c r="G111" s="30" t="str">
        <x:f>IF(P111=0,"",IF(K111&lt;&gt;1,"k. A.",IF('Trades'!J111="NET",'Trades'!L111,ROUND(F111-'Trades'!M111-'Trades'!N111+'Trades'!O111,2))))</x:f>
      </x:c>
      <x:c r="H111" s="31" t="str">
        <x:f>IF(P111=0,"",IF(N111=1,G111/'Trades'!P111,"k. A."))</x:f>
      </x:c>
      <x:c r="I111" s="33" t="str">
        <x:f>IF(P111=0,"",IF(K111&lt;&gt;1,"Position nicht abgeschlossen",IF(NOT(ISNUMBER('Trades'!P111)),"Risiko fehlt oder ungültig: positiv, ≤ 1.000.000.000, höchstens 2 Nachkommastellen.",IF(OR('Trades'!P111&lt;=0,'Trades'!P111&gt;1000000000,ROUND('Trades'!P111,2)&lt;&gt;'Trades'!P111),"Risiko fehlt oder ungültig: positiv, ≤ 1.000.000.000, höchstens 2 Nachkommastellen.",IF(AND('Trades'!Q111&lt;&gt;"PRICE",'Trades'!Q111&lt;&gt;"ALL_IN"),"PRICE oder ALL_IN wählen",IF('Trades'!Q111&lt;&gt;'Summary'!$K$4,"Andere Basis ausgewählt","Erfasst"))))))</x:f>
      </x:c>
      <x:c r="J111" s="33" t="str">
        <x:f>IF(P111=0,"",IF('Summary'!$H$6="Datumsfilter prüfen","Datumsfilter prüfen",IF(L111=1,"Enthalten",IF(K111=1,"Außerhalb des Zeitraums","Nicht enthalten"))))</x:f>
      </x:c>
      <x:c r="K111" s="29" t="n">
        <x:f>IF(P111=0,0,IF('Trades'!I111="UNSUPPORTED",4,IF(C111&lt;&gt;"",3,IF('Trades'!I111="OPEN",2,1))))</x:f>
        <x:v>0</x:v>
      </x:c>
      <x:c r="L111" s="29" t="n">
        <x:f>IF(OR(K111&lt;&gt;1,'Summary'!$H$6="Datumsfilter prüfen"),0,IF(AND(OR('Summary'!$B$6="",E111&gt;='Summary'!$B$6),OR('Summary'!$E$6="",E111&lt;'Summary'!$E$6+1)),1,0))</x:f>
        <x:v>0</x:v>
      </x:c>
      <x:c r="M111" s="29" t="n">
        <x:f>IF(AND(L111=1,N111=1,'Trades'!Q111='Summary'!$K$4),1,0)</x:f>
        <x:v>0</x:v>
      </x:c>
      <x:c r="N111" s="29" t="n">
        <x:f>IF(K111&lt;&gt;1,0,IF(NOT(ISNUMBER('Trades'!P111)),0,IF(AND('Trades'!P111&gt;0,'Trades'!P111&lt;=1000000000,ROUND('Trades'!P111,2)='Trades'!P111,OR('Trades'!Q111="PRICE",'Trades'!Q111="ALL_IN")),1,0)))</x:f>
        <x:v>0</x:v>
      </x:c>
      <x:c r="O111" s="29" t="n">
        <x:f>IF(P111=0,0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0,COUNTIFS('Exits'!$B$9:$B$608,'Trades'!A111,'Exits'!$K$9:$K$608,1)))</x:f>
        <x:v>0</x:v>
      </x:c>
      <x:c r="P111" s="29" t="n">
        <x:f>IF(COUNTA('Trades'!A111:I111,'Trades'!K111:T111)=0,0,1)</x:f>
        <x:v>0</x:v>
      </x:c>
    </x:row>
    <x:row r="112" ht="52" customHeight="1">
      <x:c r="A112" s="29" t="str">
        <x:f>IF(P112=0,"",IF('Trades'!A112="","[Trades "&amp;ROW()&amp;"]",'Trades'!A112))</x:f>
      </x:c>
      <x:c r="B112" s="33" t="str">
        <x:f>IF(K112=0,"",CHOOSE(K112,"Abgeschlossen","Offen","Unvollständig / ungültig","Nicht unterstützt"))</x:f>
      </x:c>
      <x:c r="C112" s="33" t="str">
        <x:f>IF(P112=0,"",IF('Trades'!I112="UNSUPPORTED","Aufstockungen / Umkehrungen nicht unterstützt",IF('Trades'!A112="","Trade-ID eingeben",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IDs: Text mit A–Z am Anfang, bis zu 64 Zeichen; ohne *, ?, ~, =, &lt; oder &gt;. Beispiel: T-001.",IF(COUNTIFS('Trades'!$A$9:$A$208,'Trades'!A112)&lt;&gt;1,"Trade-ID ist doppelt",IF('Trades'!B112="","Instrument eingeben",IF(AND('Trades'!C112&lt;&gt;"LONG",'Trades'!C112&lt;&gt;"SHORT"),"LONG oder SHORT wählen",IF(NOT(ISNUMBER('Trades'!D112)),"Gültigen Eröffnungszeitpunkt eingeben",IF(OR('Trades'!D112&lt;1,'Trades'!D112&gt;2958465),"Gültigen Eröffnungszeitpunkt eingeben",IF(NOT(ISNUMBER('Trades'!E112)),"Positive ursprüngliche Menge eingeben",IF(OR('Trades'!E112&lt;=0,'Trades'!E112&gt;1000000,ROUND('Trades'!E112,8)&lt;&gt;'Trades'!E112),"Positive ursprüngliche Menge eingeben",IF('Trades'!F112="","Mengeneinheit angeben",IF(AND('Trades'!I112&lt;&gt;"OPEN",'Trades'!I112&lt;&gt;"CLOSED"),"OPEN oder CLOSED wählen",IF(AND('Trades'!J112&lt;&gt;"NET",'Trades'!J112&lt;&gt;"GROSS"),"NET oder GROSS wählen",IF(COUNTIFS('Exits'!$B$9:$B$608,'Trades'!A112,'Exits'!$G$9:$G$608,-1)&gt;0,"Zugehörige Ausstiege prüfen",IF(D112&gt;'Trades'!E112,"Geschlossene Menge übersteigt Anfangsmenge",IF(AND('Trades'!I112="OPEN",D112='Trades'!E112),"OPEN widerspricht Restmenge null",IF('Trades'!I112="OPEN","",IF(O112=0,"Schließung in Exits ergänzen",IF(D112&lt;&gt;'Trades'!E112,"CLOSED verlangt vollständige Schließung",IF(AND('Trades'!J112="NET",NOT(ISNUMBER('Trades'!L112))),"Abgeglichenes Netto der ganzen Position eingeben",IF(AND('Trades'!J112="NET",'Trades'!K112&lt;&gt;"YES"),"Netto der ganzen Position bestätigen",IF(IF('Trades'!J112="NET",IF('Trades'!M112="",FALSE,IF(NOT(ISNUMBER('Trades'!M112)),TRUE,OR('Trades'!M112&lt;0,'Trades'!M112&gt;1000000000,ROUND('Trades'!M112,2)&lt;&gt;'Trades'!M112))),FALSE),"Geldbeträge: höchstens 2 Nachkommastellen; Eingabebetrag absolut ≤ 1.000.000.000.",IF(IF('Trades'!J112="NET",IF('Trades'!N112="",FALSE,IF(NOT(ISNUMBER('Trades'!N112)),TRUE,OR('Trades'!N112&lt;0,'Trades'!N112&gt;1000000000,ROUND('Trades'!N112,2)&lt;&gt;'Trades'!N112))),FALSE),"Geldbeträge: höchstens 2 Nachkommastellen; Eingabebetrag absolut ≤ 1.000.000.000.",IF(IF('Trades'!J112="NET",IF('Trades'!O112="",FALSE,IF(NOT(ISNUMBER('Trades'!O112)),TRUE,OR(ABS('Trades'!O112)&gt;1000000000,ROUND('Trades'!O112,2)&lt;&gt;'Trades'!O112))),FALSE),"Geldbeträge: höchstens 2 Nachkommastellen; Eingabebetrag absolut ≤ 1.000.000.000.",IF(AND('Trades'!J112="GROSS",NOT(ISNUMBER('Trades'!M112))),"Provision angeben, auch null",IF(AND('Trades'!J112="GROSS",'Trades'!M112&lt;0),"Provision muss nichtnegativ sein",IF(AND('Trades'!J112="GROSS",NOT(ISNUMBER('Trades'!N112))),"Sonstige Gebühren angeben, auch null",IF(AND('Trades'!J112="GROSS",'Trades'!N112&lt;0),"Gebühren müssen nichtnegativ sein",IF(AND('Trades'!J112="GROSS",NOT(ISNUMBER('Trades'!O112))),"Finanzierung mit Vorzeichen angeben, auch null",IF(AND('Trades'!J112="GROSS",NOT(ISNUMBER(F112))),"Brutto-P&amp;L für jeden Ausstieg eingeben",IF(IF('Trades'!J112="NET",OR(ABS('Trades'!L112)&gt;1000000000,ROUND('Trades'!L112,2)&lt;&gt;'Trades'!L112),FALSE),"Geldbeträge: höchstens 2 Nachkommastellen; Eingabebetrag absolut ≤ 1.000.000.000.",IF(IF('Trades'!J112="GROSS",OR(ABS('Trades'!M112)&gt;1000000000,ABS('Trades'!N112)&gt;1000000000,ABS('Trades'!O112)&gt;1000000000,ROUND('Trades'!M112,2)&lt;&gt;'Trades'!M112,ROUND('Trades'!N112,2)&lt;&gt;'Trades'!N112,ROUND('Trades'!O112,2)&lt;&gt;'Trades'!O112),FALSE),"Geldbeträge: höchstens 2 Nachkommastellen; Eingabebetrag absolut ≤ 1.000.000.000.",IF(AND('Trades'!G112&lt;&gt;"",OR(NOT(ISNUMBER('Trades'!G112)),'Trades'!G112&lt;=0)),"Positiven Kurs eingeben oder leer lassen",IF(AND('Trades'!H112&lt;&gt;"",OR(NOT(ISNUMBER('Trades'!H112)),'Trades'!H112&lt;=0)),"Positiven Kurs eingeben oder leer lassen","")))))))))))))))))))))))))))))))))))</x:f>
      </x:c>
      <x:c r="D112" s="31"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k. A.",ROUND(SUMIFS('Exits'!$I$9:$I$608,'Exits'!$B$9:$B$608,'Trades'!A112),8)))</x:f>
      </x:c>
      <x:c r="E112" s="32"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k. A.",IF(OR(O112=0,COUNTIFS('Exits'!$B$9:$B$608,'Trades'!A112,'Exits'!$G$9:$G$608,-1)&gt;0),"k. A.",_xlfn.MAXIFS('Exits'!$C$9:$C$608,'Exits'!$B$9:$B$608,'Trades'!A112))))</x:f>
      </x:c>
      <x:c r="F112" s="30"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k. A.",IF(AND(O112&gt;0,SUMIFS('Exits'!$J$9:$J$608,'Exits'!$B$9:$B$608,'Trades'!A112)=O112),ROUND(SUMIFS('Exits'!$F$9:$F$608,'Exits'!$B$9:$B$608,'Trades'!A112),2),"k. A.")))</x:f>
      </x:c>
      <x:c r="G112" s="30" t="str">
        <x:f>IF(P112=0,"",IF(K112&lt;&gt;1,"k. A.",IF('Trades'!J112="NET",'Trades'!L112,ROUND(F112-'Trades'!M112-'Trades'!N112+'Trades'!O112,2))))</x:f>
      </x:c>
      <x:c r="H112" s="31" t="str">
        <x:f>IF(P112=0,"",IF(N112=1,G112/'Trades'!P112,"k. A."))</x:f>
      </x:c>
      <x:c r="I112" s="33" t="str">
        <x:f>IF(P112=0,"",IF(K112&lt;&gt;1,"Position nicht abgeschlossen",IF(NOT(ISNUMBER('Trades'!P112)),"Risiko fehlt oder ungültig: positiv, ≤ 1.000.000.000, höchstens 2 Nachkommastellen.",IF(OR('Trades'!P112&lt;=0,'Trades'!P112&gt;1000000000,ROUND('Trades'!P112,2)&lt;&gt;'Trades'!P112),"Risiko fehlt oder ungültig: positiv, ≤ 1.000.000.000, höchstens 2 Nachkommastellen.",IF(AND('Trades'!Q112&lt;&gt;"PRICE",'Trades'!Q112&lt;&gt;"ALL_IN"),"PRICE oder ALL_IN wählen",IF('Trades'!Q112&lt;&gt;'Summary'!$K$4,"Andere Basis ausgewählt","Erfasst"))))))</x:f>
      </x:c>
      <x:c r="J112" s="33" t="str">
        <x:f>IF(P112=0,"",IF('Summary'!$H$6="Datumsfilter prüfen","Datumsfilter prüfen",IF(L112=1,"Enthalten",IF(K112=1,"Außerhalb des Zeitraums","Nicht enthalten"))))</x:f>
      </x:c>
      <x:c r="K112" s="29" t="n">
        <x:f>IF(P112=0,0,IF('Trades'!I112="UNSUPPORTED",4,IF(C112&lt;&gt;"",3,IF('Trades'!I112="OPEN",2,1))))</x:f>
        <x:v>0</x:v>
      </x:c>
      <x:c r="L112" s="29" t="n">
        <x:f>IF(OR(K112&lt;&gt;1,'Summary'!$H$6="Datumsfilter prüfen"),0,IF(AND(OR('Summary'!$B$6="",E112&gt;='Summary'!$B$6),OR('Summary'!$E$6="",E112&lt;'Summary'!$E$6+1)),1,0))</x:f>
        <x:v>0</x:v>
      </x:c>
      <x:c r="M112" s="29" t="n">
        <x:f>IF(AND(L112=1,N112=1,'Trades'!Q112='Summary'!$K$4),1,0)</x:f>
        <x:v>0</x:v>
      </x:c>
      <x:c r="N112" s="29" t="n">
        <x:f>IF(K112&lt;&gt;1,0,IF(NOT(ISNUMBER('Trades'!P112)),0,IF(AND('Trades'!P112&gt;0,'Trades'!P112&lt;=1000000000,ROUND('Trades'!P112,2)='Trades'!P112,OR('Trades'!Q112="PRICE",'Trades'!Q112="ALL_IN")),1,0)))</x:f>
        <x:v>0</x:v>
      </x:c>
      <x:c r="O112" s="29" t="n">
        <x:f>IF(P112=0,0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0,COUNTIFS('Exits'!$B$9:$B$608,'Trades'!A112,'Exits'!$K$9:$K$608,1)))</x:f>
        <x:v>0</x:v>
      </x:c>
      <x:c r="P112" s="29" t="n">
        <x:f>IF(COUNTA('Trades'!A112:I112,'Trades'!K112:T112)=0,0,1)</x:f>
        <x:v>0</x:v>
      </x:c>
    </x:row>
    <x:row r="113" ht="52" customHeight="1">
      <x:c r="A113" s="29" t="str">
        <x:f>IF(P113=0,"",IF('Trades'!A113="","[Trades "&amp;ROW()&amp;"]",'Trades'!A113))</x:f>
      </x:c>
      <x:c r="B113" s="33" t="str">
        <x:f>IF(K113=0,"",CHOOSE(K113,"Abgeschlossen","Offen","Unvollständig / ungültig","Nicht unterstützt"))</x:f>
      </x:c>
      <x:c r="C113" s="33" t="str">
        <x:f>IF(P113=0,"",IF('Trades'!I113="UNSUPPORTED","Aufstockungen / Umkehrungen nicht unterstützt",IF('Trades'!A113="","Trade-ID eingeben",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IDs: Text mit A–Z am Anfang, bis zu 64 Zeichen; ohne *, ?, ~, =, &lt; oder &gt;. Beispiel: T-001.",IF(COUNTIFS('Trades'!$A$9:$A$208,'Trades'!A113)&lt;&gt;1,"Trade-ID ist doppelt",IF('Trades'!B113="","Instrument eingeben",IF(AND('Trades'!C113&lt;&gt;"LONG",'Trades'!C113&lt;&gt;"SHORT"),"LONG oder SHORT wählen",IF(NOT(ISNUMBER('Trades'!D113)),"Gültigen Eröffnungszeitpunkt eingeben",IF(OR('Trades'!D113&lt;1,'Trades'!D113&gt;2958465),"Gültigen Eröffnungszeitpunkt eingeben",IF(NOT(ISNUMBER('Trades'!E113)),"Positive ursprüngliche Menge eingeben",IF(OR('Trades'!E113&lt;=0,'Trades'!E113&gt;1000000,ROUND('Trades'!E113,8)&lt;&gt;'Trades'!E113),"Positive ursprüngliche Menge eingeben",IF('Trades'!F113="","Mengeneinheit angeben",IF(AND('Trades'!I113&lt;&gt;"OPEN",'Trades'!I113&lt;&gt;"CLOSED"),"OPEN oder CLOSED wählen",IF(AND('Trades'!J113&lt;&gt;"NET",'Trades'!J113&lt;&gt;"GROSS"),"NET oder GROSS wählen",IF(COUNTIFS('Exits'!$B$9:$B$608,'Trades'!A113,'Exits'!$G$9:$G$608,-1)&gt;0,"Zugehörige Ausstiege prüfen",IF(D113&gt;'Trades'!E113,"Geschlossene Menge übersteigt Anfangsmenge",IF(AND('Trades'!I113="OPEN",D113='Trades'!E113),"OPEN widerspricht Restmenge null",IF('Trades'!I113="OPEN","",IF(O113=0,"Schließung in Exits ergänzen",IF(D113&lt;&gt;'Trades'!E113,"CLOSED verlangt vollständige Schließung",IF(AND('Trades'!J113="NET",NOT(ISNUMBER('Trades'!L113))),"Abgeglichenes Netto der ganzen Position eingeben",IF(AND('Trades'!J113="NET",'Trades'!K113&lt;&gt;"YES"),"Netto der ganzen Position bestätigen",IF(IF('Trades'!J113="NET",IF('Trades'!M113="",FALSE,IF(NOT(ISNUMBER('Trades'!M113)),TRUE,OR('Trades'!M113&lt;0,'Trades'!M113&gt;1000000000,ROUND('Trades'!M113,2)&lt;&gt;'Trades'!M113))),FALSE),"Geldbeträge: höchstens 2 Nachkommastellen; Eingabebetrag absolut ≤ 1.000.000.000.",IF(IF('Trades'!J113="NET",IF('Trades'!N113="",FALSE,IF(NOT(ISNUMBER('Trades'!N113)),TRUE,OR('Trades'!N113&lt;0,'Trades'!N113&gt;1000000000,ROUND('Trades'!N113,2)&lt;&gt;'Trades'!N113))),FALSE),"Geldbeträge: höchstens 2 Nachkommastellen; Eingabebetrag absolut ≤ 1.000.000.000.",IF(IF('Trades'!J113="NET",IF('Trades'!O113="",FALSE,IF(NOT(ISNUMBER('Trades'!O113)),TRUE,OR(ABS('Trades'!O113)&gt;1000000000,ROUND('Trades'!O113,2)&lt;&gt;'Trades'!O113))),FALSE),"Geldbeträge: höchstens 2 Nachkommastellen; Eingabebetrag absolut ≤ 1.000.000.000.",IF(AND('Trades'!J113="GROSS",NOT(ISNUMBER('Trades'!M113))),"Provision angeben, auch null",IF(AND('Trades'!J113="GROSS",'Trades'!M113&lt;0),"Provision muss nichtnegativ sein",IF(AND('Trades'!J113="GROSS",NOT(ISNUMBER('Trades'!N113))),"Sonstige Gebühren angeben, auch null",IF(AND('Trades'!J113="GROSS",'Trades'!N113&lt;0),"Gebühren müssen nichtnegativ sein",IF(AND('Trades'!J113="GROSS",NOT(ISNUMBER('Trades'!O113))),"Finanzierung mit Vorzeichen angeben, auch null",IF(AND('Trades'!J113="GROSS",NOT(ISNUMBER(F113))),"Brutto-P&amp;L für jeden Ausstieg eingeben",IF(IF('Trades'!J113="NET",OR(ABS('Trades'!L113)&gt;1000000000,ROUND('Trades'!L113,2)&lt;&gt;'Trades'!L113),FALSE),"Geldbeträge: höchstens 2 Nachkommastellen; Eingabebetrag absolut ≤ 1.000.000.000.",IF(IF('Trades'!J113="GROSS",OR(ABS('Trades'!M113)&gt;1000000000,ABS('Trades'!N113)&gt;1000000000,ABS('Trades'!O113)&gt;1000000000,ROUND('Trades'!M113,2)&lt;&gt;'Trades'!M113,ROUND('Trades'!N113,2)&lt;&gt;'Trades'!N113,ROUND('Trades'!O113,2)&lt;&gt;'Trades'!O113),FALSE),"Geldbeträge: höchstens 2 Nachkommastellen; Eingabebetrag absolut ≤ 1.000.000.000.",IF(AND('Trades'!G113&lt;&gt;"",OR(NOT(ISNUMBER('Trades'!G113)),'Trades'!G113&lt;=0)),"Positiven Kurs eingeben oder leer lassen",IF(AND('Trades'!H113&lt;&gt;"",OR(NOT(ISNUMBER('Trades'!H113)),'Trades'!H113&lt;=0)),"Positiven Kurs eingeben oder leer lassen","")))))))))))))))))))))))))))))))))))</x:f>
      </x:c>
      <x:c r="D113" s="31"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k. A.",ROUND(SUMIFS('Exits'!$I$9:$I$608,'Exits'!$B$9:$B$608,'Trades'!A113),8)))</x:f>
      </x:c>
      <x:c r="E113" s="32"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k. A.",IF(OR(O113=0,COUNTIFS('Exits'!$B$9:$B$608,'Trades'!A113,'Exits'!$G$9:$G$608,-1)&gt;0),"k. A.",_xlfn.MAXIFS('Exits'!$C$9:$C$608,'Exits'!$B$9:$B$608,'Trades'!A113))))</x:f>
      </x:c>
      <x:c r="F113" s="30"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k. A.",IF(AND(O113&gt;0,SUMIFS('Exits'!$J$9:$J$608,'Exits'!$B$9:$B$608,'Trades'!A113)=O113),ROUND(SUMIFS('Exits'!$F$9:$F$608,'Exits'!$B$9:$B$608,'Trades'!A113),2),"k. A.")))</x:f>
      </x:c>
      <x:c r="G113" s="30" t="str">
        <x:f>IF(P113=0,"",IF(K113&lt;&gt;1,"k. A.",IF('Trades'!J113="NET",'Trades'!L113,ROUND(F113-'Trades'!M113-'Trades'!N113+'Trades'!O113,2))))</x:f>
      </x:c>
      <x:c r="H113" s="31" t="str">
        <x:f>IF(P113=0,"",IF(N113=1,G113/'Trades'!P113,"k. A."))</x:f>
      </x:c>
      <x:c r="I113" s="33" t="str">
        <x:f>IF(P113=0,"",IF(K113&lt;&gt;1,"Position nicht abgeschlossen",IF(NOT(ISNUMBER('Trades'!P113)),"Risiko fehlt oder ungültig: positiv, ≤ 1.000.000.000, höchstens 2 Nachkommastellen.",IF(OR('Trades'!P113&lt;=0,'Trades'!P113&gt;1000000000,ROUND('Trades'!P113,2)&lt;&gt;'Trades'!P113),"Risiko fehlt oder ungültig: positiv, ≤ 1.000.000.000, höchstens 2 Nachkommastellen.",IF(AND('Trades'!Q113&lt;&gt;"PRICE",'Trades'!Q113&lt;&gt;"ALL_IN"),"PRICE oder ALL_IN wählen",IF('Trades'!Q113&lt;&gt;'Summary'!$K$4,"Andere Basis ausgewählt","Erfasst"))))))</x:f>
      </x:c>
      <x:c r="J113" s="33" t="str">
        <x:f>IF(P113=0,"",IF('Summary'!$H$6="Datumsfilter prüfen","Datumsfilter prüfen",IF(L113=1,"Enthalten",IF(K113=1,"Außerhalb des Zeitraums","Nicht enthalten"))))</x:f>
      </x:c>
      <x:c r="K113" s="29" t="n">
        <x:f>IF(P113=0,0,IF('Trades'!I113="UNSUPPORTED",4,IF(C113&lt;&gt;"",3,IF('Trades'!I113="OPEN",2,1))))</x:f>
        <x:v>0</x:v>
      </x:c>
      <x:c r="L113" s="29" t="n">
        <x:f>IF(OR(K113&lt;&gt;1,'Summary'!$H$6="Datumsfilter prüfen"),0,IF(AND(OR('Summary'!$B$6="",E113&gt;='Summary'!$B$6),OR('Summary'!$E$6="",E113&lt;'Summary'!$E$6+1)),1,0))</x:f>
        <x:v>0</x:v>
      </x:c>
      <x:c r="M113" s="29" t="n">
        <x:f>IF(AND(L113=1,N113=1,'Trades'!Q113='Summary'!$K$4),1,0)</x:f>
        <x:v>0</x:v>
      </x:c>
      <x:c r="N113" s="29" t="n">
        <x:f>IF(K113&lt;&gt;1,0,IF(NOT(ISNUMBER('Trades'!P113)),0,IF(AND('Trades'!P113&gt;0,'Trades'!P113&lt;=1000000000,ROUND('Trades'!P113,2)='Trades'!P113,OR('Trades'!Q113="PRICE",'Trades'!Q113="ALL_IN")),1,0)))</x:f>
        <x:v>0</x:v>
      </x:c>
      <x:c r="O113" s="29" t="n">
        <x:f>IF(P113=0,0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0,COUNTIFS('Exits'!$B$9:$B$608,'Trades'!A113,'Exits'!$K$9:$K$608,1)))</x:f>
        <x:v>0</x:v>
      </x:c>
      <x:c r="P113" s="29" t="n">
        <x:f>IF(COUNTA('Trades'!A113:I113,'Trades'!K113:T113)=0,0,1)</x:f>
        <x:v>0</x:v>
      </x:c>
    </x:row>
    <x:row r="114" ht="52" customHeight="1">
      <x:c r="A114" s="29" t="str">
        <x:f>IF(P114=0,"",IF('Trades'!A114="","[Trades "&amp;ROW()&amp;"]",'Trades'!A114))</x:f>
      </x:c>
      <x:c r="B114" s="33" t="str">
        <x:f>IF(K114=0,"",CHOOSE(K114,"Abgeschlossen","Offen","Unvollständig / ungültig","Nicht unterstützt"))</x:f>
      </x:c>
      <x:c r="C114" s="33" t="str">
        <x:f>IF(P114=0,"",IF('Trades'!I114="UNSUPPORTED","Aufstockungen / Umkehrungen nicht unterstützt",IF('Trades'!A114="","Trade-ID eingeben",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IDs: Text mit A–Z am Anfang, bis zu 64 Zeichen; ohne *, ?, ~, =, &lt; oder &gt;. Beispiel: T-001.",IF(COUNTIFS('Trades'!$A$9:$A$208,'Trades'!A114)&lt;&gt;1,"Trade-ID ist doppelt",IF('Trades'!B114="","Instrument eingeben",IF(AND('Trades'!C114&lt;&gt;"LONG",'Trades'!C114&lt;&gt;"SHORT"),"LONG oder SHORT wählen",IF(NOT(ISNUMBER('Trades'!D114)),"Gültigen Eröffnungszeitpunkt eingeben",IF(OR('Trades'!D114&lt;1,'Trades'!D114&gt;2958465),"Gültigen Eröffnungszeitpunkt eingeben",IF(NOT(ISNUMBER('Trades'!E114)),"Positive ursprüngliche Menge eingeben",IF(OR('Trades'!E114&lt;=0,'Trades'!E114&gt;1000000,ROUND('Trades'!E114,8)&lt;&gt;'Trades'!E114),"Positive ursprüngliche Menge eingeben",IF('Trades'!F114="","Mengeneinheit angeben",IF(AND('Trades'!I114&lt;&gt;"OPEN",'Trades'!I114&lt;&gt;"CLOSED"),"OPEN oder CLOSED wählen",IF(AND('Trades'!J114&lt;&gt;"NET",'Trades'!J114&lt;&gt;"GROSS"),"NET oder GROSS wählen",IF(COUNTIFS('Exits'!$B$9:$B$608,'Trades'!A114,'Exits'!$G$9:$G$608,-1)&gt;0,"Zugehörige Ausstiege prüfen",IF(D114&gt;'Trades'!E114,"Geschlossene Menge übersteigt Anfangsmenge",IF(AND('Trades'!I114="OPEN",D114='Trades'!E114),"OPEN widerspricht Restmenge null",IF('Trades'!I114="OPEN","",IF(O114=0,"Schließung in Exits ergänzen",IF(D114&lt;&gt;'Trades'!E114,"CLOSED verlangt vollständige Schließung",IF(AND('Trades'!J114="NET",NOT(ISNUMBER('Trades'!L114))),"Abgeglichenes Netto der ganzen Position eingeben",IF(AND('Trades'!J114="NET",'Trades'!K114&lt;&gt;"YES"),"Netto der ganzen Position bestätigen",IF(IF('Trades'!J114="NET",IF('Trades'!M114="",FALSE,IF(NOT(ISNUMBER('Trades'!M114)),TRUE,OR('Trades'!M114&lt;0,'Trades'!M114&gt;1000000000,ROUND('Trades'!M114,2)&lt;&gt;'Trades'!M114))),FALSE),"Geldbeträge: höchstens 2 Nachkommastellen; Eingabebetrag absolut ≤ 1.000.000.000.",IF(IF('Trades'!J114="NET",IF('Trades'!N114="",FALSE,IF(NOT(ISNUMBER('Trades'!N114)),TRUE,OR('Trades'!N114&lt;0,'Trades'!N114&gt;1000000000,ROUND('Trades'!N114,2)&lt;&gt;'Trades'!N114))),FALSE),"Geldbeträge: höchstens 2 Nachkommastellen; Eingabebetrag absolut ≤ 1.000.000.000.",IF(IF('Trades'!J114="NET",IF('Trades'!O114="",FALSE,IF(NOT(ISNUMBER('Trades'!O114)),TRUE,OR(ABS('Trades'!O114)&gt;1000000000,ROUND('Trades'!O114,2)&lt;&gt;'Trades'!O114))),FALSE),"Geldbeträge: höchstens 2 Nachkommastellen; Eingabebetrag absolut ≤ 1.000.000.000.",IF(AND('Trades'!J114="GROSS",NOT(ISNUMBER('Trades'!M114))),"Provision angeben, auch null",IF(AND('Trades'!J114="GROSS",'Trades'!M114&lt;0),"Provision muss nichtnegativ sein",IF(AND('Trades'!J114="GROSS",NOT(ISNUMBER('Trades'!N114))),"Sonstige Gebühren angeben, auch null",IF(AND('Trades'!J114="GROSS",'Trades'!N114&lt;0),"Gebühren müssen nichtnegativ sein",IF(AND('Trades'!J114="GROSS",NOT(ISNUMBER('Trades'!O114))),"Finanzierung mit Vorzeichen angeben, auch null",IF(AND('Trades'!J114="GROSS",NOT(ISNUMBER(F114))),"Brutto-P&amp;L für jeden Ausstieg eingeben",IF(IF('Trades'!J114="NET",OR(ABS('Trades'!L114)&gt;1000000000,ROUND('Trades'!L114,2)&lt;&gt;'Trades'!L114),FALSE),"Geldbeträge: höchstens 2 Nachkommastellen; Eingabebetrag absolut ≤ 1.000.000.000.",IF(IF('Trades'!J114="GROSS",OR(ABS('Trades'!M114)&gt;1000000000,ABS('Trades'!N114)&gt;1000000000,ABS('Trades'!O114)&gt;1000000000,ROUND('Trades'!M114,2)&lt;&gt;'Trades'!M114,ROUND('Trades'!N114,2)&lt;&gt;'Trades'!N114,ROUND('Trades'!O114,2)&lt;&gt;'Trades'!O114),FALSE),"Geldbeträge: höchstens 2 Nachkommastellen; Eingabebetrag absolut ≤ 1.000.000.000.",IF(AND('Trades'!G114&lt;&gt;"",OR(NOT(ISNUMBER('Trades'!G114)),'Trades'!G114&lt;=0)),"Positiven Kurs eingeben oder leer lassen",IF(AND('Trades'!H114&lt;&gt;"",OR(NOT(ISNUMBER('Trades'!H114)),'Trades'!H114&lt;=0)),"Positiven Kurs eingeben oder leer lassen","")))))))))))))))))))))))))))))))))))</x:f>
      </x:c>
      <x:c r="D114" s="31"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k. A.",ROUND(SUMIFS('Exits'!$I$9:$I$608,'Exits'!$B$9:$B$608,'Trades'!A114),8)))</x:f>
      </x:c>
      <x:c r="E114" s="32"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k. A.",IF(OR(O114=0,COUNTIFS('Exits'!$B$9:$B$608,'Trades'!A114,'Exits'!$G$9:$G$608,-1)&gt;0),"k. A.",_xlfn.MAXIFS('Exits'!$C$9:$C$608,'Exits'!$B$9:$B$608,'Trades'!A114))))</x:f>
      </x:c>
      <x:c r="F114" s="30"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k. A.",IF(AND(O114&gt;0,SUMIFS('Exits'!$J$9:$J$608,'Exits'!$B$9:$B$608,'Trades'!A114)=O114),ROUND(SUMIFS('Exits'!$F$9:$F$608,'Exits'!$B$9:$B$608,'Trades'!A114),2),"k. A.")))</x:f>
      </x:c>
      <x:c r="G114" s="30" t="str">
        <x:f>IF(P114=0,"",IF(K114&lt;&gt;1,"k. A.",IF('Trades'!J114="NET",'Trades'!L114,ROUND(F114-'Trades'!M114-'Trades'!N114+'Trades'!O114,2))))</x:f>
      </x:c>
      <x:c r="H114" s="31" t="str">
        <x:f>IF(P114=0,"",IF(N114=1,G114/'Trades'!P114,"k. A."))</x:f>
      </x:c>
      <x:c r="I114" s="33" t="str">
        <x:f>IF(P114=0,"",IF(K114&lt;&gt;1,"Position nicht abgeschlossen",IF(NOT(ISNUMBER('Trades'!P114)),"Risiko fehlt oder ungültig: positiv, ≤ 1.000.000.000, höchstens 2 Nachkommastellen.",IF(OR('Trades'!P114&lt;=0,'Trades'!P114&gt;1000000000,ROUND('Trades'!P114,2)&lt;&gt;'Trades'!P114),"Risiko fehlt oder ungültig: positiv, ≤ 1.000.000.000, höchstens 2 Nachkommastellen.",IF(AND('Trades'!Q114&lt;&gt;"PRICE",'Trades'!Q114&lt;&gt;"ALL_IN"),"PRICE oder ALL_IN wählen",IF('Trades'!Q114&lt;&gt;'Summary'!$K$4,"Andere Basis ausgewählt","Erfasst"))))))</x:f>
      </x:c>
      <x:c r="J114" s="33" t="str">
        <x:f>IF(P114=0,"",IF('Summary'!$H$6="Datumsfilter prüfen","Datumsfilter prüfen",IF(L114=1,"Enthalten",IF(K114=1,"Außerhalb des Zeitraums","Nicht enthalten"))))</x:f>
      </x:c>
      <x:c r="K114" s="29" t="n">
        <x:f>IF(P114=0,0,IF('Trades'!I114="UNSUPPORTED",4,IF(C114&lt;&gt;"",3,IF('Trades'!I114="OPEN",2,1))))</x:f>
        <x:v>0</x:v>
      </x:c>
      <x:c r="L114" s="29" t="n">
        <x:f>IF(OR(K114&lt;&gt;1,'Summary'!$H$6="Datumsfilter prüfen"),0,IF(AND(OR('Summary'!$B$6="",E114&gt;='Summary'!$B$6),OR('Summary'!$E$6="",E114&lt;'Summary'!$E$6+1)),1,0))</x:f>
        <x:v>0</x:v>
      </x:c>
      <x:c r="M114" s="29" t="n">
        <x:f>IF(AND(L114=1,N114=1,'Trades'!Q114='Summary'!$K$4),1,0)</x:f>
        <x:v>0</x:v>
      </x:c>
      <x:c r="N114" s="29" t="n">
        <x:f>IF(K114&lt;&gt;1,0,IF(NOT(ISNUMBER('Trades'!P114)),0,IF(AND('Trades'!P114&gt;0,'Trades'!P114&lt;=1000000000,ROUND('Trades'!P114,2)='Trades'!P114,OR('Trades'!Q114="PRICE",'Trades'!Q114="ALL_IN")),1,0)))</x:f>
        <x:v>0</x:v>
      </x:c>
      <x:c r="O114" s="29" t="n">
        <x:f>IF(P114=0,0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0,COUNTIFS('Exits'!$B$9:$B$608,'Trades'!A114,'Exits'!$K$9:$K$608,1)))</x:f>
        <x:v>0</x:v>
      </x:c>
      <x:c r="P114" s="29" t="n">
        <x:f>IF(COUNTA('Trades'!A114:I114,'Trades'!K114:T114)=0,0,1)</x:f>
        <x:v>0</x:v>
      </x:c>
    </x:row>
    <x:row r="115" ht="52" customHeight="1">
      <x:c r="A115" s="29" t="str">
        <x:f>IF(P115=0,"",IF('Trades'!A115="","[Trades "&amp;ROW()&amp;"]",'Trades'!A115))</x:f>
      </x:c>
      <x:c r="B115" s="33" t="str">
        <x:f>IF(K115=0,"",CHOOSE(K115,"Abgeschlossen","Offen","Unvollständig / ungültig","Nicht unterstützt"))</x:f>
      </x:c>
      <x:c r="C115" s="33" t="str">
        <x:f>IF(P115=0,"",IF('Trades'!I115="UNSUPPORTED","Aufstockungen / Umkehrungen nicht unterstützt",IF('Trades'!A115="","Trade-ID eingeben",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IDs: Text mit A–Z am Anfang, bis zu 64 Zeichen; ohne *, ?, ~, =, &lt; oder &gt;. Beispiel: T-001.",IF(COUNTIFS('Trades'!$A$9:$A$208,'Trades'!A115)&lt;&gt;1,"Trade-ID ist doppelt",IF('Trades'!B115="","Instrument eingeben",IF(AND('Trades'!C115&lt;&gt;"LONG",'Trades'!C115&lt;&gt;"SHORT"),"LONG oder SHORT wählen",IF(NOT(ISNUMBER('Trades'!D115)),"Gültigen Eröffnungszeitpunkt eingeben",IF(OR('Trades'!D115&lt;1,'Trades'!D115&gt;2958465),"Gültigen Eröffnungszeitpunkt eingeben",IF(NOT(ISNUMBER('Trades'!E115)),"Positive ursprüngliche Menge eingeben",IF(OR('Trades'!E115&lt;=0,'Trades'!E115&gt;1000000,ROUND('Trades'!E115,8)&lt;&gt;'Trades'!E115),"Positive ursprüngliche Menge eingeben",IF('Trades'!F115="","Mengeneinheit angeben",IF(AND('Trades'!I115&lt;&gt;"OPEN",'Trades'!I115&lt;&gt;"CLOSED"),"OPEN oder CLOSED wählen",IF(AND('Trades'!J115&lt;&gt;"NET",'Trades'!J115&lt;&gt;"GROSS"),"NET oder GROSS wählen",IF(COUNTIFS('Exits'!$B$9:$B$608,'Trades'!A115,'Exits'!$G$9:$G$608,-1)&gt;0,"Zugehörige Ausstiege prüfen",IF(D115&gt;'Trades'!E115,"Geschlossene Menge übersteigt Anfangsmenge",IF(AND('Trades'!I115="OPEN",D115='Trades'!E115),"OPEN widerspricht Restmenge null",IF('Trades'!I115="OPEN","",IF(O115=0,"Schließung in Exits ergänzen",IF(D115&lt;&gt;'Trades'!E115,"CLOSED verlangt vollständige Schließung",IF(AND('Trades'!J115="NET",NOT(ISNUMBER('Trades'!L115))),"Abgeglichenes Netto der ganzen Position eingeben",IF(AND('Trades'!J115="NET",'Trades'!K115&lt;&gt;"YES"),"Netto der ganzen Position bestätigen",IF(IF('Trades'!J115="NET",IF('Trades'!M115="",FALSE,IF(NOT(ISNUMBER('Trades'!M115)),TRUE,OR('Trades'!M115&lt;0,'Trades'!M115&gt;1000000000,ROUND('Trades'!M115,2)&lt;&gt;'Trades'!M115))),FALSE),"Geldbeträge: höchstens 2 Nachkommastellen; Eingabebetrag absolut ≤ 1.000.000.000.",IF(IF('Trades'!J115="NET",IF('Trades'!N115="",FALSE,IF(NOT(ISNUMBER('Trades'!N115)),TRUE,OR('Trades'!N115&lt;0,'Trades'!N115&gt;1000000000,ROUND('Trades'!N115,2)&lt;&gt;'Trades'!N115))),FALSE),"Geldbeträge: höchstens 2 Nachkommastellen; Eingabebetrag absolut ≤ 1.000.000.000.",IF(IF('Trades'!J115="NET",IF('Trades'!O115="",FALSE,IF(NOT(ISNUMBER('Trades'!O115)),TRUE,OR(ABS('Trades'!O115)&gt;1000000000,ROUND('Trades'!O115,2)&lt;&gt;'Trades'!O115))),FALSE),"Geldbeträge: höchstens 2 Nachkommastellen; Eingabebetrag absolut ≤ 1.000.000.000.",IF(AND('Trades'!J115="GROSS",NOT(ISNUMBER('Trades'!M115))),"Provision angeben, auch null",IF(AND('Trades'!J115="GROSS",'Trades'!M115&lt;0),"Provision muss nichtnegativ sein",IF(AND('Trades'!J115="GROSS",NOT(ISNUMBER('Trades'!N115))),"Sonstige Gebühren angeben, auch null",IF(AND('Trades'!J115="GROSS",'Trades'!N115&lt;0),"Gebühren müssen nichtnegativ sein",IF(AND('Trades'!J115="GROSS",NOT(ISNUMBER('Trades'!O115))),"Finanzierung mit Vorzeichen angeben, auch null",IF(AND('Trades'!J115="GROSS",NOT(ISNUMBER(F115))),"Brutto-P&amp;L für jeden Ausstieg eingeben",IF(IF('Trades'!J115="NET",OR(ABS('Trades'!L115)&gt;1000000000,ROUND('Trades'!L115,2)&lt;&gt;'Trades'!L115),FALSE),"Geldbeträge: höchstens 2 Nachkommastellen; Eingabebetrag absolut ≤ 1.000.000.000.",IF(IF('Trades'!J115="GROSS",OR(ABS('Trades'!M115)&gt;1000000000,ABS('Trades'!N115)&gt;1000000000,ABS('Trades'!O115)&gt;1000000000,ROUND('Trades'!M115,2)&lt;&gt;'Trades'!M115,ROUND('Trades'!N115,2)&lt;&gt;'Trades'!N115,ROUND('Trades'!O115,2)&lt;&gt;'Trades'!O115),FALSE),"Geldbeträge: höchstens 2 Nachkommastellen; Eingabebetrag absolut ≤ 1.000.000.000.",IF(AND('Trades'!G115&lt;&gt;"",OR(NOT(ISNUMBER('Trades'!G115)),'Trades'!G115&lt;=0)),"Positiven Kurs eingeben oder leer lassen",IF(AND('Trades'!H115&lt;&gt;"",OR(NOT(ISNUMBER('Trades'!H115)),'Trades'!H115&lt;=0)),"Positiven Kurs eingeben oder leer lassen","")))))))))))))))))))))))))))))))))))</x:f>
      </x:c>
      <x:c r="D115" s="31"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k. A.",ROUND(SUMIFS('Exits'!$I$9:$I$608,'Exits'!$B$9:$B$608,'Trades'!A115),8)))</x:f>
      </x:c>
      <x:c r="E115" s="32"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k. A.",IF(OR(O115=0,COUNTIFS('Exits'!$B$9:$B$608,'Trades'!A115,'Exits'!$G$9:$G$608,-1)&gt;0),"k. A.",_xlfn.MAXIFS('Exits'!$C$9:$C$608,'Exits'!$B$9:$B$608,'Trades'!A115))))</x:f>
      </x:c>
      <x:c r="F115" s="30"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k. A.",IF(AND(O115&gt;0,SUMIFS('Exits'!$J$9:$J$608,'Exits'!$B$9:$B$608,'Trades'!A115)=O115),ROUND(SUMIFS('Exits'!$F$9:$F$608,'Exits'!$B$9:$B$608,'Trades'!A115),2),"k. A.")))</x:f>
      </x:c>
      <x:c r="G115" s="30" t="str">
        <x:f>IF(P115=0,"",IF(K115&lt;&gt;1,"k. A.",IF('Trades'!J115="NET",'Trades'!L115,ROUND(F115-'Trades'!M115-'Trades'!N115+'Trades'!O115,2))))</x:f>
      </x:c>
      <x:c r="H115" s="31" t="str">
        <x:f>IF(P115=0,"",IF(N115=1,G115/'Trades'!P115,"k. A."))</x:f>
      </x:c>
      <x:c r="I115" s="33" t="str">
        <x:f>IF(P115=0,"",IF(K115&lt;&gt;1,"Position nicht abgeschlossen",IF(NOT(ISNUMBER('Trades'!P115)),"Risiko fehlt oder ungültig: positiv, ≤ 1.000.000.000, höchstens 2 Nachkommastellen.",IF(OR('Trades'!P115&lt;=0,'Trades'!P115&gt;1000000000,ROUND('Trades'!P115,2)&lt;&gt;'Trades'!P115),"Risiko fehlt oder ungültig: positiv, ≤ 1.000.000.000, höchstens 2 Nachkommastellen.",IF(AND('Trades'!Q115&lt;&gt;"PRICE",'Trades'!Q115&lt;&gt;"ALL_IN"),"PRICE oder ALL_IN wählen",IF('Trades'!Q115&lt;&gt;'Summary'!$K$4,"Andere Basis ausgewählt","Erfasst"))))))</x:f>
      </x:c>
      <x:c r="J115" s="33" t="str">
        <x:f>IF(P115=0,"",IF('Summary'!$H$6="Datumsfilter prüfen","Datumsfilter prüfen",IF(L115=1,"Enthalten",IF(K115=1,"Außerhalb des Zeitraums","Nicht enthalten"))))</x:f>
      </x:c>
      <x:c r="K115" s="29" t="n">
        <x:f>IF(P115=0,0,IF('Trades'!I115="UNSUPPORTED",4,IF(C115&lt;&gt;"",3,IF('Trades'!I115="OPEN",2,1))))</x:f>
        <x:v>0</x:v>
      </x:c>
      <x:c r="L115" s="29" t="n">
        <x:f>IF(OR(K115&lt;&gt;1,'Summary'!$H$6="Datumsfilter prüfen"),0,IF(AND(OR('Summary'!$B$6="",E115&gt;='Summary'!$B$6),OR('Summary'!$E$6="",E115&lt;'Summary'!$E$6+1)),1,0))</x:f>
        <x:v>0</x:v>
      </x:c>
      <x:c r="M115" s="29" t="n">
        <x:f>IF(AND(L115=1,N115=1,'Trades'!Q115='Summary'!$K$4),1,0)</x:f>
        <x:v>0</x:v>
      </x:c>
      <x:c r="N115" s="29" t="n">
        <x:f>IF(K115&lt;&gt;1,0,IF(NOT(ISNUMBER('Trades'!P115)),0,IF(AND('Trades'!P115&gt;0,'Trades'!P115&lt;=1000000000,ROUND('Trades'!P115,2)='Trades'!P115,OR('Trades'!Q115="PRICE",'Trades'!Q115="ALL_IN")),1,0)))</x:f>
        <x:v>0</x:v>
      </x:c>
      <x:c r="O115" s="29" t="n">
        <x:f>IF(P115=0,0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0,COUNTIFS('Exits'!$B$9:$B$608,'Trades'!A115,'Exits'!$K$9:$K$608,1)))</x:f>
        <x:v>0</x:v>
      </x:c>
      <x:c r="P115" s="29" t="n">
        <x:f>IF(COUNTA('Trades'!A115:I115,'Trades'!K115:T115)=0,0,1)</x:f>
        <x:v>0</x:v>
      </x:c>
    </x:row>
    <x:row r="116" ht="52" customHeight="1">
      <x:c r="A116" s="29" t="str">
        <x:f>IF(P116=0,"",IF('Trades'!A116="","[Trades "&amp;ROW()&amp;"]",'Trades'!A116))</x:f>
      </x:c>
      <x:c r="B116" s="33" t="str">
        <x:f>IF(K116=0,"",CHOOSE(K116,"Abgeschlossen","Offen","Unvollständig / ungültig","Nicht unterstützt"))</x:f>
      </x:c>
      <x:c r="C116" s="33" t="str">
        <x:f>IF(P116=0,"",IF('Trades'!I116="UNSUPPORTED","Aufstockungen / Umkehrungen nicht unterstützt",IF('Trades'!A116="","Trade-ID eingeben",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IDs: Text mit A–Z am Anfang, bis zu 64 Zeichen; ohne *, ?, ~, =, &lt; oder &gt;. Beispiel: T-001.",IF(COUNTIFS('Trades'!$A$9:$A$208,'Trades'!A116)&lt;&gt;1,"Trade-ID ist doppelt",IF('Trades'!B116="","Instrument eingeben",IF(AND('Trades'!C116&lt;&gt;"LONG",'Trades'!C116&lt;&gt;"SHORT"),"LONG oder SHORT wählen",IF(NOT(ISNUMBER('Trades'!D116)),"Gültigen Eröffnungszeitpunkt eingeben",IF(OR('Trades'!D116&lt;1,'Trades'!D116&gt;2958465),"Gültigen Eröffnungszeitpunkt eingeben",IF(NOT(ISNUMBER('Trades'!E116)),"Positive ursprüngliche Menge eingeben",IF(OR('Trades'!E116&lt;=0,'Trades'!E116&gt;1000000,ROUND('Trades'!E116,8)&lt;&gt;'Trades'!E116),"Positive ursprüngliche Menge eingeben",IF('Trades'!F116="","Mengeneinheit angeben",IF(AND('Trades'!I116&lt;&gt;"OPEN",'Trades'!I116&lt;&gt;"CLOSED"),"OPEN oder CLOSED wählen",IF(AND('Trades'!J116&lt;&gt;"NET",'Trades'!J116&lt;&gt;"GROSS"),"NET oder GROSS wählen",IF(COUNTIFS('Exits'!$B$9:$B$608,'Trades'!A116,'Exits'!$G$9:$G$608,-1)&gt;0,"Zugehörige Ausstiege prüfen",IF(D116&gt;'Trades'!E116,"Geschlossene Menge übersteigt Anfangsmenge",IF(AND('Trades'!I116="OPEN",D116='Trades'!E116),"OPEN widerspricht Restmenge null",IF('Trades'!I116="OPEN","",IF(O116=0,"Schließung in Exits ergänzen",IF(D116&lt;&gt;'Trades'!E116,"CLOSED verlangt vollständige Schließung",IF(AND('Trades'!J116="NET",NOT(ISNUMBER('Trades'!L116))),"Abgeglichenes Netto der ganzen Position eingeben",IF(AND('Trades'!J116="NET",'Trades'!K116&lt;&gt;"YES"),"Netto der ganzen Position bestätigen",IF(IF('Trades'!J116="NET",IF('Trades'!M116="",FALSE,IF(NOT(ISNUMBER('Trades'!M116)),TRUE,OR('Trades'!M116&lt;0,'Trades'!M116&gt;1000000000,ROUND('Trades'!M116,2)&lt;&gt;'Trades'!M116))),FALSE),"Geldbeträge: höchstens 2 Nachkommastellen; Eingabebetrag absolut ≤ 1.000.000.000.",IF(IF('Trades'!J116="NET",IF('Trades'!N116="",FALSE,IF(NOT(ISNUMBER('Trades'!N116)),TRUE,OR('Trades'!N116&lt;0,'Trades'!N116&gt;1000000000,ROUND('Trades'!N116,2)&lt;&gt;'Trades'!N116))),FALSE),"Geldbeträge: höchstens 2 Nachkommastellen; Eingabebetrag absolut ≤ 1.000.000.000.",IF(IF('Trades'!J116="NET",IF('Trades'!O116="",FALSE,IF(NOT(ISNUMBER('Trades'!O116)),TRUE,OR(ABS('Trades'!O116)&gt;1000000000,ROUND('Trades'!O116,2)&lt;&gt;'Trades'!O116))),FALSE),"Geldbeträge: höchstens 2 Nachkommastellen; Eingabebetrag absolut ≤ 1.000.000.000.",IF(AND('Trades'!J116="GROSS",NOT(ISNUMBER('Trades'!M116))),"Provision angeben, auch null",IF(AND('Trades'!J116="GROSS",'Trades'!M116&lt;0),"Provision muss nichtnegativ sein",IF(AND('Trades'!J116="GROSS",NOT(ISNUMBER('Trades'!N116))),"Sonstige Gebühren angeben, auch null",IF(AND('Trades'!J116="GROSS",'Trades'!N116&lt;0),"Gebühren müssen nichtnegativ sein",IF(AND('Trades'!J116="GROSS",NOT(ISNUMBER('Trades'!O116))),"Finanzierung mit Vorzeichen angeben, auch null",IF(AND('Trades'!J116="GROSS",NOT(ISNUMBER(F116))),"Brutto-P&amp;L für jeden Ausstieg eingeben",IF(IF('Trades'!J116="NET",OR(ABS('Trades'!L116)&gt;1000000000,ROUND('Trades'!L116,2)&lt;&gt;'Trades'!L116),FALSE),"Geldbeträge: höchstens 2 Nachkommastellen; Eingabebetrag absolut ≤ 1.000.000.000.",IF(IF('Trades'!J116="GROSS",OR(ABS('Trades'!M116)&gt;1000000000,ABS('Trades'!N116)&gt;1000000000,ABS('Trades'!O116)&gt;1000000000,ROUND('Trades'!M116,2)&lt;&gt;'Trades'!M116,ROUND('Trades'!N116,2)&lt;&gt;'Trades'!N116,ROUND('Trades'!O116,2)&lt;&gt;'Trades'!O116),FALSE),"Geldbeträge: höchstens 2 Nachkommastellen; Eingabebetrag absolut ≤ 1.000.000.000.",IF(AND('Trades'!G116&lt;&gt;"",OR(NOT(ISNUMBER('Trades'!G116)),'Trades'!G116&lt;=0)),"Positiven Kurs eingeben oder leer lassen",IF(AND('Trades'!H116&lt;&gt;"",OR(NOT(ISNUMBER('Trades'!H116)),'Trades'!H116&lt;=0)),"Positiven Kurs eingeben oder leer lassen","")))))))))))))))))))))))))))))))))))</x:f>
      </x:c>
      <x:c r="D116" s="31"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k. A.",ROUND(SUMIFS('Exits'!$I$9:$I$608,'Exits'!$B$9:$B$608,'Trades'!A116),8)))</x:f>
      </x:c>
      <x:c r="E116" s="32"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k. A.",IF(OR(O116=0,COUNTIFS('Exits'!$B$9:$B$608,'Trades'!A116,'Exits'!$G$9:$G$608,-1)&gt;0),"k. A.",_xlfn.MAXIFS('Exits'!$C$9:$C$608,'Exits'!$B$9:$B$608,'Trades'!A116))))</x:f>
      </x:c>
      <x:c r="F116" s="30"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k. A.",IF(AND(O116&gt;0,SUMIFS('Exits'!$J$9:$J$608,'Exits'!$B$9:$B$608,'Trades'!A116)=O116),ROUND(SUMIFS('Exits'!$F$9:$F$608,'Exits'!$B$9:$B$608,'Trades'!A116),2),"k. A.")))</x:f>
      </x:c>
      <x:c r="G116" s="30" t="str">
        <x:f>IF(P116=0,"",IF(K116&lt;&gt;1,"k. A.",IF('Trades'!J116="NET",'Trades'!L116,ROUND(F116-'Trades'!M116-'Trades'!N116+'Trades'!O116,2))))</x:f>
      </x:c>
      <x:c r="H116" s="31" t="str">
        <x:f>IF(P116=0,"",IF(N116=1,G116/'Trades'!P116,"k. A."))</x:f>
      </x:c>
      <x:c r="I116" s="33" t="str">
        <x:f>IF(P116=0,"",IF(K116&lt;&gt;1,"Position nicht abgeschlossen",IF(NOT(ISNUMBER('Trades'!P116)),"Risiko fehlt oder ungültig: positiv, ≤ 1.000.000.000, höchstens 2 Nachkommastellen.",IF(OR('Trades'!P116&lt;=0,'Trades'!P116&gt;1000000000,ROUND('Trades'!P116,2)&lt;&gt;'Trades'!P116),"Risiko fehlt oder ungültig: positiv, ≤ 1.000.000.000, höchstens 2 Nachkommastellen.",IF(AND('Trades'!Q116&lt;&gt;"PRICE",'Trades'!Q116&lt;&gt;"ALL_IN"),"PRICE oder ALL_IN wählen",IF('Trades'!Q116&lt;&gt;'Summary'!$K$4,"Andere Basis ausgewählt","Erfasst"))))))</x:f>
      </x:c>
      <x:c r="J116" s="33" t="str">
        <x:f>IF(P116=0,"",IF('Summary'!$H$6="Datumsfilter prüfen","Datumsfilter prüfen",IF(L116=1,"Enthalten",IF(K116=1,"Außerhalb des Zeitraums","Nicht enthalten"))))</x:f>
      </x:c>
      <x:c r="K116" s="29" t="n">
        <x:f>IF(P116=0,0,IF('Trades'!I116="UNSUPPORTED",4,IF(C116&lt;&gt;"",3,IF('Trades'!I116="OPEN",2,1))))</x:f>
        <x:v>0</x:v>
      </x:c>
      <x:c r="L116" s="29" t="n">
        <x:f>IF(OR(K116&lt;&gt;1,'Summary'!$H$6="Datumsfilter prüfen"),0,IF(AND(OR('Summary'!$B$6="",E116&gt;='Summary'!$B$6),OR('Summary'!$E$6="",E116&lt;'Summary'!$E$6+1)),1,0))</x:f>
        <x:v>0</x:v>
      </x:c>
      <x:c r="M116" s="29" t="n">
        <x:f>IF(AND(L116=1,N116=1,'Trades'!Q116='Summary'!$K$4),1,0)</x:f>
        <x:v>0</x:v>
      </x:c>
      <x:c r="N116" s="29" t="n">
        <x:f>IF(K116&lt;&gt;1,0,IF(NOT(ISNUMBER('Trades'!P116)),0,IF(AND('Trades'!P116&gt;0,'Trades'!P116&lt;=1000000000,ROUND('Trades'!P116,2)='Trades'!P116,OR('Trades'!Q116="PRICE",'Trades'!Q116="ALL_IN")),1,0)))</x:f>
        <x:v>0</x:v>
      </x:c>
      <x:c r="O116" s="29" t="n">
        <x:f>IF(P116=0,0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0,COUNTIFS('Exits'!$B$9:$B$608,'Trades'!A116,'Exits'!$K$9:$K$608,1)))</x:f>
        <x:v>0</x:v>
      </x:c>
      <x:c r="P116" s="29" t="n">
        <x:f>IF(COUNTA('Trades'!A116:I116,'Trades'!K116:T116)=0,0,1)</x:f>
        <x:v>0</x:v>
      </x:c>
    </x:row>
    <x:row r="117" ht="52" customHeight="1">
      <x:c r="A117" s="29" t="str">
        <x:f>IF(P117=0,"",IF('Trades'!A117="","[Trades "&amp;ROW()&amp;"]",'Trades'!A117))</x:f>
      </x:c>
      <x:c r="B117" s="33" t="str">
        <x:f>IF(K117=0,"",CHOOSE(K117,"Abgeschlossen","Offen","Unvollständig / ungültig","Nicht unterstützt"))</x:f>
      </x:c>
      <x:c r="C117" s="33" t="str">
        <x:f>IF(P117=0,"",IF('Trades'!I117="UNSUPPORTED","Aufstockungen / Umkehrungen nicht unterstützt",IF('Trades'!A117="","Trade-ID eingeben",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IDs: Text mit A–Z am Anfang, bis zu 64 Zeichen; ohne *, ?, ~, =, &lt; oder &gt;. Beispiel: T-001.",IF(COUNTIFS('Trades'!$A$9:$A$208,'Trades'!A117)&lt;&gt;1,"Trade-ID ist doppelt",IF('Trades'!B117="","Instrument eingeben",IF(AND('Trades'!C117&lt;&gt;"LONG",'Trades'!C117&lt;&gt;"SHORT"),"LONG oder SHORT wählen",IF(NOT(ISNUMBER('Trades'!D117)),"Gültigen Eröffnungszeitpunkt eingeben",IF(OR('Trades'!D117&lt;1,'Trades'!D117&gt;2958465),"Gültigen Eröffnungszeitpunkt eingeben",IF(NOT(ISNUMBER('Trades'!E117)),"Positive ursprüngliche Menge eingeben",IF(OR('Trades'!E117&lt;=0,'Trades'!E117&gt;1000000,ROUND('Trades'!E117,8)&lt;&gt;'Trades'!E117),"Positive ursprüngliche Menge eingeben",IF('Trades'!F117="","Mengeneinheit angeben",IF(AND('Trades'!I117&lt;&gt;"OPEN",'Trades'!I117&lt;&gt;"CLOSED"),"OPEN oder CLOSED wählen",IF(AND('Trades'!J117&lt;&gt;"NET",'Trades'!J117&lt;&gt;"GROSS"),"NET oder GROSS wählen",IF(COUNTIFS('Exits'!$B$9:$B$608,'Trades'!A117,'Exits'!$G$9:$G$608,-1)&gt;0,"Zugehörige Ausstiege prüfen",IF(D117&gt;'Trades'!E117,"Geschlossene Menge übersteigt Anfangsmenge",IF(AND('Trades'!I117="OPEN",D117='Trades'!E117),"OPEN widerspricht Restmenge null",IF('Trades'!I117="OPEN","",IF(O117=0,"Schließung in Exits ergänzen",IF(D117&lt;&gt;'Trades'!E117,"CLOSED verlangt vollständige Schließung",IF(AND('Trades'!J117="NET",NOT(ISNUMBER('Trades'!L117))),"Abgeglichenes Netto der ganzen Position eingeben",IF(AND('Trades'!J117="NET",'Trades'!K117&lt;&gt;"YES"),"Netto der ganzen Position bestätigen",IF(IF('Trades'!J117="NET",IF('Trades'!M117="",FALSE,IF(NOT(ISNUMBER('Trades'!M117)),TRUE,OR('Trades'!M117&lt;0,'Trades'!M117&gt;1000000000,ROUND('Trades'!M117,2)&lt;&gt;'Trades'!M117))),FALSE),"Geldbeträge: höchstens 2 Nachkommastellen; Eingabebetrag absolut ≤ 1.000.000.000.",IF(IF('Trades'!J117="NET",IF('Trades'!N117="",FALSE,IF(NOT(ISNUMBER('Trades'!N117)),TRUE,OR('Trades'!N117&lt;0,'Trades'!N117&gt;1000000000,ROUND('Trades'!N117,2)&lt;&gt;'Trades'!N117))),FALSE),"Geldbeträge: höchstens 2 Nachkommastellen; Eingabebetrag absolut ≤ 1.000.000.000.",IF(IF('Trades'!J117="NET",IF('Trades'!O117="",FALSE,IF(NOT(ISNUMBER('Trades'!O117)),TRUE,OR(ABS('Trades'!O117)&gt;1000000000,ROUND('Trades'!O117,2)&lt;&gt;'Trades'!O117))),FALSE),"Geldbeträge: höchstens 2 Nachkommastellen; Eingabebetrag absolut ≤ 1.000.000.000.",IF(AND('Trades'!J117="GROSS",NOT(ISNUMBER('Trades'!M117))),"Provision angeben, auch null",IF(AND('Trades'!J117="GROSS",'Trades'!M117&lt;0),"Provision muss nichtnegativ sein",IF(AND('Trades'!J117="GROSS",NOT(ISNUMBER('Trades'!N117))),"Sonstige Gebühren angeben, auch null",IF(AND('Trades'!J117="GROSS",'Trades'!N117&lt;0),"Gebühren müssen nichtnegativ sein",IF(AND('Trades'!J117="GROSS",NOT(ISNUMBER('Trades'!O117))),"Finanzierung mit Vorzeichen angeben, auch null",IF(AND('Trades'!J117="GROSS",NOT(ISNUMBER(F117))),"Brutto-P&amp;L für jeden Ausstieg eingeben",IF(IF('Trades'!J117="NET",OR(ABS('Trades'!L117)&gt;1000000000,ROUND('Trades'!L117,2)&lt;&gt;'Trades'!L117),FALSE),"Geldbeträge: höchstens 2 Nachkommastellen; Eingabebetrag absolut ≤ 1.000.000.000.",IF(IF('Trades'!J117="GROSS",OR(ABS('Trades'!M117)&gt;1000000000,ABS('Trades'!N117)&gt;1000000000,ABS('Trades'!O117)&gt;1000000000,ROUND('Trades'!M117,2)&lt;&gt;'Trades'!M117,ROUND('Trades'!N117,2)&lt;&gt;'Trades'!N117,ROUND('Trades'!O117,2)&lt;&gt;'Trades'!O117),FALSE),"Geldbeträge: höchstens 2 Nachkommastellen; Eingabebetrag absolut ≤ 1.000.000.000.",IF(AND('Trades'!G117&lt;&gt;"",OR(NOT(ISNUMBER('Trades'!G117)),'Trades'!G117&lt;=0)),"Positiven Kurs eingeben oder leer lassen",IF(AND('Trades'!H117&lt;&gt;"",OR(NOT(ISNUMBER('Trades'!H117)),'Trades'!H117&lt;=0)),"Positiven Kurs eingeben oder leer lassen","")))))))))))))))))))))))))))))))))))</x:f>
      </x:c>
      <x:c r="D117" s="31"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k. A.",ROUND(SUMIFS('Exits'!$I$9:$I$608,'Exits'!$B$9:$B$608,'Trades'!A117),8)))</x:f>
      </x:c>
      <x:c r="E117" s="32"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k. A.",IF(OR(O117=0,COUNTIFS('Exits'!$B$9:$B$608,'Trades'!A117,'Exits'!$G$9:$G$608,-1)&gt;0),"k. A.",_xlfn.MAXIFS('Exits'!$C$9:$C$608,'Exits'!$B$9:$B$608,'Trades'!A117))))</x:f>
      </x:c>
      <x:c r="F117" s="30"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k. A.",IF(AND(O117&gt;0,SUMIFS('Exits'!$J$9:$J$608,'Exits'!$B$9:$B$608,'Trades'!A117)=O117),ROUND(SUMIFS('Exits'!$F$9:$F$608,'Exits'!$B$9:$B$608,'Trades'!A117),2),"k. A.")))</x:f>
      </x:c>
      <x:c r="G117" s="30" t="str">
        <x:f>IF(P117=0,"",IF(K117&lt;&gt;1,"k. A.",IF('Trades'!J117="NET",'Trades'!L117,ROUND(F117-'Trades'!M117-'Trades'!N117+'Trades'!O117,2))))</x:f>
      </x:c>
      <x:c r="H117" s="31" t="str">
        <x:f>IF(P117=0,"",IF(N117=1,G117/'Trades'!P117,"k. A."))</x:f>
      </x:c>
      <x:c r="I117" s="33" t="str">
        <x:f>IF(P117=0,"",IF(K117&lt;&gt;1,"Position nicht abgeschlossen",IF(NOT(ISNUMBER('Trades'!P117)),"Risiko fehlt oder ungültig: positiv, ≤ 1.000.000.000, höchstens 2 Nachkommastellen.",IF(OR('Trades'!P117&lt;=0,'Trades'!P117&gt;1000000000,ROUND('Trades'!P117,2)&lt;&gt;'Trades'!P117),"Risiko fehlt oder ungültig: positiv, ≤ 1.000.000.000, höchstens 2 Nachkommastellen.",IF(AND('Trades'!Q117&lt;&gt;"PRICE",'Trades'!Q117&lt;&gt;"ALL_IN"),"PRICE oder ALL_IN wählen",IF('Trades'!Q117&lt;&gt;'Summary'!$K$4,"Andere Basis ausgewählt","Erfasst"))))))</x:f>
      </x:c>
      <x:c r="J117" s="33" t="str">
        <x:f>IF(P117=0,"",IF('Summary'!$H$6="Datumsfilter prüfen","Datumsfilter prüfen",IF(L117=1,"Enthalten",IF(K117=1,"Außerhalb des Zeitraums","Nicht enthalten"))))</x:f>
      </x:c>
      <x:c r="K117" s="29" t="n">
        <x:f>IF(P117=0,0,IF('Trades'!I117="UNSUPPORTED",4,IF(C117&lt;&gt;"",3,IF('Trades'!I117="OPEN",2,1))))</x:f>
        <x:v>0</x:v>
      </x:c>
      <x:c r="L117" s="29" t="n">
        <x:f>IF(OR(K117&lt;&gt;1,'Summary'!$H$6="Datumsfilter prüfen"),0,IF(AND(OR('Summary'!$B$6="",E117&gt;='Summary'!$B$6),OR('Summary'!$E$6="",E117&lt;'Summary'!$E$6+1)),1,0))</x:f>
        <x:v>0</x:v>
      </x:c>
      <x:c r="M117" s="29" t="n">
        <x:f>IF(AND(L117=1,N117=1,'Trades'!Q117='Summary'!$K$4),1,0)</x:f>
        <x:v>0</x:v>
      </x:c>
      <x:c r="N117" s="29" t="n">
        <x:f>IF(K117&lt;&gt;1,0,IF(NOT(ISNUMBER('Trades'!P117)),0,IF(AND('Trades'!P117&gt;0,'Trades'!P117&lt;=1000000000,ROUND('Trades'!P117,2)='Trades'!P117,OR('Trades'!Q117="PRICE",'Trades'!Q117="ALL_IN")),1,0)))</x:f>
        <x:v>0</x:v>
      </x:c>
      <x:c r="O117" s="29" t="n">
        <x:f>IF(P117=0,0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0,COUNTIFS('Exits'!$B$9:$B$608,'Trades'!A117,'Exits'!$K$9:$K$608,1)))</x:f>
        <x:v>0</x:v>
      </x:c>
      <x:c r="P117" s="29" t="n">
        <x:f>IF(COUNTA('Trades'!A117:I117,'Trades'!K117:T117)=0,0,1)</x:f>
        <x:v>0</x:v>
      </x:c>
    </x:row>
    <x:row r="118" ht="52" customHeight="1">
      <x:c r="A118" s="29" t="str">
        <x:f>IF(P118=0,"",IF('Trades'!A118="","[Trades "&amp;ROW()&amp;"]",'Trades'!A118))</x:f>
      </x:c>
      <x:c r="B118" s="33" t="str">
        <x:f>IF(K118=0,"",CHOOSE(K118,"Abgeschlossen","Offen","Unvollständig / ungültig","Nicht unterstützt"))</x:f>
      </x:c>
      <x:c r="C118" s="33" t="str">
        <x:f>IF(P118=0,"",IF('Trades'!I118="UNSUPPORTED","Aufstockungen / Umkehrungen nicht unterstützt",IF('Trades'!A118="","Trade-ID eingeben",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IDs: Text mit A–Z am Anfang, bis zu 64 Zeichen; ohne *, ?, ~, =, &lt; oder &gt;. Beispiel: T-001.",IF(COUNTIFS('Trades'!$A$9:$A$208,'Trades'!A118)&lt;&gt;1,"Trade-ID ist doppelt",IF('Trades'!B118="","Instrument eingeben",IF(AND('Trades'!C118&lt;&gt;"LONG",'Trades'!C118&lt;&gt;"SHORT"),"LONG oder SHORT wählen",IF(NOT(ISNUMBER('Trades'!D118)),"Gültigen Eröffnungszeitpunkt eingeben",IF(OR('Trades'!D118&lt;1,'Trades'!D118&gt;2958465),"Gültigen Eröffnungszeitpunkt eingeben",IF(NOT(ISNUMBER('Trades'!E118)),"Positive ursprüngliche Menge eingeben",IF(OR('Trades'!E118&lt;=0,'Trades'!E118&gt;1000000,ROUND('Trades'!E118,8)&lt;&gt;'Trades'!E118),"Positive ursprüngliche Menge eingeben",IF('Trades'!F118="","Mengeneinheit angeben",IF(AND('Trades'!I118&lt;&gt;"OPEN",'Trades'!I118&lt;&gt;"CLOSED"),"OPEN oder CLOSED wählen",IF(AND('Trades'!J118&lt;&gt;"NET",'Trades'!J118&lt;&gt;"GROSS"),"NET oder GROSS wählen",IF(COUNTIFS('Exits'!$B$9:$B$608,'Trades'!A118,'Exits'!$G$9:$G$608,-1)&gt;0,"Zugehörige Ausstiege prüfen",IF(D118&gt;'Trades'!E118,"Geschlossene Menge übersteigt Anfangsmenge",IF(AND('Trades'!I118="OPEN",D118='Trades'!E118),"OPEN widerspricht Restmenge null",IF('Trades'!I118="OPEN","",IF(O118=0,"Schließung in Exits ergänzen",IF(D118&lt;&gt;'Trades'!E118,"CLOSED verlangt vollständige Schließung",IF(AND('Trades'!J118="NET",NOT(ISNUMBER('Trades'!L118))),"Abgeglichenes Netto der ganzen Position eingeben",IF(AND('Trades'!J118="NET",'Trades'!K118&lt;&gt;"YES"),"Netto der ganzen Position bestätigen",IF(IF('Trades'!J118="NET",IF('Trades'!M118="",FALSE,IF(NOT(ISNUMBER('Trades'!M118)),TRUE,OR('Trades'!M118&lt;0,'Trades'!M118&gt;1000000000,ROUND('Trades'!M118,2)&lt;&gt;'Trades'!M118))),FALSE),"Geldbeträge: höchstens 2 Nachkommastellen; Eingabebetrag absolut ≤ 1.000.000.000.",IF(IF('Trades'!J118="NET",IF('Trades'!N118="",FALSE,IF(NOT(ISNUMBER('Trades'!N118)),TRUE,OR('Trades'!N118&lt;0,'Trades'!N118&gt;1000000000,ROUND('Trades'!N118,2)&lt;&gt;'Trades'!N118))),FALSE),"Geldbeträge: höchstens 2 Nachkommastellen; Eingabebetrag absolut ≤ 1.000.000.000.",IF(IF('Trades'!J118="NET",IF('Trades'!O118="",FALSE,IF(NOT(ISNUMBER('Trades'!O118)),TRUE,OR(ABS('Trades'!O118)&gt;1000000000,ROUND('Trades'!O118,2)&lt;&gt;'Trades'!O118))),FALSE),"Geldbeträge: höchstens 2 Nachkommastellen; Eingabebetrag absolut ≤ 1.000.000.000.",IF(AND('Trades'!J118="GROSS",NOT(ISNUMBER('Trades'!M118))),"Provision angeben, auch null",IF(AND('Trades'!J118="GROSS",'Trades'!M118&lt;0),"Provision muss nichtnegativ sein",IF(AND('Trades'!J118="GROSS",NOT(ISNUMBER('Trades'!N118))),"Sonstige Gebühren angeben, auch null",IF(AND('Trades'!J118="GROSS",'Trades'!N118&lt;0),"Gebühren müssen nichtnegativ sein",IF(AND('Trades'!J118="GROSS",NOT(ISNUMBER('Trades'!O118))),"Finanzierung mit Vorzeichen angeben, auch null",IF(AND('Trades'!J118="GROSS",NOT(ISNUMBER(F118))),"Brutto-P&amp;L für jeden Ausstieg eingeben",IF(IF('Trades'!J118="NET",OR(ABS('Trades'!L118)&gt;1000000000,ROUND('Trades'!L118,2)&lt;&gt;'Trades'!L118),FALSE),"Geldbeträge: höchstens 2 Nachkommastellen; Eingabebetrag absolut ≤ 1.000.000.000.",IF(IF('Trades'!J118="GROSS",OR(ABS('Trades'!M118)&gt;1000000000,ABS('Trades'!N118)&gt;1000000000,ABS('Trades'!O118)&gt;1000000000,ROUND('Trades'!M118,2)&lt;&gt;'Trades'!M118,ROUND('Trades'!N118,2)&lt;&gt;'Trades'!N118,ROUND('Trades'!O118,2)&lt;&gt;'Trades'!O118),FALSE),"Geldbeträge: höchstens 2 Nachkommastellen; Eingabebetrag absolut ≤ 1.000.000.000.",IF(AND('Trades'!G118&lt;&gt;"",OR(NOT(ISNUMBER('Trades'!G118)),'Trades'!G118&lt;=0)),"Positiven Kurs eingeben oder leer lassen",IF(AND('Trades'!H118&lt;&gt;"",OR(NOT(ISNUMBER('Trades'!H118)),'Trades'!H118&lt;=0)),"Positiven Kurs eingeben oder leer lassen","")))))))))))))))))))))))))))))))))))</x:f>
      </x:c>
      <x:c r="D118" s="31"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k. A.",ROUND(SUMIFS('Exits'!$I$9:$I$608,'Exits'!$B$9:$B$608,'Trades'!A118),8)))</x:f>
      </x:c>
      <x:c r="E118" s="32"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k. A.",IF(OR(O118=0,COUNTIFS('Exits'!$B$9:$B$608,'Trades'!A118,'Exits'!$G$9:$G$608,-1)&gt;0),"k. A.",_xlfn.MAXIFS('Exits'!$C$9:$C$608,'Exits'!$B$9:$B$608,'Trades'!A118))))</x:f>
      </x:c>
      <x:c r="F118" s="30"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k. A.",IF(AND(O118&gt;0,SUMIFS('Exits'!$J$9:$J$608,'Exits'!$B$9:$B$608,'Trades'!A118)=O118),ROUND(SUMIFS('Exits'!$F$9:$F$608,'Exits'!$B$9:$B$608,'Trades'!A118),2),"k. A.")))</x:f>
      </x:c>
      <x:c r="G118" s="30" t="str">
        <x:f>IF(P118=0,"",IF(K118&lt;&gt;1,"k. A.",IF('Trades'!J118="NET",'Trades'!L118,ROUND(F118-'Trades'!M118-'Trades'!N118+'Trades'!O118,2))))</x:f>
      </x:c>
      <x:c r="H118" s="31" t="str">
        <x:f>IF(P118=0,"",IF(N118=1,G118/'Trades'!P118,"k. A."))</x:f>
      </x:c>
      <x:c r="I118" s="33" t="str">
        <x:f>IF(P118=0,"",IF(K118&lt;&gt;1,"Position nicht abgeschlossen",IF(NOT(ISNUMBER('Trades'!P118)),"Risiko fehlt oder ungültig: positiv, ≤ 1.000.000.000, höchstens 2 Nachkommastellen.",IF(OR('Trades'!P118&lt;=0,'Trades'!P118&gt;1000000000,ROUND('Trades'!P118,2)&lt;&gt;'Trades'!P118),"Risiko fehlt oder ungültig: positiv, ≤ 1.000.000.000, höchstens 2 Nachkommastellen.",IF(AND('Trades'!Q118&lt;&gt;"PRICE",'Trades'!Q118&lt;&gt;"ALL_IN"),"PRICE oder ALL_IN wählen",IF('Trades'!Q118&lt;&gt;'Summary'!$K$4,"Andere Basis ausgewählt","Erfasst"))))))</x:f>
      </x:c>
      <x:c r="J118" s="33" t="str">
        <x:f>IF(P118=0,"",IF('Summary'!$H$6="Datumsfilter prüfen","Datumsfilter prüfen",IF(L118=1,"Enthalten",IF(K118=1,"Außerhalb des Zeitraums","Nicht enthalten"))))</x:f>
      </x:c>
      <x:c r="K118" s="29" t="n">
        <x:f>IF(P118=0,0,IF('Trades'!I118="UNSUPPORTED",4,IF(C118&lt;&gt;"",3,IF('Trades'!I118="OPEN",2,1))))</x:f>
        <x:v>0</x:v>
      </x:c>
      <x:c r="L118" s="29" t="n">
        <x:f>IF(OR(K118&lt;&gt;1,'Summary'!$H$6="Datumsfilter prüfen"),0,IF(AND(OR('Summary'!$B$6="",E118&gt;='Summary'!$B$6),OR('Summary'!$E$6="",E118&lt;'Summary'!$E$6+1)),1,0))</x:f>
        <x:v>0</x:v>
      </x:c>
      <x:c r="M118" s="29" t="n">
        <x:f>IF(AND(L118=1,N118=1,'Trades'!Q118='Summary'!$K$4),1,0)</x:f>
        <x:v>0</x:v>
      </x:c>
      <x:c r="N118" s="29" t="n">
        <x:f>IF(K118&lt;&gt;1,0,IF(NOT(ISNUMBER('Trades'!P118)),0,IF(AND('Trades'!P118&gt;0,'Trades'!P118&lt;=1000000000,ROUND('Trades'!P118,2)='Trades'!P118,OR('Trades'!Q118="PRICE",'Trades'!Q118="ALL_IN")),1,0)))</x:f>
        <x:v>0</x:v>
      </x:c>
      <x:c r="O118" s="29" t="n">
        <x:f>IF(P118=0,0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0,COUNTIFS('Exits'!$B$9:$B$608,'Trades'!A118,'Exits'!$K$9:$K$608,1)))</x:f>
        <x:v>0</x:v>
      </x:c>
      <x:c r="P118" s="29" t="n">
        <x:f>IF(COUNTA('Trades'!A118:I118,'Trades'!K118:T118)=0,0,1)</x:f>
        <x:v>0</x:v>
      </x:c>
    </x:row>
    <x:row r="119" ht="52" customHeight="1">
      <x:c r="A119" s="29" t="str">
        <x:f>IF(P119=0,"",IF('Trades'!A119="","[Trades "&amp;ROW()&amp;"]",'Trades'!A119))</x:f>
      </x:c>
      <x:c r="B119" s="33" t="str">
        <x:f>IF(K119=0,"",CHOOSE(K119,"Abgeschlossen","Offen","Unvollständig / ungültig","Nicht unterstützt"))</x:f>
      </x:c>
      <x:c r="C119" s="33" t="str">
        <x:f>IF(P119=0,"",IF('Trades'!I119="UNSUPPORTED","Aufstockungen / Umkehrungen nicht unterstützt",IF('Trades'!A119="","Trade-ID eingeben",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IDs: Text mit A–Z am Anfang, bis zu 64 Zeichen; ohne *, ?, ~, =, &lt; oder &gt;. Beispiel: T-001.",IF(COUNTIFS('Trades'!$A$9:$A$208,'Trades'!A119)&lt;&gt;1,"Trade-ID ist doppelt",IF('Trades'!B119="","Instrument eingeben",IF(AND('Trades'!C119&lt;&gt;"LONG",'Trades'!C119&lt;&gt;"SHORT"),"LONG oder SHORT wählen",IF(NOT(ISNUMBER('Trades'!D119)),"Gültigen Eröffnungszeitpunkt eingeben",IF(OR('Trades'!D119&lt;1,'Trades'!D119&gt;2958465),"Gültigen Eröffnungszeitpunkt eingeben",IF(NOT(ISNUMBER('Trades'!E119)),"Positive ursprüngliche Menge eingeben",IF(OR('Trades'!E119&lt;=0,'Trades'!E119&gt;1000000,ROUND('Trades'!E119,8)&lt;&gt;'Trades'!E119),"Positive ursprüngliche Menge eingeben",IF('Trades'!F119="","Mengeneinheit angeben",IF(AND('Trades'!I119&lt;&gt;"OPEN",'Trades'!I119&lt;&gt;"CLOSED"),"OPEN oder CLOSED wählen",IF(AND('Trades'!J119&lt;&gt;"NET",'Trades'!J119&lt;&gt;"GROSS"),"NET oder GROSS wählen",IF(COUNTIFS('Exits'!$B$9:$B$608,'Trades'!A119,'Exits'!$G$9:$G$608,-1)&gt;0,"Zugehörige Ausstiege prüfen",IF(D119&gt;'Trades'!E119,"Geschlossene Menge übersteigt Anfangsmenge",IF(AND('Trades'!I119="OPEN",D119='Trades'!E119),"OPEN widerspricht Restmenge null",IF('Trades'!I119="OPEN","",IF(O119=0,"Schließung in Exits ergänzen",IF(D119&lt;&gt;'Trades'!E119,"CLOSED verlangt vollständige Schließung",IF(AND('Trades'!J119="NET",NOT(ISNUMBER('Trades'!L119))),"Abgeglichenes Netto der ganzen Position eingeben",IF(AND('Trades'!J119="NET",'Trades'!K119&lt;&gt;"YES"),"Netto der ganzen Position bestätigen",IF(IF('Trades'!J119="NET",IF('Trades'!M119="",FALSE,IF(NOT(ISNUMBER('Trades'!M119)),TRUE,OR('Trades'!M119&lt;0,'Trades'!M119&gt;1000000000,ROUND('Trades'!M119,2)&lt;&gt;'Trades'!M119))),FALSE),"Geldbeträge: höchstens 2 Nachkommastellen; Eingabebetrag absolut ≤ 1.000.000.000.",IF(IF('Trades'!J119="NET",IF('Trades'!N119="",FALSE,IF(NOT(ISNUMBER('Trades'!N119)),TRUE,OR('Trades'!N119&lt;0,'Trades'!N119&gt;1000000000,ROUND('Trades'!N119,2)&lt;&gt;'Trades'!N119))),FALSE),"Geldbeträge: höchstens 2 Nachkommastellen; Eingabebetrag absolut ≤ 1.000.000.000.",IF(IF('Trades'!J119="NET",IF('Trades'!O119="",FALSE,IF(NOT(ISNUMBER('Trades'!O119)),TRUE,OR(ABS('Trades'!O119)&gt;1000000000,ROUND('Trades'!O119,2)&lt;&gt;'Trades'!O119))),FALSE),"Geldbeträge: höchstens 2 Nachkommastellen; Eingabebetrag absolut ≤ 1.000.000.000.",IF(AND('Trades'!J119="GROSS",NOT(ISNUMBER('Trades'!M119))),"Provision angeben, auch null",IF(AND('Trades'!J119="GROSS",'Trades'!M119&lt;0),"Provision muss nichtnegativ sein",IF(AND('Trades'!J119="GROSS",NOT(ISNUMBER('Trades'!N119))),"Sonstige Gebühren angeben, auch null",IF(AND('Trades'!J119="GROSS",'Trades'!N119&lt;0),"Gebühren müssen nichtnegativ sein",IF(AND('Trades'!J119="GROSS",NOT(ISNUMBER('Trades'!O119))),"Finanzierung mit Vorzeichen angeben, auch null",IF(AND('Trades'!J119="GROSS",NOT(ISNUMBER(F119))),"Brutto-P&amp;L für jeden Ausstieg eingeben",IF(IF('Trades'!J119="NET",OR(ABS('Trades'!L119)&gt;1000000000,ROUND('Trades'!L119,2)&lt;&gt;'Trades'!L119),FALSE),"Geldbeträge: höchstens 2 Nachkommastellen; Eingabebetrag absolut ≤ 1.000.000.000.",IF(IF('Trades'!J119="GROSS",OR(ABS('Trades'!M119)&gt;1000000000,ABS('Trades'!N119)&gt;1000000000,ABS('Trades'!O119)&gt;1000000000,ROUND('Trades'!M119,2)&lt;&gt;'Trades'!M119,ROUND('Trades'!N119,2)&lt;&gt;'Trades'!N119,ROUND('Trades'!O119,2)&lt;&gt;'Trades'!O119),FALSE),"Geldbeträge: höchstens 2 Nachkommastellen; Eingabebetrag absolut ≤ 1.000.000.000.",IF(AND('Trades'!G119&lt;&gt;"",OR(NOT(ISNUMBER('Trades'!G119)),'Trades'!G119&lt;=0)),"Positiven Kurs eingeben oder leer lassen",IF(AND('Trades'!H119&lt;&gt;"",OR(NOT(ISNUMBER('Trades'!H119)),'Trades'!H119&lt;=0)),"Positiven Kurs eingeben oder leer lassen","")))))))))))))))))))))))))))))))))))</x:f>
      </x:c>
      <x:c r="D119" s="31"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k. A.",ROUND(SUMIFS('Exits'!$I$9:$I$608,'Exits'!$B$9:$B$608,'Trades'!A119),8)))</x:f>
      </x:c>
      <x:c r="E119" s="32"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k. A.",IF(OR(O119=0,COUNTIFS('Exits'!$B$9:$B$608,'Trades'!A119,'Exits'!$G$9:$G$608,-1)&gt;0),"k. A.",_xlfn.MAXIFS('Exits'!$C$9:$C$608,'Exits'!$B$9:$B$608,'Trades'!A119))))</x:f>
      </x:c>
      <x:c r="F119" s="30"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k. A.",IF(AND(O119&gt;0,SUMIFS('Exits'!$J$9:$J$608,'Exits'!$B$9:$B$608,'Trades'!A119)=O119),ROUND(SUMIFS('Exits'!$F$9:$F$608,'Exits'!$B$9:$B$608,'Trades'!A119),2),"k. A.")))</x:f>
      </x:c>
      <x:c r="G119" s="30" t="str">
        <x:f>IF(P119=0,"",IF(K119&lt;&gt;1,"k. A.",IF('Trades'!J119="NET",'Trades'!L119,ROUND(F119-'Trades'!M119-'Trades'!N119+'Trades'!O119,2))))</x:f>
      </x:c>
      <x:c r="H119" s="31" t="str">
        <x:f>IF(P119=0,"",IF(N119=1,G119/'Trades'!P119,"k. A."))</x:f>
      </x:c>
      <x:c r="I119" s="33" t="str">
        <x:f>IF(P119=0,"",IF(K119&lt;&gt;1,"Position nicht abgeschlossen",IF(NOT(ISNUMBER('Trades'!P119)),"Risiko fehlt oder ungültig: positiv, ≤ 1.000.000.000, höchstens 2 Nachkommastellen.",IF(OR('Trades'!P119&lt;=0,'Trades'!P119&gt;1000000000,ROUND('Trades'!P119,2)&lt;&gt;'Trades'!P119),"Risiko fehlt oder ungültig: positiv, ≤ 1.000.000.000, höchstens 2 Nachkommastellen.",IF(AND('Trades'!Q119&lt;&gt;"PRICE",'Trades'!Q119&lt;&gt;"ALL_IN"),"PRICE oder ALL_IN wählen",IF('Trades'!Q119&lt;&gt;'Summary'!$K$4,"Andere Basis ausgewählt","Erfasst"))))))</x:f>
      </x:c>
      <x:c r="J119" s="33" t="str">
        <x:f>IF(P119=0,"",IF('Summary'!$H$6="Datumsfilter prüfen","Datumsfilter prüfen",IF(L119=1,"Enthalten",IF(K119=1,"Außerhalb des Zeitraums","Nicht enthalten"))))</x:f>
      </x:c>
      <x:c r="K119" s="29" t="n">
        <x:f>IF(P119=0,0,IF('Trades'!I119="UNSUPPORTED",4,IF(C119&lt;&gt;"",3,IF('Trades'!I119="OPEN",2,1))))</x:f>
        <x:v>0</x:v>
      </x:c>
      <x:c r="L119" s="29" t="n">
        <x:f>IF(OR(K119&lt;&gt;1,'Summary'!$H$6="Datumsfilter prüfen"),0,IF(AND(OR('Summary'!$B$6="",E119&gt;='Summary'!$B$6),OR('Summary'!$E$6="",E119&lt;'Summary'!$E$6+1)),1,0))</x:f>
        <x:v>0</x:v>
      </x:c>
      <x:c r="M119" s="29" t="n">
        <x:f>IF(AND(L119=1,N119=1,'Trades'!Q119='Summary'!$K$4),1,0)</x:f>
        <x:v>0</x:v>
      </x:c>
      <x:c r="N119" s="29" t="n">
        <x:f>IF(K119&lt;&gt;1,0,IF(NOT(ISNUMBER('Trades'!P119)),0,IF(AND('Trades'!P119&gt;0,'Trades'!P119&lt;=1000000000,ROUND('Trades'!P119,2)='Trades'!P119,OR('Trades'!Q119="PRICE",'Trades'!Q119="ALL_IN")),1,0)))</x:f>
        <x:v>0</x:v>
      </x:c>
      <x:c r="O119" s="29" t="n">
        <x:f>IF(P119=0,0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0,COUNTIFS('Exits'!$B$9:$B$608,'Trades'!A119,'Exits'!$K$9:$K$608,1)))</x:f>
        <x:v>0</x:v>
      </x:c>
      <x:c r="P119" s="29" t="n">
        <x:f>IF(COUNTA('Trades'!A119:I119,'Trades'!K119:T119)=0,0,1)</x:f>
        <x:v>0</x:v>
      </x:c>
    </x:row>
    <x:row r="120" ht="52" customHeight="1">
      <x:c r="A120" s="29" t="str">
        <x:f>IF(P120=0,"",IF('Trades'!A120="","[Trades "&amp;ROW()&amp;"]",'Trades'!A120))</x:f>
      </x:c>
      <x:c r="B120" s="33" t="str">
        <x:f>IF(K120=0,"",CHOOSE(K120,"Abgeschlossen","Offen","Unvollständig / ungültig","Nicht unterstützt"))</x:f>
      </x:c>
      <x:c r="C120" s="33" t="str">
        <x:f>IF(P120=0,"",IF('Trades'!I120="UNSUPPORTED","Aufstockungen / Umkehrungen nicht unterstützt",IF('Trades'!A120="","Trade-ID eingeben",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IDs: Text mit A–Z am Anfang, bis zu 64 Zeichen; ohne *, ?, ~, =, &lt; oder &gt;. Beispiel: T-001.",IF(COUNTIFS('Trades'!$A$9:$A$208,'Trades'!A120)&lt;&gt;1,"Trade-ID ist doppelt",IF('Trades'!B120="","Instrument eingeben",IF(AND('Trades'!C120&lt;&gt;"LONG",'Trades'!C120&lt;&gt;"SHORT"),"LONG oder SHORT wählen",IF(NOT(ISNUMBER('Trades'!D120)),"Gültigen Eröffnungszeitpunkt eingeben",IF(OR('Trades'!D120&lt;1,'Trades'!D120&gt;2958465),"Gültigen Eröffnungszeitpunkt eingeben",IF(NOT(ISNUMBER('Trades'!E120)),"Positive ursprüngliche Menge eingeben",IF(OR('Trades'!E120&lt;=0,'Trades'!E120&gt;1000000,ROUND('Trades'!E120,8)&lt;&gt;'Trades'!E120),"Positive ursprüngliche Menge eingeben",IF('Trades'!F120="","Mengeneinheit angeben",IF(AND('Trades'!I120&lt;&gt;"OPEN",'Trades'!I120&lt;&gt;"CLOSED"),"OPEN oder CLOSED wählen",IF(AND('Trades'!J120&lt;&gt;"NET",'Trades'!J120&lt;&gt;"GROSS"),"NET oder GROSS wählen",IF(COUNTIFS('Exits'!$B$9:$B$608,'Trades'!A120,'Exits'!$G$9:$G$608,-1)&gt;0,"Zugehörige Ausstiege prüfen",IF(D120&gt;'Trades'!E120,"Geschlossene Menge übersteigt Anfangsmenge",IF(AND('Trades'!I120="OPEN",D120='Trades'!E120),"OPEN widerspricht Restmenge null",IF('Trades'!I120="OPEN","",IF(O120=0,"Schließung in Exits ergänzen",IF(D120&lt;&gt;'Trades'!E120,"CLOSED verlangt vollständige Schließung",IF(AND('Trades'!J120="NET",NOT(ISNUMBER('Trades'!L120))),"Abgeglichenes Netto der ganzen Position eingeben",IF(AND('Trades'!J120="NET",'Trades'!K120&lt;&gt;"YES"),"Netto der ganzen Position bestätigen",IF(IF('Trades'!J120="NET",IF('Trades'!M120="",FALSE,IF(NOT(ISNUMBER('Trades'!M120)),TRUE,OR('Trades'!M120&lt;0,'Trades'!M120&gt;1000000000,ROUND('Trades'!M120,2)&lt;&gt;'Trades'!M120))),FALSE),"Geldbeträge: höchstens 2 Nachkommastellen; Eingabebetrag absolut ≤ 1.000.000.000.",IF(IF('Trades'!J120="NET",IF('Trades'!N120="",FALSE,IF(NOT(ISNUMBER('Trades'!N120)),TRUE,OR('Trades'!N120&lt;0,'Trades'!N120&gt;1000000000,ROUND('Trades'!N120,2)&lt;&gt;'Trades'!N120))),FALSE),"Geldbeträge: höchstens 2 Nachkommastellen; Eingabebetrag absolut ≤ 1.000.000.000.",IF(IF('Trades'!J120="NET",IF('Trades'!O120="",FALSE,IF(NOT(ISNUMBER('Trades'!O120)),TRUE,OR(ABS('Trades'!O120)&gt;1000000000,ROUND('Trades'!O120,2)&lt;&gt;'Trades'!O120))),FALSE),"Geldbeträge: höchstens 2 Nachkommastellen; Eingabebetrag absolut ≤ 1.000.000.000.",IF(AND('Trades'!J120="GROSS",NOT(ISNUMBER('Trades'!M120))),"Provision angeben, auch null",IF(AND('Trades'!J120="GROSS",'Trades'!M120&lt;0),"Provision muss nichtnegativ sein",IF(AND('Trades'!J120="GROSS",NOT(ISNUMBER('Trades'!N120))),"Sonstige Gebühren angeben, auch null",IF(AND('Trades'!J120="GROSS",'Trades'!N120&lt;0),"Gebühren müssen nichtnegativ sein",IF(AND('Trades'!J120="GROSS",NOT(ISNUMBER('Trades'!O120))),"Finanzierung mit Vorzeichen angeben, auch null",IF(AND('Trades'!J120="GROSS",NOT(ISNUMBER(F120))),"Brutto-P&amp;L für jeden Ausstieg eingeben",IF(IF('Trades'!J120="NET",OR(ABS('Trades'!L120)&gt;1000000000,ROUND('Trades'!L120,2)&lt;&gt;'Trades'!L120),FALSE),"Geldbeträge: höchstens 2 Nachkommastellen; Eingabebetrag absolut ≤ 1.000.000.000.",IF(IF('Trades'!J120="GROSS",OR(ABS('Trades'!M120)&gt;1000000000,ABS('Trades'!N120)&gt;1000000000,ABS('Trades'!O120)&gt;1000000000,ROUND('Trades'!M120,2)&lt;&gt;'Trades'!M120,ROUND('Trades'!N120,2)&lt;&gt;'Trades'!N120,ROUND('Trades'!O120,2)&lt;&gt;'Trades'!O120),FALSE),"Geldbeträge: höchstens 2 Nachkommastellen; Eingabebetrag absolut ≤ 1.000.000.000.",IF(AND('Trades'!G120&lt;&gt;"",OR(NOT(ISNUMBER('Trades'!G120)),'Trades'!G120&lt;=0)),"Positiven Kurs eingeben oder leer lassen",IF(AND('Trades'!H120&lt;&gt;"",OR(NOT(ISNUMBER('Trades'!H120)),'Trades'!H120&lt;=0)),"Positiven Kurs eingeben oder leer lassen","")))))))))))))))))))))))))))))))))))</x:f>
      </x:c>
      <x:c r="D120" s="31"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k. A.",ROUND(SUMIFS('Exits'!$I$9:$I$608,'Exits'!$B$9:$B$608,'Trades'!A120),8)))</x:f>
      </x:c>
      <x:c r="E120" s="32"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k. A.",IF(OR(O120=0,COUNTIFS('Exits'!$B$9:$B$608,'Trades'!A120,'Exits'!$G$9:$G$608,-1)&gt;0),"k. A.",_xlfn.MAXIFS('Exits'!$C$9:$C$608,'Exits'!$B$9:$B$608,'Trades'!A120))))</x:f>
      </x:c>
      <x:c r="F120" s="30"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k. A.",IF(AND(O120&gt;0,SUMIFS('Exits'!$J$9:$J$608,'Exits'!$B$9:$B$608,'Trades'!A120)=O120),ROUND(SUMIFS('Exits'!$F$9:$F$608,'Exits'!$B$9:$B$608,'Trades'!A120),2),"k. A.")))</x:f>
      </x:c>
      <x:c r="G120" s="30" t="str">
        <x:f>IF(P120=0,"",IF(K120&lt;&gt;1,"k. A.",IF('Trades'!J120="NET",'Trades'!L120,ROUND(F120-'Trades'!M120-'Trades'!N120+'Trades'!O120,2))))</x:f>
      </x:c>
      <x:c r="H120" s="31" t="str">
        <x:f>IF(P120=0,"",IF(N120=1,G120/'Trades'!P120,"k. A."))</x:f>
      </x:c>
      <x:c r="I120" s="33" t="str">
        <x:f>IF(P120=0,"",IF(K120&lt;&gt;1,"Position nicht abgeschlossen",IF(NOT(ISNUMBER('Trades'!P120)),"Risiko fehlt oder ungültig: positiv, ≤ 1.000.000.000, höchstens 2 Nachkommastellen.",IF(OR('Trades'!P120&lt;=0,'Trades'!P120&gt;1000000000,ROUND('Trades'!P120,2)&lt;&gt;'Trades'!P120),"Risiko fehlt oder ungültig: positiv, ≤ 1.000.000.000, höchstens 2 Nachkommastellen.",IF(AND('Trades'!Q120&lt;&gt;"PRICE",'Trades'!Q120&lt;&gt;"ALL_IN"),"PRICE oder ALL_IN wählen",IF('Trades'!Q120&lt;&gt;'Summary'!$K$4,"Andere Basis ausgewählt","Erfasst"))))))</x:f>
      </x:c>
      <x:c r="J120" s="33" t="str">
        <x:f>IF(P120=0,"",IF('Summary'!$H$6="Datumsfilter prüfen","Datumsfilter prüfen",IF(L120=1,"Enthalten",IF(K120=1,"Außerhalb des Zeitraums","Nicht enthalten"))))</x:f>
      </x:c>
      <x:c r="K120" s="29" t="n">
        <x:f>IF(P120=0,0,IF('Trades'!I120="UNSUPPORTED",4,IF(C120&lt;&gt;"",3,IF('Trades'!I120="OPEN",2,1))))</x:f>
        <x:v>0</x:v>
      </x:c>
      <x:c r="L120" s="29" t="n">
        <x:f>IF(OR(K120&lt;&gt;1,'Summary'!$H$6="Datumsfilter prüfen"),0,IF(AND(OR('Summary'!$B$6="",E120&gt;='Summary'!$B$6),OR('Summary'!$E$6="",E120&lt;'Summary'!$E$6+1)),1,0))</x:f>
        <x:v>0</x:v>
      </x:c>
      <x:c r="M120" s="29" t="n">
        <x:f>IF(AND(L120=1,N120=1,'Trades'!Q120='Summary'!$K$4),1,0)</x:f>
        <x:v>0</x:v>
      </x:c>
      <x:c r="N120" s="29" t="n">
        <x:f>IF(K120&lt;&gt;1,0,IF(NOT(ISNUMBER('Trades'!P120)),0,IF(AND('Trades'!P120&gt;0,'Trades'!P120&lt;=1000000000,ROUND('Trades'!P120,2)='Trades'!P120,OR('Trades'!Q120="PRICE",'Trades'!Q120="ALL_IN")),1,0)))</x:f>
        <x:v>0</x:v>
      </x:c>
      <x:c r="O120" s="29" t="n">
        <x:f>IF(P120=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0,COUNTIFS('Exits'!$B$9:$B$608,'Trades'!A120,'Exits'!$K$9:$K$608,1)))</x:f>
        <x:v>0</x:v>
      </x:c>
      <x:c r="P120" s="29" t="n">
        <x:f>IF(COUNTA('Trades'!A120:I120,'Trades'!K120:T120)=0,0,1)</x:f>
        <x:v>0</x:v>
      </x:c>
    </x:row>
    <x:row r="121" ht="52" customHeight="1">
      <x:c r="A121" s="29" t="str">
        <x:f>IF(P121=0,"",IF('Trades'!A121="","[Trades "&amp;ROW()&amp;"]",'Trades'!A121))</x:f>
      </x:c>
      <x:c r="B121" s="33" t="str">
        <x:f>IF(K121=0,"",CHOOSE(K121,"Abgeschlossen","Offen","Unvollständig / ungültig","Nicht unterstützt"))</x:f>
      </x:c>
      <x:c r="C121" s="33" t="str">
        <x:f>IF(P121=0,"",IF('Trades'!I121="UNSUPPORTED","Aufstockungen / Umkehrungen nicht unterstützt",IF('Trades'!A121="","Trade-ID eingeben",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IDs: Text mit A–Z am Anfang, bis zu 64 Zeichen; ohne *, ?, ~, =, &lt; oder &gt;. Beispiel: T-001.",IF(COUNTIFS('Trades'!$A$9:$A$208,'Trades'!A121)&lt;&gt;1,"Trade-ID ist doppelt",IF('Trades'!B121="","Instrument eingeben",IF(AND('Trades'!C121&lt;&gt;"LONG",'Trades'!C121&lt;&gt;"SHORT"),"LONG oder SHORT wählen",IF(NOT(ISNUMBER('Trades'!D121)),"Gültigen Eröffnungszeitpunkt eingeben",IF(OR('Trades'!D121&lt;1,'Trades'!D121&gt;2958465),"Gültigen Eröffnungszeitpunkt eingeben",IF(NOT(ISNUMBER('Trades'!E121)),"Positive ursprüngliche Menge eingeben",IF(OR('Trades'!E121&lt;=0,'Trades'!E121&gt;1000000,ROUND('Trades'!E121,8)&lt;&gt;'Trades'!E121),"Positive ursprüngliche Menge eingeben",IF('Trades'!F121="","Mengeneinheit angeben",IF(AND('Trades'!I121&lt;&gt;"OPEN",'Trades'!I121&lt;&gt;"CLOSED"),"OPEN oder CLOSED wählen",IF(AND('Trades'!J121&lt;&gt;"NET",'Trades'!J121&lt;&gt;"GROSS"),"NET oder GROSS wählen",IF(COUNTIFS('Exits'!$B$9:$B$608,'Trades'!A121,'Exits'!$G$9:$G$608,-1)&gt;0,"Zugehörige Ausstiege prüfen",IF(D121&gt;'Trades'!E121,"Geschlossene Menge übersteigt Anfangsmenge",IF(AND('Trades'!I121="OPEN",D121='Trades'!E121),"OPEN widerspricht Restmenge null",IF('Trades'!I121="OPEN","",IF(O121=0,"Schließung in Exits ergänzen",IF(D121&lt;&gt;'Trades'!E121,"CLOSED verlangt vollständige Schließung",IF(AND('Trades'!J121="NET",NOT(ISNUMBER('Trades'!L121))),"Abgeglichenes Netto der ganzen Position eingeben",IF(AND('Trades'!J121="NET",'Trades'!K121&lt;&gt;"YES"),"Netto der ganzen Position bestätigen",IF(IF('Trades'!J121="NET",IF('Trades'!M121="",FALSE,IF(NOT(ISNUMBER('Trades'!M121)),TRUE,OR('Trades'!M121&lt;0,'Trades'!M121&gt;1000000000,ROUND('Trades'!M121,2)&lt;&gt;'Trades'!M121))),FALSE),"Geldbeträge: höchstens 2 Nachkommastellen; Eingabebetrag absolut ≤ 1.000.000.000.",IF(IF('Trades'!J121="NET",IF('Trades'!N121="",FALSE,IF(NOT(ISNUMBER('Trades'!N121)),TRUE,OR('Trades'!N121&lt;0,'Trades'!N121&gt;1000000000,ROUND('Trades'!N121,2)&lt;&gt;'Trades'!N121))),FALSE),"Geldbeträge: höchstens 2 Nachkommastellen; Eingabebetrag absolut ≤ 1.000.000.000.",IF(IF('Trades'!J121="NET",IF('Trades'!O121="",FALSE,IF(NOT(ISNUMBER('Trades'!O121)),TRUE,OR(ABS('Trades'!O121)&gt;1000000000,ROUND('Trades'!O121,2)&lt;&gt;'Trades'!O121))),FALSE),"Geldbeträge: höchstens 2 Nachkommastellen; Eingabebetrag absolut ≤ 1.000.000.000.",IF(AND('Trades'!J121="GROSS",NOT(ISNUMBER('Trades'!M121))),"Provision angeben, auch null",IF(AND('Trades'!J121="GROSS",'Trades'!M121&lt;0),"Provision muss nichtnegativ sein",IF(AND('Trades'!J121="GROSS",NOT(ISNUMBER('Trades'!N121))),"Sonstige Gebühren angeben, auch null",IF(AND('Trades'!J121="GROSS",'Trades'!N121&lt;0),"Gebühren müssen nichtnegativ sein",IF(AND('Trades'!J121="GROSS",NOT(ISNUMBER('Trades'!O121))),"Finanzierung mit Vorzeichen angeben, auch null",IF(AND('Trades'!J121="GROSS",NOT(ISNUMBER(F121))),"Brutto-P&amp;L für jeden Ausstieg eingeben",IF(IF('Trades'!J121="NET",OR(ABS('Trades'!L121)&gt;1000000000,ROUND('Trades'!L121,2)&lt;&gt;'Trades'!L121),FALSE),"Geldbeträge: höchstens 2 Nachkommastellen; Eingabebetrag absolut ≤ 1.000.000.000.",IF(IF('Trades'!J121="GROSS",OR(ABS('Trades'!M121)&gt;1000000000,ABS('Trades'!N121)&gt;1000000000,ABS('Trades'!O121)&gt;1000000000,ROUND('Trades'!M121,2)&lt;&gt;'Trades'!M121,ROUND('Trades'!N121,2)&lt;&gt;'Trades'!N121,ROUND('Trades'!O121,2)&lt;&gt;'Trades'!O121),FALSE),"Geldbeträge: höchstens 2 Nachkommastellen; Eingabebetrag absolut ≤ 1.000.000.000.",IF(AND('Trades'!G121&lt;&gt;"",OR(NOT(ISNUMBER('Trades'!G121)),'Trades'!G121&lt;=0)),"Positiven Kurs eingeben oder leer lassen",IF(AND('Trades'!H121&lt;&gt;"",OR(NOT(ISNUMBER('Trades'!H121)),'Trades'!H121&lt;=0)),"Positiven Kurs eingeben oder leer lassen","")))))))))))))))))))))))))))))))))))</x:f>
      </x:c>
      <x:c r="D121" s="31"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k. A.",ROUND(SUMIFS('Exits'!$I$9:$I$608,'Exits'!$B$9:$B$608,'Trades'!A121),8)))</x:f>
      </x:c>
      <x:c r="E121" s="32"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k. A.",IF(OR(O121=0,COUNTIFS('Exits'!$B$9:$B$608,'Trades'!A121,'Exits'!$G$9:$G$608,-1)&gt;0),"k. A.",_xlfn.MAXIFS('Exits'!$C$9:$C$608,'Exits'!$B$9:$B$608,'Trades'!A121))))</x:f>
      </x:c>
      <x:c r="F121" s="30"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k. A.",IF(AND(O121&gt;0,SUMIFS('Exits'!$J$9:$J$608,'Exits'!$B$9:$B$608,'Trades'!A121)=O121),ROUND(SUMIFS('Exits'!$F$9:$F$608,'Exits'!$B$9:$B$608,'Trades'!A121),2),"k. A.")))</x:f>
      </x:c>
      <x:c r="G121" s="30" t="str">
        <x:f>IF(P121=0,"",IF(K121&lt;&gt;1,"k. A.",IF('Trades'!J121="NET",'Trades'!L121,ROUND(F121-'Trades'!M121-'Trades'!N121+'Trades'!O121,2))))</x:f>
      </x:c>
      <x:c r="H121" s="31" t="str">
        <x:f>IF(P121=0,"",IF(N121=1,G121/'Trades'!P121,"k. A."))</x:f>
      </x:c>
      <x:c r="I121" s="33" t="str">
        <x:f>IF(P121=0,"",IF(K121&lt;&gt;1,"Position nicht abgeschlossen",IF(NOT(ISNUMBER('Trades'!P121)),"Risiko fehlt oder ungültig: positiv, ≤ 1.000.000.000, höchstens 2 Nachkommastellen.",IF(OR('Trades'!P121&lt;=0,'Trades'!P121&gt;1000000000,ROUND('Trades'!P121,2)&lt;&gt;'Trades'!P121),"Risiko fehlt oder ungültig: positiv, ≤ 1.000.000.000, höchstens 2 Nachkommastellen.",IF(AND('Trades'!Q121&lt;&gt;"PRICE",'Trades'!Q121&lt;&gt;"ALL_IN"),"PRICE oder ALL_IN wählen",IF('Trades'!Q121&lt;&gt;'Summary'!$K$4,"Andere Basis ausgewählt","Erfasst"))))))</x:f>
      </x:c>
      <x:c r="J121" s="33" t="str">
        <x:f>IF(P121=0,"",IF('Summary'!$H$6="Datumsfilter prüfen","Datumsfilter prüfen",IF(L121=1,"Enthalten",IF(K121=1,"Außerhalb des Zeitraums","Nicht enthalten"))))</x:f>
      </x:c>
      <x:c r="K121" s="29" t="n">
        <x:f>IF(P121=0,0,IF('Trades'!I121="UNSUPPORTED",4,IF(C121&lt;&gt;"",3,IF('Trades'!I121="OPEN",2,1))))</x:f>
        <x:v>0</x:v>
      </x:c>
      <x:c r="L121" s="29" t="n">
        <x:f>IF(OR(K121&lt;&gt;1,'Summary'!$H$6="Datumsfilter prüfen"),0,IF(AND(OR('Summary'!$B$6="",E121&gt;='Summary'!$B$6),OR('Summary'!$E$6="",E121&lt;'Summary'!$E$6+1)),1,0))</x:f>
        <x:v>0</x:v>
      </x:c>
      <x:c r="M121" s="29" t="n">
        <x:f>IF(AND(L121=1,N121=1,'Trades'!Q121='Summary'!$K$4),1,0)</x:f>
        <x:v>0</x:v>
      </x:c>
      <x:c r="N121" s="29" t="n">
        <x:f>IF(K121&lt;&gt;1,0,IF(NOT(ISNUMBER('Trades'!P121)),0,IF(AND('Trades'!P121&gt;0,'Trades'!P121&lt;=1000000000,ROUND('Trades'!P121,2)='Trades'!P121,OR('Trades'!Q121="PRICE",'Trades'!Q121="ALL_IN")),1,0)))</x:f>
        <x:v>0</x:v>
      </x:c>
      <x:c r="O121" s="29" t="n">
        <x:f>IF(P121=0,0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0,COUNTIFS('Exits'!$B$9:$B$608,'Trades'!A121,'Exits'!$K$9:$K$608,1)))</x:f>
        <x:v>0</x:v>
      </x:c>
      <x:c r="P121" s="29" t="n">
        <x:f>IF(COUNTA('Trades'!A121:I121,'Trades'!K121:T121)=0,0,1)</x:f>
        <x:v>0</x:v>
      </x:c>
    </x:row>
    <x:row r="122" ht="52" customHeight="1">
      <x:c r="A122" s="29" t="str">
        <x:f>IF(P122=0,"",IF('Trades'!A122="","[Trades "&amp;ROW()&amp;"]",'Trades'!A122))</x:f>
      </x:c>
      <x:c r="B122" s="33" t="str">
        <x:f>IF(K122=0,"",CHOOSE(K122,"Abgeschlossen","Offen","Unvollständig / ungültig","Nicht unterstützt"))</x:f>
      </x:c>
      <x:c r="C122" s="33" t="str">
        <x:f>IF(P122=0,"",IF('Trades'!I122="UNSUPPORTED","Aufstockungen / Umkehrungen nicht unterstützt",IF('Trades'!A122="","Trade-ID eingeben",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IDs: Text mit A–Z am Anfang, bis zu 64 Zeichen; ohne *, ?, ~, =, &lt; oder &gt;. Beispiel: T-001.",IF(COUNTIFS('Trades'!$A$9:$A$208,'Trades'!A122)&lt;&gt;1,"Trade-ID ist doppelt",IF('Trades'!B122="","Instrument eingeben",IF(AND('Trades'!C122&lt;&gt;"LONG",'Trades'!C122&lt;&gt;"SHORT"),"LONG oder SHORT wählen",IF(NOT(ISNUMBER('Trades'!D122)),"Gültigen Eröffnungszeitpunkt eingeben",IF(OR('Trades'!D122&lt;1,'Trades'!D122&gt;2958465),"Gültigen Eröffnungszeitpunkt eingeben",IF(NOT(ISNUMBER('Trades'!E122)),"Positive ursprüngliche Menge eingeben",IF(OR('Trades'!E122&lt;=0,'Trades'!E122&gt;1000000,ROUND('Trades'!E122,8)&lt;&gt;'Trades'!E122),"Positive ursprüngliche Menge eingeben",IF('Trades'!F122="","Mengeneinheit angeben",IF(AND('Trades'!I122&lt;&gt;"OPEN",'Trades'!I122&lt;&gt;"CLOSED"),"OPEN oder CLOSED wählen",IF(AND('Trades'!J122&lt;&gt;"NET",'Trades'!J122&lt;&gt;"GROSS"),"NET oder GROSS wählen",IF(COUNTIFS('Exits'!$B$9:$B$608,'Trades'!A122,'Exits'!$G$9:$G$608,-1)&gt;0,"Zugehörige Ausstiege prüfen",IF(D122&gt;'Trades'!E122,"Geschlossene Menge übersteigt Anfangsmenge",IF(AND('Trades'!I122="OPEN",D122='Trades'!E122),"OPEN widerspricht Restmenge null",IF('Trades'!I122="OPEN","",IF(O122=0,"Schließung in Exits ergänzen",IF(D122&lt;&gt;'Trades'!E122,"CLOSED verlangt vollständige Schließung",IF(AND('Trades'!J122="NET",NOT(ISNUMBER('Trades'!L122))),"Abgeglichenes Netto der ganzen Position eingeben",IF(AND('Trades'!J122="NET",'Trades'!K122&lt;&gt;"YES"),"Netto der ganzen Position bestätigen",IF(IF('Trades'!J122="NET",IF('Trades'!M122="",FALSE,IF(NOT(ISNUMBER('Trades'!M122)),TRUE,OR('Trades'!M122&lt;0,'Trades'!M122&gt;1000000000,ROUND('Trades'!M122,2)&lt;&gt;'Trades'!M122))),FALSE),"Geldbeträge: höchstens 2 Nachkommastellen; Eingabebetrag absolut ≤ 1.000.000.000.",IF(IF('Trades'!J122="NET",IF('Trades'!N122="",FALSE,IF(NOT(ISNUMBER('Trades'!N122)),TRUE,OR('Trades'!N122&lt;0,'Trades'!N122&gt;1000000000,ROUND('Trades'!N122,2)&lt;&gt;'Trades'!N122))),FALSE),"Geldbeträge: höchstens 2 Nachkommastellen; Eingabebetrag absolut ≤ 1.000.000.000.",IF(IF('Trades'!J122="NET",IF('Trades'!O122="",FALSE,IF(NOT(ISNUMBER('Trades'!O122)),TRUE,OR(ABS('Trades'!O122)&gt;1000000000,ROUND('Trades'!O122,2)&lt;&gt;'Trades'!O122))),FALSE),"Geldbeträge: höchstens 2 Nachkommastellen; Eingabebetrag absolut ≤ 1.000.000.000.",IF(AND('Trades'!J122="GROSS",NOT(ISNUMBER('Trades'!M122))),"Provision angeben, auch null",IF(AND('Trades'!J122="GROSS",'Trades'!M122&lt;0),"Provision muss nichtnegativ sein",IF(AND('Trades'!J122="GROSS",NOT(ISNUMBER('Trades'!N122))),"Sonstige Gebühren angeben, auch null",IF(AND('Trades'!J122="GROSS",'Trades'!N122&lt;0),"Gebühren müssen nichtnegativ sein",IF(AND('Trades'!J122="GROSS",NOT(ISNUMBER('Trades'!O122))),"Finanzierung mit Vorzeichen angeben, auch null",IF(AND('Trades'!J122="GROSS",NOT(ISNUMBER(F122))),"Brutto-P&amp;L für jeden Ausstieg eingeben",IF(IF('Trades'!J122="NET",OR(ABS('Trades'!L122)&gt;1000000000,ROUND('Trades'!L122,2)&lt;&gt;'Trades'!L122),FALSE),"Geldbeträge: höchstens 2 Nachkommastellen; Eingabebetrag absolut ≤ 1.000.000.000.",IF(IF('Trades'!J122="GROSS",OR(ABS('Trades'!M122)&gt;1000000000,ABS('Trades'!N122)&gt;1000000000,ABS('Trades'!O122)&gt;1000000000,ROUND('Trades'!M122,2)&lt;&gt;'Trades'!M122,ROUND('Trades'!N122,2)&lt;&gt;'Trades'!N122,ROUND('Trades'!O122,2)&lt;&gt;'Trades'!O122),FALSE),"Geldbeträge: höchstens 2 Nachkommastellen; Eingabebetrag absolut ≤ 1.000.000.000.",IF(AND('Trades'!G122&lt;&gt;"",OR(NOT(ISNUMBER('Trades'!G122)),'Trades'!G122&lt;=0)),"Positiven Kurs eingeben oder leer lassen",IF(AND('Trades'!H122&lt;&gt;"",OR(NOT(ISNUMBER('Trades'!H122)),'Trades'!H122&lt;=0)),"Positiven Kurs eingeben oder leer lassen","")))))))))))))))))))))))))))))))))))</x:f>
      </x:c>
      <x:c r="D122" s="31"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k. A.",ROUND(SUMIFS('Exits'!$I$9:$I$608,'Exits'!$B$9:$B$608,'Trades'!A122),8)))</x:f>
      </x:c>
      <x:c r="E122" s="32"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k. A.",IF(OR(O122=0,COUNTIFS('Exits'!$B$9:$B$608,'Trades'!A122,'Exits'!$G$9:$G$608,-1)&gt;0),"k. A.",_xlfn.MAXIFS('Exits'!$C$9:$C$608,'Exits'!$B$9:$B$608,'Trades'!A122))))</x:f>
      </x:c>
      <x:c r="F122" s="30"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k. A.",IF(AND(O122&gt;0,SUMIFS('Exits'!$J$9:$J$608,'Exits'!$B$9:$B$608,'Trades'!A122)=O122),ROUND(SUMIFS('Exits'!$F$9:$F$608,'Exits'!$B$9:$B$608,'Trades'!A122),2),"k. A.")))</x:f>
      </x:c>
      <x:c r="G122" s="30" t="str">
        <x:f>IF(P122=0,"",IF(K122&lt;&gt;1,"k. A.",IF('Trades'!J122="NET",'Trades'!L122,ROUND(F122-'Trades'!M122-'Trades'!N122+'Trades'!O122,2))))</x:f>
      </x:c>
      <x:c r="H122" s="31" t="str">
        <x:f>IF(P122=0,"",IF(N122=1,G122/'Trades'!P122,"k. A."))</x:f>
      </x:c>
      <x:c r="I122" s="33" t="str">
        <x:f>IF(P122=0,"",IF(K122&lt;&gt;1,"Position nicht abgeschlossen",IF(NOT(ISNUMBER('Trades'!P122)),"Risiko fehlt oder ungültig: positiv, ≤ 1.000.000.000, höchstens 2 Nachkommastellen.",IF(OR('Trades'!P122&lt;=0,'Trades'!P122&gt;1000000000,ROUND('Trades'!P122,2)&lt;&gt;'Trades'!P122),"Risiko fehlt oder ungültig: positiv, ≤ 1.000.000.000, höchstens 2 Nachkommastellen.",IF(AND('Trades'!Q122&lt;&gt;"PRICE",'Trades'!Q122&lt;&gt;"ALL_IN"),"PRICE oder ALL_IN wählen",IF('Trades'!Q122&lt;&gt;'Summary'!$K$4,"Andere Basis ausgewählt","Erfasst"))))))</x:f>
      </x:c>
      <x:c r="J122" s="33" t="str">
        <x:f>IF(P122=0,"",IF('Summary'!$H$6="Datumsfilter prüfen","Datumsfilter prüfen",IF(L122=1,"Enthalten",IF(K122=1,"Außerhalb des Zeitraums","Nicht enthalten"))))</x:f>
      </x:c>
      <x:c r="K122" s="29" t="n">
        <x:f>IF(P122=0,0,IF('Trades'!I122="UNSUPPORTED",4,IF(C122&lt;&gt;"",3,IF('Trades'!I122="OPEN",2,1))))</x:f>
        <x:v>0</x:v>
      </x:c>
      <x:c r="L122" s="29" t="n">
        <x:f>IF(OR(K122&lt;&gt;1,'Summary'!$H$6="Datumsfilter prüfen"),0,IF(AND(OR('Summary'!$B$6="",E122&gt;='Summary'!$B$6),OR('Summary'!$E$6="",E122&lt;'Summary'!$E$6+1)),1,0))</x:f>
        <x:v>0</x:v>
      </x:c>
      <x:c r="M122" s="29" t="n">
        <x:f>IF(AND(L122=1,N122=1,'Trades'!Q122='Summary'!$K$4),1,0)</x:f>
        <x:v>0</x:v>
      </x:c>
      <x:c r="N122" s="29" t="n">
        <x:f>IF(K122&lt;&gt;1,0,IF(NOT(ISNUMBER('Trades'!P122)),0,IF(AND('Trades'!P122&gt;0,'Trades'!P122&lt;=1000000000,ROUND('Trades'!P122,2)='Trades'!P122,OR('Trades'!Q122="PRICE",'Trades'!Q122="ALL_IN")),1,0)))</x:f>
        <x:v>0</x:v>
      </x:c>
      <x:c r="O122" s="29" t="n">
        <x:f>IF(P122=0,0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0,COUNTIFS('Exits'!$B$9:$B$608,'Trades'!A122,'Exits'!$K$9:$K$608,1)))</x:f>
        <x:v>0</x:v>
      </x:c>
      <x:c r="P122" s="29" t="n">
        <x:f>IF(COUNTA('Trades'!A122:I122,'Trades'!K122:T122)=0,0,1)</x:f>
        <x:v>0</x:v>
      </x:c>
    </x:row>
    <x:row r="123" ht="52" customHeight="1">
      <x:c r="A123" s="29" t="str">
        <x:f>IF(P123=0,"",IF('Trades'!A123="","[Trades "&amp;ROW()&amp;"]",'Trades'!A123))</x:f>
      </x:c>
      <x:c r="B123" s="33" t="str">
        <x:f>IF(K123=0,"",CHOOSE(K123,"Abgeschlossen","Offen","Unvollständig / ungültig","Nicht unterstützt"))</x:f>
      </x:c>
      <x:c r="C123" s="33" t="str">
        <x:f>IF(P123=0,"",IF('Trades'!I123="UNSUPPORTED","Aufstockungen / Umkehrungen nicht unterstützt",IF('Trades'!A123="","Trade-ID eingeben",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IDs: Text mit A–Z am Anfang, bis zu 64 Zeichen; ohne *, ?, ~, =, &lt; oder &gt;. Beispiel: T-001.",IF(COUNTIFS('Trades'!$A$9:$A$208,'Trades'!A123)&lt;&gt;1,"Trade-ID ist doppelt",IF('Trades'!B123="","Instrument eingeben",IF(AND('Trades'!C123&lt;&gt;"LONG",'Trades'!C123&lt;&gt;"SHORT"),"LONG oder SHORT wählen",IF(NOT(ISNUMBER('Trades'!D123)),"Gültigen Eröffnungszeitpunkt eingeben",IF(OR('Trades'!D123&lt;1,'Trades'!D123&gt;2958465),"Gültigen Eröffnungszeitpunkt eingeben",IF(NOT(ISNUMBER('Trades'!E123)),"Positive ursprüngliche Menge eingeben",IF(OR('Trades'!E123&lt;=0,'Trades'!E123&gt;1000000,ROUND('Trades'!E123,8)&lt;&gt;'Trades'!E123),"Positive ursprüngliche Menge eingeben",IF('Trades'!F123="","Mengeneinheit angeben",IF(AND('Trades'!I123&lt;&gt;"OPEN",'Trades'!I123&lt;&gt;"CLOSED"),"OPEN oder CLOSED wählen",IF(AND('Trades'!J123&lt;&gt;"NET",'Trades'!J123&lt;&gt;"GROSS"),"NET oder GROSS wählen",IF(COUNTIFS('Exits'!$B$9:$B$608,'Trades'!A123,'Exits'!$G$9:$G$608,-1)&gt;0,"Zugehörige Ausstiege prüfen",IF(D123&gt;'Trades'!E123,"Geschlossene Menge übersteigt Anfangsmenge",IF(AND('Trades'!I123="OPEN",D123='Trades'!E123),"OPEN widerspricht Restmenge null",IF('Trades'!I123="OPEN","",IF(O123=0,"Schließung in Exits ergänzen",IF(D123&lt;&gt;'Trades'!E123,"CLOSED verlangt vollständige Schließung",IF(AND('Trades'!J123="NET",NOT(ISNUMBER('Trades'!L123))),"Abgeglichenes Netto der ganzen Position eingeben",IF(AND('Trades'!J123="NET",'Trades'!K123&lt;&gt;"YES"),"Netto der ganzen Position bestätigen",IF(IF('Trades'!J123="NET",IF('Trades'!M123="",FALSE,IF(NOT(ISNUMBER('Trades'!M123)),TRUE,OR('Trades'!M123&lt;0,'Trades'!M123&gt;1000000000,ROUND('Trades'!M123,2)&lt;&gt;'Trades'!M123))),FALSE),"Geldbeträge: höchstens 2 Nachkommastellen; Eingabebetrag absolut ≤ 1.000.000.000.",IF(IF('Trades'!J123="NET",IF('Trades'!N123="",FALSE,IF(NOT(ISNUMBER('Trades'!N123)),TRUE,OR('Trades'!N123&lt;0,'Trades'!N123&gt;1000000000,ROUND('Trades'!N123,2)&lt;&gt;'Trades'!N123))),FALSE),"Geldbeträge: höchstens 2 Nachkommastellen; Eingabebetrag absolut ≤ 1.000.000.000.",IF(IF('Trades'!J123="NET",IF('Trades'!O123="",FALSE,IF(NOT(ISNUMBER('Trades'!O123)),TRUE,OR(ABS('Trades'!O123)&gt;1000000000,ROUND('Trades'!O123,2)&lt;&gt;'Trades'!O123))),FALSE),"Geldbeträge: höchstens 2 Nachkommastellen; Eingabebetrag absolut ≤ 1.000.000.000.",IF(AND('Trades'!J123="GROSS",NOT(ISNUMBER('Trades'!M123))),"Provision angeben, auch null",IF(AND('Trades'!J123="GROSS",'Trades'!M123&lt;0),"Provision muss nichtnegativ sein",IF(AND('Trades'!J123="GROSS",NOT(ISNUMBER('Trades'!N123))),"Sonstige Gebühren angeben, auch null",IF(AND('Trades'!J123="GROSS",'Trades'!N123&lt;0),"Gebühren müssen nichtnegativ sein",IF(AND('Trades'!J123="GROSS",NOT(ISNUMBER('Trades'!O123))),"Finanzierung mit Vorzeichen angeben, auch null",IF(AND('Trades'!J123="GROSS",NOT(ISNUMBER(F123))),"Brutto-P&amp;L für jeden Ausstieg eingeben",IF(IF('Trades'!J123="NET",OR(ABS('Trades'!L123)&gt;1000000000,ROUND('Trades'!L123,2)&lt;&gt;'Trades'!L123),FALSE),"Geldbeträge: höchstens 2 Nachkommastellen; Eingabebetrag absolut ≤ 1.000.000.000.",IF(IF('Trades'!J123="GROSS",OR(ABS('Trades'!M123)&gt;1000000000,ABS('Trades'!N123)&gt;1000000000,ABS('Trades'!O123)&gt;1000000000,ROUND('Trades'!M123,2)&lt;&gt;'Trades'!M123,ROUND('Trades'!N123,2)&lt;&gt;'Trades'!N123,ROUND('Trades'!O123,2)&lt;&gt;'Trades'!O123),FALSE),"Geldbeträge: höchstens 2 Nachkommastellen; Eingabebetrag absolut ≤ 1.000.000.000.",IF(AND('Trades'!G123&lt;&gt;"",OR(NOT(ISNUMBER('Trades'!G123)),'Trades'!G123&lt;=0)),"Positiven Kurs eingeben oder leer lassen",IF(AND('Trades'!H123&lt;&gt;"",OR(NOT(ISNUMBER('Trades'!H123)),'Trades'!H123&lt;=0)),"Positiven Kurs eingeben oder leer lassen","")))))))))))))))))))))))))))))))))))</x:f>
      </x:c>
      <x:c r="D123" s="31"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k. A.",ROUND(SUMIFS('Exits'!$I$9:$I$608,'Exits'!$B$9:$B$608,'Trades'!A123),8)))</x:f>
      </x:c>
      <x:c r="E123" s="32"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k. A.",IF(OR(O123=0,COUNTIFS('Exits'!$B$9:$B$608,'Trades'!A123,'Exits'!$G$9:$G$608,-1)&gt;0),"k. A.",_xlfn.MAXIFS('Exits'!$C$9:$C$608,'Exits'!$B$9:$B$608,'Trades'!A123))))</x:f>
      </x:c>
      <x:c r="F123" s="30"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k. A.",IF(AND(O123&gt;0,SUMIFS('Exits'!$J$9:$J$608,'Exits'!$B$9:$B$608,'Trades'!A123)=O123),ROUND(SUMIFS('Exits'!$F$9:$F$608,'Exits'!$B$9:$B$608,'Trades'!A123),2),"k. A.")))</x:f>
      </x:c>
      <x:c r="G123" s="30" t="str">
        <x:f>IF(P123=0,"",IF(K123&lt;&gt;1,"k. A.",IF('Trades'!J123="NET",'Trades'!L123,ROUND(F123-'Trades'!M123-'Trades'!N123+'Trades'!O123,2))))</x:f>
      </x:c>
      <x:c r="H123" s="31" t="str">
        <x:f>IF(P123=0,"",IF(N123=1,G123/'Trades'!P123,"k. A."))</x:f>
      </x:c>
      <x:c r="I123" s="33" t="str">
        <x:f>IF(P123=0,"",IF(K123&lt;&gt;1,"Position nicht abgeschlossen",IF(NOT(ISNUMBER('Trades'!P123)),"Risiko fehlt oder ungültig: positiv, ≤ 1.000.000.000, höchstens 2 Nachkommastellen.",IF(OR('Trades'!P123&lt;=0,'Trades'!P123&gt;1000000000,ROUND('Trades'!P123,2)&lt;&gt;'Trades'!P123),"Risiko fehlt oder ungültig: positiv, ≤ 1.000.000.000, höchstens 2 Nachkommastellen.",IF(AND('Trades'!Q123&lt;&gt;"PRICE",'Trades'!Q123&lt;&gt;"ALL_IN"),"PRICE oder ALL_IN wählen",IF('Trades'!Q123&lt;&gt;'Summary'!$K$4,"Andere Basis ausgewählt","Erfasst"))))))</x:f>
      </x:c>
      <x:c r="J123" s="33" t="str">
        <x:f>IF(P123=0,"",IF('Summary'!$H$6="Datumsfilter prüfen","Datumsfilter prüfen",IF(L123=1,"Enthalten",IF(K123=1,"Außerhalb des Zeitraums","Nicht enthalten"))))</x:f>
      </x:c>
      <x:c r="K123" s="29" t="n">
        <x:f>IF(P123=0,0,IF('Trades'!I123="UNSUPPORTED",4,IF(C123&lt;&gt;"",3,IF('Trades'!I123="OPEN",2,1))))</x:f>
        <x:v>0</x:v>
      </x:c>
      <x:c r="L123" s="29" t="n">
        <x:f>IF(OR(K123&lt;&gt;1,'Summary'!$H$6="Datumsfilter prüfen"),0,IF(AND(OR('Summary'!$B$6="",E123&gt;='Summary'!$B$6),OR('Summary'!$E$6="",E123&lt;'Summary'!$E$6+1)),1,0))</x:f>
        <x:v>0</x:v>
      </x:c>
      <x:c r="M123" s="29" t="n">
        <x:f>IF(AND(L123=1,N123=1,'Trades'!Q123='Summary'!$K$4),1,0)</x:f>
        <x:v>0</x:v>
      </x:c>
      <x:c r="N123" s="29" t="n">
        <x:f>IF(K123&lt;&gt;1,0,IF(NOT(ISNUMBER('Trades'!P123)),0,IF(AND('Trades'!P123&gt;0,'Trades'!P123&lt;=1000000000,ROUND('Trades'!P123,2)='Trades'!P123,OR('Trades'!Q123="PRICE",'Trades'!Q123="ALL_IN")),1,0)))</x:f>
        <x:v>0</x:v>
      </x:c>
      <x:c r="O123" s="29" t="n">
        <x:f>IF(P123=0,0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0,COUNTIFS('Exits'!$B$9:$B$608,'Trades'!A123,'Exits'!$K$9:$K$608,1)))</x:f>
        <x:v>0</x:v>
      </x:c>
      <x:c r="P123" s="29" t="n">
        <x:f>IF(COUNTA('Trades'!A123:I123,'Trades'!K123:T123)=0,0,1)</x:f>
        <x:v>0</x:v>
      </x:c>
    </x:row>
    <x:row r="124" ht="52" customHeight="1">
      <x:c r="A124" s="29" t="str">
        <x:f>IF(P124=0,"",IF('Trades'!A124="","[Trades "&amp;ROW()&amp;"]",'Trades'!A124))</x:f>
      </x:c>
      <x:c r="B124" s="33" t="str">
        <x:f>IF(K124=0,"",CHOOSE(K124,"Abgeschlossen","Offen","Unvollständig / ungültig","Nicht unterstützt"))</x:f>
      </x:c>
      <x:c r="C124" s="33" t="str">
        <x:f>IF(P124=0,"",IF('Trades'!I124="UNSUPPORTED","Aufstockungen / Umkehrungen nicht unterstützt",IF('Trades'!A124="","Trade-ID eingeben",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IDs: Text mit A–Z am Anfang, bis zu 64 Zeichen; ohne *, ?, ~, =, &lt; oder &gt;. Beispiel: T-001.",IF(COUNTIFS('Trades'!$A$9:$A$208,'Trades'!A124)&lt;&gt;1,"Trade-ID ist doppelt",IF('Trades'!B124="","Instrument eingeben",IF(AND('Trades'!C124&lt;&gt;"LONG",'Trades'!C124&lt;&gt;"SHORT"),"LONG oder SHORT wählen",IF(NOT(ISNUMBER('Trades'!D124)),"Gültigen Eröffnungszeitpunkt eingeben",IF(OR('Trades'!D124&lt;1,'Trades'!D124&gt;2958465),"Gültigen Eröffnungszeitpunkt eingeben",IF(NOT(ISNUMBER('Trades'!E124)),"Positive ursprüngliche Menge eingeben",IF(OR('Trades'!E124&lt;=0,'Trades'!E124&gt;1000000,ROUND('Trades'!E124,8)&lt;&gt;'Trades'!E124),"Positive ursprüngliche Menge eingeben",IF('Trades'!F124="","Mengeneinheit angeben",IF(AND('Trades'!I124&lt;&gt;"OPEN",'Trades'!I124&lt;&gt;"CLOSED"),"OPEN oder CLOSED wählen",IF(AND('Trades'!J124&lt;&gt;"NET",'Trades'!J124&lt;&gt;"GROSS"),"NET oder GROSS wählen",IF(COUNTIFS('Exits'!$B$9:$B$608,'Trades'!A124,'Exits'!$G$9:$G$608,-1)&gt;0,"Zugehörige Ausstiege prüfen",IF(D124&gt;'Trades'!E124,"Geschlossene Menge übersteigt Anfangsmenge",IF(AND('Trades'!I124="OPEN",D124='Trades'!E124),"OPEN widerspricht Restmenge null",IF('Trades'!I124="OPEN","",IF(O124=0,"Schließung in Exits ergänzen",IF(D124&lt;&gt;'Trades'!E124,"CLOSED verlangt vollständige Schließung",IF(AND('Trades'!J124="NET",NOT(ISNUMBER('Trades'!L124))),"Abgeglichenes Netto der ganzen Position eingeben",IF(AND('Trades'!J124="NET",'Trades'!K124&lt;&gt;"YES"),"Netto der ganzen Position bestätigen",IF(IF('Trades'!J124="NET",IF('Trades'!M124="",FALSE,IF(NOT(ISNUMBER('Trades'!M124)),TRUE,OR('Trades'!M124&lt;0,'Trades'!M124&gt;1000000000,ROUND('Trades'!M124,2)&lt;&gt;'Trades'!M124))),FALSE),"Geldbeträge: höchstens 2 Nachkommastellen; Eingabebetrag absolut ≤ 1.000.000.000.",IF(IF('Trades'!J124="NET",IF('Trades'!N124="",FALSE,IF(NOT(ISNUMBER('Trades'!N124)),TRUE,OR('Trades'!N124&lt;0,'Trades'!N124&gt;1000000000,ROUND('Trades'!N124,2)&lt;&gt;'Trades'!N124))),FALSE),"Geldbeträge: höchstens 2 Nachkommastellen; Eingabebetrag absolut ≤ 1.000.000.000.",IF(IF('Trades'!J124="NET",IF('Trades'!O124="",FALSE,IF(NOT(ISNUMBER('Trades'!O124)),TRUE,OR(ABS('Trades'!O124)&gt;1000000000,ROUND('Trades'!O124,2)&lt;&gt;'Trades'!O124))),FALSE),"Geldbeträge: höchstens 2 Nachkommastellen; Eingabebetrag absolut ≤ 1.000.000.000.",IF(AND('Trades'!J124="GROSS",NOT(ISNUMBER('Trades'!M124))),"Provision angeben, auch null",IF(AND('Trades'!J124="GROSS",'Trades'!M124&lt;0),"Provision muss nichtnegativ sein",IF(AND('Trades'!J124="GROSS",NOT(ISNUMBER('Trades'!N124))),"Sonstige Gebühren angeben, auch null",IF(AND('Trades'!J124="GROSS",'Trades'!N124&lt;0),"Gebühren müssen nichtnegativ sein",IF(AND('Trades'!J124="GROSS",NOT(ISNUMBER('Trades'!O124))),"Finanzierung mit Vorzeichen angeben, auch null",IF(AND('Trades'!J124="GROSS",NOT(ISNUMBER(F124))),"Brutto-P&amp;L für jeden Ausstieg eingeben",IF(IF('Trades'!J124="NET",OR(ABS('Trades'!L124)&gt;1000000000,ROUND('Trades'!L124,2)&lt;&gt;'Trades'!L124),FALSE),"Geldbeträge: höchstens 2 Nachkommastellen; Eingabebetrag absolut ≤ 1.000.000.000.",IF(IF('Trades'!J124="GROSS",OR(ABS('Trades'!M124)&gt;1000000000,ABS('Trades'!N124)&gt;1000000000,ABS('Trades'!O124)&gt;1000000000,ROUND('Trades'!M124,2)&lt;&gt;'Trades'!M124,ROUND('Trades'!N124,2)&lt;&gt;'Trades'!N124,ROUND('Trades'!O124,2)&lt;&gt;'Trades'!O124),FALSE),"Geldbeträge: höchstens 2 Nachkommastellen; Eingabebetrag absolut ≤ 1.000.000.000.",IF(AND('Trades'!G124&lt;&gt;"",OR(NOT(ISNUMBER('Trades'!G124)),'Trades'!G124&lt;=0)),"Positiven Kurs eingeben oder leer lassen",IF(AND('Trades'!H124&lt;&gt;"",OR(NOT(ISNUMBER('Trades'!H124)),'Trades'!H124&lt;=0)),"Positiven Kurs eingeben oder leer lassen","")))))))))))))))))))))))))))))))))))</x:f>
      </x:c>
      <x:c r="D124" s="31"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k. A.",ROUND(SUMIFS('Exits'!$I$9:$I$608,'Exits'!$B$9:$B$608,'Trades'!A124),8)))</x:f>
      </x:c>
      <x:c r="E124" s="32"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k. A.",IF(OR(O124=0,COUNTIFS('Exits'!$B$9:$B$608,'Trades'!A124,'Exits'!$G$9:$G$608,-1)&gt;0),"k. A.",_xlfn.MAXIFS('Exits'!$C$9:$C$608,'Exits'!$B$9:$B$608,'Trades'!A124))))</x:f>
      </x:c>
      <x:c r="F124" s="30"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k. A.",IF(AND(O124&gt;0,SUMIFS('Exits'!$J$9:$J$608,'Exits'!$B$9:$B$608,'Trades'!A124)=O124),ROUND(SUMIFS('Exits'!$F$9:$F$608,'Exits'!$B$9:$B$608,'Trades'!A124),2),"k. A.")))</x:f>
      </x:c>
      <x:c r="G124" s="30" t="str">
        <x:f>IF(P124=0,"",IF(K124&lt;&gt;1,"k. A.",IF('Trades'!J124="NET",'Trades'!L124,ROUND(F124-'Trades'!M124-'Trades'!N124+'Trades'!O124,2))))</x:f>
      </x:c>
      <x:c r="H124" s="31" t="str">
        <x:f>IF(P124=0,"",IF(N124=1,G124/'Trades'!P124,"k. A."))</x:f>
      </x:c>
      <x:c r="I124" s="33" t="str">
        <x:f>IF(P124=0,"",IF(K124&lt;&gt;1,"Position nicht abgeschlossen",IF(NOT(ISNUMBER('Trades'!P124)),"Risiko fehlt oder ungültig: positiv, ≤ 1.000.000.000, höchstens 2 Nachkommastellen.",IF(OR('Trades'!P124&lt;=0,'Trades'!P124&gt;1000000000,ROUND('Trades'!P124,2)&lt;&gt;'Trades'!P124),"Risiko fehlt oder ungültig: positiv, ≤ 1.000.000.000, höchstens 2 Nachkommastellen.",IF(AND('Trades'!Q124&lt;&gt;"PRICE",'Trades'!Q124&lt;&gt;"ALL_IN"),"PRICE oder ALL_IN wählen",IF('Trades'!Q124&lt;&gt;'Summary'!$K$4,"Andere Basis ausgewählt","Erfasst"))))))</x:f>
      </x:c>
      <x:c r="J124" s="33" t="str">
        <x:f>IF(P124=0,"",IF('Summary'!$H$6="Datumsfilter prüfen","Datumsfilter prüfen",IF(L124=1,"Enthalten",IF(K124=1,"Außerhalb des Zeitraums","Nicht enthalten"))))</x:f>
      </x:c>
      <x:c r="K124" s="29" t="n">
        <x:f>IF(P124=0,0,IF('Trades'!I124="UNSUPPORTED",4,IF(C124&lt;&gt;"",3,IF('Trades'!I124="OPEN",2,1))))</x:f>
        <x:v>0</x:v>
      </x:c>
      <x:c r="L124" s="29" t="n">
        <x:f>IF(OR(K124&lt;&gt;1,'Summary'!$H$6="Datumsfilter prüfen"),0,IF(AND(OR('Summary'!$B$6="",E124&gt;='Summary'!$B$6),OR('Summary'!$E$6="",E124&lt;'Summary'!$E$6+1)),1,0))</x:f>
        <x:v>0</x:v>
      </x:c>
      <x:c r="M124" s="29" t="n">
        <x:f>IF(AND(L124=1,N124=1,'Trades'!Q124='Summary'!$K$4),1,0)</x:f>
        <x:v>0</x:v>
      </x:c>
      <x:c r="N124" s="29" t="n">
        <x:f>IF(K124&lt;&gt;1,0,IF(NOT(ISNUMBER('Trades'!P124)),0,IF(AND('Trades'!P124&gt;0,'Trades'!P124&lt;=1000000000,ROUND('Trades'!P124,2)='Trades'!P124,OR('Trades'!Q124="PRICE",'Trades'!Q124="ALL_IN")),1,0)))</x:f>
        <x:v>0</x:v>
      </x:c>
      <x:c r="O124" s="29" t="n">
        <x:f>IF(P124=0,0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0,COUNTIFS('Exits'!$B$9:$B$608,'Trades'!A124,'Exits'!$K$9:$K$608,1)))</x:f>
        <x:v>0</x:v>
      </x:c>
      <x:c r="P124" s="29" t="n">
        <x:f>IF(COUNTA('Trades'!A124:I124,'Trades'!K124:T124)=0,0,1)</x:f>
        <x:v>0</x:v>
      </x:c>
    </x:row>
    <x:row r="125" ht="52" customHeight="1">
      <x:c r="A125" s="29" t="str">
        <x:f>IF(P125=0,"",IF('Trades'!A125="","[Trades "&amp;ROW()&amp;"]",'Trades'!A125))</x:f>
      </x:c>
      <x:c r="B125" s="33" t="str">
        <x:f>IF(K125=0,"",CHOOSE(K125,"Abgeschlossen","Offen","Unvollständig / ungültig","Nicht unterstützt"))</x:f>
      </x:c>
      <x:c r="C125" s="33" t="str">
        <x:f>IF(P125=0,"",IF('Trades'!I125="UNSUPPORTED","Aufstockungen / Umkehrungen nicht unterstützt",IF('Trades'!A125="","Trade-ID eingeben",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IDs: Text mit A–Z am Anfang, bis zu 64 Zeichen; ohne *, ?, ~, =, &lt; oder &gt;. Beispiel: T-001.",IF(COUNTIFS('Trades'!$A$9:$A$208,'Trades'!A125)&lt;&gt;1,"Trade-ID ist doppelt",IF('Trades'!B125="","Instrument eingeben",IF(AND('Trades'!C125&lt;&gt;"LONG",'Trades'!C125&lt;&gt;"SHORT"),"LONG oder SHORT wählen",IF(NOT(ISNUMBER('Trades'!D125)),"Gültigen Eröffnungszeitpunkt eingeben",IF(OR('Trades'!D125&lt;1,'Trades'!D125&gt;2958465),"Gültigen Eröffnungszeitpunkt eingeben",IF(NOT(ISNUMBER('Trades'!E125)),"Positive ursprüngliche Menge eingeben",IF(OR('Trades'!E125&lt;=0,'Trades'!E125&gt;1000000,ROUND('Trades'!E125,8)&lt;&gt;'Trades'!E125),"Positive ursprüngliche Menge eingeben",IF('Trades'!F125="","Mengeneinheit angeben",IF(AND('Trades'!I125&lt;&gt;"OPEN",'Trades'!I125&lt;&gt;"CLOSED"),"OPEN oder CLOSED wählen",IF(AND('Trades'!J125&lt;&gt;"NET",'Trades'!J125&lt;&gt;"GROSS"),"NET oder GROSS wählen",IF(COUNTIFS('Exits'!$B$9:$B$608,'Trades'!A125,'Exits'!$G$9:$G$608,-1)&gt;0,"Zugehörige Ausstiege prüfen",IF(D125&gt;'Trades'!E125,"Geschlossene Menge übersteigt Anfangsmenge",IF(AND('Trades'!I125="OPEN",D125='Trades'!E125),"OPEN widerspricht Restmenge null",IF('Trades'!I125="OPEN","",IF(O125=0,"Schließung in Exits ergänzen",IF(D125&lt;&gt;'Trades'!E125,"CLOSED verlangt vollständige Schließung",IF(AND('Trades'!J125="NET",NOT(ISNUMBER('Trades'!L125))),"Abgeglichenes Netto der ganzen Position eingeben",IF(AND('Trades'!J125="NET",'Trades'!K125&lt;&gt;"YES"),"Netto der ganzen Position bestätigen",IF(IF('Trades'!J125="NET",IF('Trades'!M125="",FALSE,IF(NOT(ISNUMBER('Trades'!M125)),TRUE,OR('Trades'!M125&lt;0,'Trades'!M125&gt;1000000000,ROUND('Trades'!M125,2)&lt;&gt;'Trades'!M125))),FALSE),"Geldbeträge: höchstens 2 Nachkommastellen; Eingabebetrag absolut ≤ 1.000.000.000.",IF(IF('Trades'!J125="NET",IF('Trades'!N125="",FALSE,IF(NOT(ISNUMBER('Trades'!N125)),TRUE,OR('Trades'!N125&lt;0,'Trades'!N125&gt;1000000000,ROUND('Trades'!N125,2)&lt;&gt;'Trades'!N125))),FALSE),"Geldbeträge: höchstens 2 Nachkommastellen; Eingabebetrag absolut ≤ 1.000.000.000.",IF(IF('Trades'!J125="NET",IF('Trades'!O125="",FALSE,IF(NOT(ISNUMBER('Trades'!O125)),TRUE,OR(ABS('Trades'!O125)&gt;1000000000,ROUND('Trades'!O125,2)&lt;&gt;'Trades'!O125))),FALSE),"Geldbeträge: höchstens 2 Nachkommastellen; Eingabebetrag absolut ≤ 1.000.000.000.",IF(AND('Trades'!J125="GROSS",NOT(ISNUMBER('Trades'!M125))),"Provision angeben, auch null",IF(AND('Trades'!J125="GROSS",'Trades'!M125&lt;0),"Provision muss nichtnegativ sein",IF(AND('Trades'!J125="GROSS",NOT(ISNUMBER('Trades'!N125))),"Sonstige Gebühren angeben, auch null",IF(AND('Trades'!J125="GROSS",'Trades'!N125&lt;0),"Gebühren müssen nichtnegativ sein",IF(AND('Trades'!J125="GROSS",NOT(ISNUMBER('Trades'!O125))),"Finanzierung mit Vorzeichen angeben, auch null",IF(AND('Trades'!J125="GROSS",NOT(ISNUMBER(F125))),"Brutto-P&amp;L für jeden Ausstieg eingeben",IF(IF('Trades'!J125="NET",OR(ABS('Trades'!L125)&gt;1000000000,ROUND('Trades'!L125,2)&lt;&gt;'Trades'!L125),FALSE),"Geldbeträge: höchstens 2 Nachkommastellen; Eingabebetrag absolut ≤ 1.000.000.000.",IF(IF('Trades'!J125="GROSS",OR(ABS('Trades'!M125)&gt;1000000000,ABS('Trades'!N125)&gt;1000000000,ABS('Trades'!O125)&gt;1000000000,ROUND('Trades'!M125,2)&lt;&gt;'Trades'!M125,ROUND('Trades'!N125,2)&lt;&gt;'Trades'!N125,ROUND('Trades'!O125,2)&lt;&gt;'Trades'!O125),FALSE),"Geldbeträge: höchstens 2 Nachkommastellen; Eingabebetrag absolut ≤ 1.000.000.000.",IF(AND('Trades'!G125&lt;&gt;"",OR(NOT(ISNUMBER('Trades'!G125)),'Trades'!G125&lt;=0)),"Positiven Kurs eingeben oder leer lassen",IF(AND('Trades'!H125&lt;&gt;"",OR(NOT(ISNUMBER('Trades'!H125)),'Trades'!H125&lt;=0)),"Positiven Kurs eingeben oder leer lassen","")))))))))))))))))))))))))))))))))))</x:f>
      </x:c>
      <x:c r="D125" s="31"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k. A.",ROUND(SUMIFS('Exits'!$I$9:$I$608,'Exits'!$B$9:$B$608,'Trades'!A125),8)))</x:f>
      </x:c>
      <x:c r="E125" s="32"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k. A.",IF(OR(O125=0,COUNTIFS('Exits'!$B$9:$B$608,'Trades'!A125,'Exits'!$G$9:$G$608,-1)&gt;0),"k. A.",_xlfn.MAXIFS('Exits'!$C$9:$C$608,'Exits'!$B$9:$B$608,'Trades'!A125))))</x:f>
      </x:c>
      <x:c r="F125" s="30"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k. A.",IF(AND(O125&gt;0,SUMIFS('Exits'!$J$9:$J$608,'Exits'!$B$9:$B$608,'Trades'!A125)=O125),ROUND(SUMIFS('Exits'!$F$9:$F$608,'Exits'!$B$9:$B$608,'Trades'!A125),2),"k. A.")))</x:f>
      </x:c>
      <x:c r="G125" s="30" t="str">
        <x:f>IF(P125=0,"",IF(K125&lt;&gt;1,"k. A.",IF('Trades'!J125="NET",'Trades'!L125,ROUND(F125-'Trades'!M125-'Trades'!N125+'Trades'!O125,2))))</x:f>
      </x:c>
      <x:c r="H125" s="31" t="str">
        <x:f>IF(P125=0,"",IF(N125=1,G125/'Trades'!P125,"k. A."))</x:f>
      </x:c>
      <x:c r="I125" s="33" t="str">
        <x:f>IF(P125=0,"",IF(K125&lt;&gt;1,"Position nicht abgeschlossen",IF(NOT(ISNUMBER('Trades'!P125)),"Risiko fehlt oder ungültig: positiv, ≤ 1.000.000.000, höchstens 2 Nachkommastellen.",IF(OR('Trades'!P125&lt;=0,'Trades'!P125&gt;1000000000,ROUND('Trades'!P125,2)&lt;&gt;'Trades'!P125),"Risiko fehlt oder ungültig: positiv, ≤ 1.000.000.000, höchstens 2 Nachkommastellen.",IF(AND('Trades'!Q125&lt;&gt;"PRICE",'Trades'!Q125&lt;&gt;"ALL_IN"),"PRICE oder ALL_IN wählen",IF('Trades'!Q125&lt;&gt;'Summary'!$K$4,"Andere Basis ausgewählt","Erfasst"))))))</x:f>
      </x:c>
      <x:c r="J125" s="33" t="str">
        <x:f>IF(P125=0,"",IF('Summary'!$H$6="Datumsfilter prüfen","Datumsfilter prüfen",IF(L125=1,"Enthalten",IF(K125=1,"Außerhalb des Zeitraums","Nicht enthalten"))))</x:f>
      </x:c>
      <x:c r="K125" s="29" t="n">
        <x:f>IF(P125=0,0,IF('Trades'!I125="UNSUPPORTED",4,IF(C125&lt;&gt;"",3,IF('Trades'!I125="OPEN",2,1))))</x:f>
        <x:v>0</x:v>
      </x:c>
      <x:c r="L125" s="29" t="n">
        <x:f>IF(OR(K125&lt;&gt;1,'Summary'!$H$6="Datumsfilter prüfen"),0,IF(AND(OR('Summary'!$B$6="",E125&gt;='Summary'!$B$6),OR('Summary'!$E$6="",E125&lt;'Summary'!$E$6+1)),1,0))</x:f>
        <x:v>0</x:v>
      </x:c>
      <x:c r="M125" s="29" t="n">
        <x:f>IF(AND(L125=1,N125=1,'Trades'!Q125='Summary'!$K$4),1,0)</x:f>
        <x:v>0</x:v>
      </x:c>
      <x:c r="N125" s="29" t="n">
        <x:f>IF(K125&lt;&gt;1,0,IF(NOT(ISNUMBER('Trades'!P125)),0,IF(AND('Trades'!P125&gt;0,'Trades'!P125&lt;=1000000000,ROUND('Trades'!P125,2)='Trades'!P125,OR('Trades'!Q125="PRICE",'Trades'!Q125="ALL_IN")),1,0)))</x:f>
        <x:v>0</x:v>
      </x:c>
      <x:c r="O125" s="29" t="n">
        <x:f>IF(P125=0,0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0,COUNTIFS('Exits'!$B$9:$B$608,'Trades'!A125,'Exits'!$K$9:$K$608,1)))</x:f>
        <x:v>0</x:v>
      </x:c>
      <x:c r="P125" s="29" t="n">
        <x:f>IF(COUNTA('Trades'!A125:I125,'Trades'!K125:T125)=0,0,1)</x:f>
        <x:v>0</x:v>
      </x:c>
    </x:row>
    <x:row r="126" ht="52" customHeight="1">
      <x:c r="A126" s="29" t="str">
        <x:f>IF(P126=0,"",IF('Trades'!A126="","[Trades "&amp;ROW()&amp;"]",'Trades'!A126))</x:f>
      </x:c>
      <x:c r="B126" s="33" t="str">
        <x:f>IF(K126=0,"",CHOOSE(K126,"Abgeschlossen","Offen","Unvollständig / ungültig","Nicht unterstützt"))</x:f>
      </x:c>
      <x:c r="C126" s="33" t="str">
        <x:f>IF(P126=0,"",IF('Trades'!I126="UNSUPPORTED","Aufstockungen / Umkehrungen nicht unterstützt",IF('Trades'!A126="","Trade-ID eingeben",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IDs: Text mit A–Z am Anfang, bis zu 64 Zeichen; ohne *, ?, ~, =, &lt; oder &gt;. Beispiel: T-001.",IF(COUNTIFS('Trades'!$A$9:$A$208,'Trades'!A126)&lt;&gt;1,"Trade-ID ist doppelt",IF('Trades'!B126="","Instrument eingeben",IF(AND('Trades'!C126&lt;&gt;"LONG",'Trades'!C126&lt;&gt;"SHORT"),"LONG oder SHORT wählen",IF(NOT(ISNUMBER('Trades'!D126)),"Gültigen Eröffnungszeitpunkt eingeben",IF(OR('Trades'!D126&lt;1,'Trades'!D126&gt;2958465),"Gültigen Eröffnungszeitpunkt eingeben",IF(NOT(ISNUMBER('Trades'!E126)),"Positive ursprüngliche Menge eingeben",IF(OR('Trades'!E126&lt;=0,'Trades'!E126&gt;1000000,ROUND('Trades'!E126,8)&lt;&gt;'Trades'!E126),"Positive ursprüngliche Menge eingeben",IF('Trades'!F126="","Mengeneinheit angeben",IF(AND('Trades'!I126&lt;&gt;"OPEN",'Trades'!I126&lt;&gt;"CLOSED"),"OPEN oder CLOSED wählen",IF(AND('Trades'!J126&lt;&gt;"NET",'Trades'!J126&lt;&gt;"GROSS"),"NET oder GROSS wählen",IF(COUNTIFS('Exits'!$B$9:$B$608,'Trades'!A126,'Exits'!$G$9:$G$608,-1)&gt;0,"Zugehörige Ausstiege prüfen",IF(D126&gt;'Trades'!E126,"Geschlossene Menge übersteigt Anfangsmenge",IF(AND('Trades'!I126="OPEN",D126='Trades'!E126),"OPEN widerspricht Restmenge null",IF('Trades'!I126="OPEN","",IF(O126=0,"Schließung in Exits ergänzen",IF(D126&lt;&gt;'Trades'!E126,"CLOSED verlangt vollständige Schließung",IF(AND('Trades'!J126="NET",NOT(ISNUMBER('Trades'!L126))),"Abgeglichenes Netto der ganzen Position eingeben",IF(AND('Trades'!J126="NET",'Trades'!K126&lt;&gt;"YES"),"Netto der ganzen Position bestätigen",IF(IF('Trades'!J126="NET",IF('Trades'!M126="",FALSE,IF(NOT(ISNUMBER('Trades'!M126)),TRUE,OR('Trades'!M126&lt;0,'Trades'!M126&gt;1000000000,ROUND('Trades'!M126,2)&lt;&gt;'Trades'!M126))),FALSE),"Geldbeträge: höchstens 2 Nachkommastellen; Eingabebetrag absolut ≤ 1.000.000.000.",IF(IF('Trades'!J126="NET",IF('Trades'!N126="",FALSE,IF(NOT(ISNUMBER('Trades'!N126)),TRUE,OR('Trades'!N126&lt;0,'Trades'!N126&gt;1000000000,ROUND('Trades'!N126,2)&lt;&gt;'Trades'!N126))),FALSE),"Geldbeträge: höchstens 2 Nachkommastellen; Eingabebetrag absolut ≤ 1.000.000.000.",IF(IF('Trades'!J126="NET",IF('Trades'!O126="",FALSE,IF(NOT(ISNUMBER('Trades'!O126)),TRUE,OR(ABS('Trades'!O126)&gt;1000000000,ROUND('Trades'!O126,2)&lt;&gt;'Trades'!O126))),FALSE),"Geldbeträge: höchstens 2 Nachkommastellen; Eingabebetrag absolut ≤ 1.000.000.000.",IF(AND('Trades'!J126="GROSS",NOT(ISNUMBER('Trades'!M126))),"Provision angeben, auch null",IF(AND('Trades'!J126="GROSS",'Trades'!M126&lt;0),"Provision muss nichtnegativ sein",IF(AND('Trades'!J126="GROSS",NOT(ISNUMBER('Trades'!N126))),"Sonstige Gebühren angeben, auch null",IF(AND('Trades'!J126="GROSS",'Trades'!N126&lt;0),"Gebühren müssen nichtnegativ sein",IF(AND('Trades'!J126="GROSS",NOT(ISNUMBER('Trades'!O126))),"Finanzierung mit Vorzeichen angeben, auch null",IF(AND('Trades'!J126="GROSS",NOT(ISNUMBER(F126))),"Brutto-P&amp;L für jeden Ausstieg eingeben",IF(IF('Trades'!J126="NET",OR(ABS('Trades'!L126)&gt;1000000000,ROUND('Trades'!L126,2)&lt;&gt;'Trades'!L126),FALSE),"Geldbeträge: höchstens 2 Nachkommastellen; Eingabebetrag absolut ≤ 1.000.000.000.",IF(IF('Trades'!J126="GROSS",OR(ABS('Trades'!M126)&gt;1000000000,ABS('Trades'!N126)&gt;1000000000,ABS('Trades'!O126)&gt;1000000000,ROUND('Trades'!M126,2)&lt;&gt;'Trades'!M126,ROUND('Trades'!N126,2)&lt;&gt;'Trades'!N126,ROUND('Trades'!O126,2)&lt;&gt;'Trades'!O126),FALSE),"Geldbeträge: höchstens 2 Nachkommastellen; Eingabebetrag absolut ≤ 1.000.000.000.",IF(AND('Trades'!G126&lt;&gt;"",OR(NOT(ISNUMBER('Trades'!G126)),'Trades'!G126&lt;=0)),"Positiven Kurs eingeben oder leer lassen",IF(AND('Trades'!H126&lt;&gt;"",OR(NOT(ISNUMBER('Trades'!H126)),'Trades'!H126&lt;=0)),"Positiven Kurs eingeben oder leer lassen","")))))))))))))))))))))))))))))))))))</x:f>
      </x:c>
      <x:c r="D126" s="31"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k. A.",ROUND(SUMIFS('Exits'!$I$9:$I$608,'Exits'!$B$9:$B$608,'Trades'!A126),8)))</x:f>
      </x:c>
      <x:c r="E126" s="32"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k. A.",IF(OR(O126=0,COUNTIFS('Exits'!$B$9:$B$608,'Trades'!A126,'Exits'!$G$9:$G$608,-1)&gt;0),"k. A.",_xlfn.MAXIFS('Exits'!$C$9:$C$608,'Exits'!$B$9:$B$608,'Trades'!A126))))</x:f>
      </x:c>
      <x:c r="F126" s="30"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k. A.",IF(AND(O126&gt;0,SUMIFS('Exits'!$J$9:$J$608,'Exits'!$B$9:$B$608,'Trades'!A126)=O126),ROUND(SUMIFS('Exits'!$F$9:$F$608,'Exits'!$B$9:$B$608,'Trades'!A126),2),"k. A.")))</x:f>
      </x:c>
      <x:c r="G126" s="30" t="str">
        <x:f>IF(P126=0,"",IF(K126&lt;&gt;1,"k. A.",IF('Trades'!J126="NET",'Trades'!L126,ROUND(F126-'Trades'!M126-'Trades'!N126+'Trades'!O126,2))))</x:f>
      </x:c>
      <x:c r="H126" s="31" t="str">
        <x:f>IF(P126=0,"",IF(N126=1,G126/'Trades'!P126,"k. A."))</x:f>
      </x:c>
      <x:c r="I126" s="33" t="str">
        <x:f>IF(P126=0,"",IF(K126&lt;&gt;1,"Position nicht abgeschlossen",IF(NOT(ISNUMBER('Trades'!P126)),"Risiko fehlt oder ungültig: positiv, ≤ 1.000.000.000, höchstens 2 Nachkommastellen.",IF(OR('Trades'!P126&lt;=0,'Trades'!P126&gt;1000000000,ROUND('Trades'!P126,2)&lt;&gt;'Trades'!P126),"Risiko fehlt oder ungültig: positiv, ≤ 1.000.000.000, höchstens 2 Nachkommastellen.",IF(AND('Trades'!Q126&lt;&gt;"PRICE",'Trades'!Q126&lt;&gt;"ALL_IN"),"PRICE oder ALL_IN wählen",IF('Trades'!Q126&lt;&gt;'Summary'!$K$4,"Andere Basis ausgewählt","Erfasst"))))))</x:f>
      </x:c>
      <x:c r="J126" s="33" t="str">
        <x:f>IF(P126=0,"",IF('Summary'!$H$6="Datumsfilter prüfen","Datumsfilter prüfen",IF(L126=1,"Enthalten",IF(K126=1,"Außerhalb des Zeitraums","Nicht enthalten"))))</x:f>
      </x:c>
      <x:c r="K126" s="29" t="n">
        <x:f>IF(P126=0,0,IF('Trades'!I126="UNSUPPORTED",4,IF(C126&lt;&gt;"",3,IF('Trades'!I126="OPEN",2,1))))</x:f>
        <x:v>0</x:v>
      </x:c>
      <x:c r="L126" s="29" t="n">
        <x:f>IF(OR(K126&lt;&gt;1,'Summary'!$H$6="Datumsfilter prüfen"),0,IF(AND(OR('Summary'!$B$6="",E126&gt;='Summary'!$B$6),OR('Summary'!$E$6="",E126&lt;'Summary'!$E$6+1)),1,0))</x:f>
        <x:v>0</x:v>
      </x:c>
      <x:c r="M126" s="29" t="n">
        <x:f>IF(AND(L126=1,N126=1,'Trades'!Q126='Summary'!$K$4),1,0)</x:f>
        <x:v>0</x:v>
      </x:c>
      <x:c r="N126" s="29" t="n">
        <x:f>IF(K126&lt;&gt;1,0,IF(NOT(ISNUMBER('Trades'!P126)),0,IF(AND('Trades'!P126&gt;0,'Trades'!P126&lt;=1000000000,ROUND('Trades'!P126,2)='Trades'!P126,OR('Trades'!Q126="PRICE",'Trades'!Q126="ALL_IN")),1,0)))</x:f>
        <x:v>0</x:v>
      </x:c>
      <x:c r="O126" s="29" t="n">
        <x:f>IF(P126=0,0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0,COUNTIFS('Exits'!$B$9:$B$608,'Trades'!A126,'Exits'!$K$9:$K$608,1)))</x:f>
        <x:v>0</x:v>
      </x:c>
      <x:c r="P126" s="29" t="n">
        <x:f>IF(COUNTA('Trades'!A126:I126,'Trades'!K126:T126)=0,0,1)</x:f>
        <x:v>0</x:v>
      </x:c>
    </x:row>
    <x:row r="127" ht="52" customHeight="1">
      <x:c r="A127" s="29" t="str">
        <x:f>IF(P127=0,"",IF('Trades'!A127="","[Trades "&amp;ROW()&amp;"]",'Trades'!A127))</x:f>
      </x:c>
      <x:c r="B127" s="33" t="str">
        <x:f>IF(K127=0,"",CHOOSE(K127,"Abgeschlossen","Offen","Unvollständig / ungültig","Nicht unterstützt"))</x:f>
      </x:c>
      <x:c r="C127" s="33" t="str">
        <x:f>IF(P127=0,"",IF('Trades'!I127="UNSUPPORTED","Aufstockungen / Umkehrungen nicht unterstützt",IF('Trades'!A127="","Trade-ID eingeben",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IDs: Text mit A–Z am Anfang, bis zu 64 Zeichen; ohne *, ?, ~, =, &lt; oder &gt;. Beispiel: T-001.",IF(COUNTIFS('Trades'!$A$9:$A$208,'Trades'!A127)&lt;&gt;1,"Trade-ID ist doppelt",IF('Trades'!B127="","Instrument eingeben",IF(AND('Trades'!C127&lt;&gt;"LONG",'Trades'!C127&lt;&gt;"SHORT"),"LONG oder SHORT wählen",IF(NOT(ISNUMBER('Trades'!D127)),"Gültigen Eröffnungszeitpunkt eingeben",IF(OR('Trades'!D127&lt;1,'Trades'!D127&gt;2958465),"Gültigen Eröffnungszeitpunkt eingeben",IF(NOT(ISNUMBER('Trades'!E127)),"Positive ursprüngliche Menge eingeben",IF(OR('Trades'!E127&lt;=0,'Trades'!E127&gt;1000000,ROUND('Trades'!E127,8)&lt;&gt;'Trades'!E127),"Positive ursprüngliche Menge eingeben",IF('Trades'!F127="","Mengeneinheit angeben",IF(AND('Trades'!I127&lt;&gt;"OPEN",'Trades'!I127&lt;&gt;"CLOSED"),"OPEN oder CLOSED wählen",IF(AND('Trades'!J127&lt;&gt;"NET",'Trades'!J127&lt;&gt;"GROSS"),"NET oder GROSS wählen",IF(COUNTIFS('Exits'!$B$9:$B$608,'Trades'!A127,'Exits'!$G$9:$G$608,-1)&gt;0,"Zugehörige Ausstiege prüfen",IF(D127&gt;'Trades'!E127,"Geschlossene Menge übersteigt Anfangsmenge",IF(AND('Trades'!I127="OPEN",D127='Trades'!E127),"OPEN widerspricht Restmenge null",IF('Trades'!I127="OPEN","",IF(O127=0,"Schließung in Exits ergänzen",IF(D127&lt;&gt;'Trades'!E127,"CLOSED verlangt vollständige Schließung",IF(AND('Trades'!J127="NET",NOT(ISNUMBER('Trades'!L127))),"Abgeglichenes Netto der ganzen Position eingeben",IF(AND('Trades'!J127="NET",'Trades'!K127&lt;&gt;"YES"),"Netto der ganzen Position bestätigen",IF(IF('Trades'!J127="NET",IF('Trades'!M127="",FALSE,IF(NOT(ISNUMBER('Trades'!M127)),TRUE,OR('Trades'!M127&lt;0,'Trades'!M127&gt;1000000000,ROUND('Trades'!M127,2)&lt;&gt;'Trades'!M127))),FALSE),"Geldbeträge: höchstens 2 Nachkommastellen; Eingabebetrag absolut ≤ 1.000.000.000.",IF(IF('Trades'!J127="NET",IF('Trades'!N127="",FALSE,IF(NOT(ISNUMBER('Trades'!N127)),TRUE,OR('Trades'!N127&lt;0,'Trades'!N127&gt;1000000000,ROUND('Trades'!N127,2)&lt;&gt;'Trades'!N127))),FALSE),"Geldbeträge: höchstens 2 Nachkommastellen; Eingabebetrag absolut ≤ 1.000.000.000.",IF(IF('Trades'!J127="NET",IF('Trades'!O127="",FALSE,IF(NOT(ISNUMBER('Trades'!O127)),TRUE,OR(ABS('Trades'!O127)&gt;1000000000,ROUND('Trades'!O127,2)&lt;&gt;'Trades'!O127))),FALSE),"Geldbeträge: höchstens 2 Nachkommastellen; Eingabebetrag absolut ≤ 1.000.000.000.",IF(AND('Trades'!J127="GROSS",NOT(ISNUMBER('Trades'!M127))),"Provision angeben, auch null",IF(AND('Trades'!J127="GROSS",'Trades'!M127&lt;0),"Provision muss nichtnegativ sein",IF(AND('Trades'!J127="GROSS",NOT(ISNUMBER('Trades'!N127))),"Sonstige Gebühren angeben, auch null",IF(AND('Trades'!J127="GROSS",'Trades'!N127&lt;0),"Gebühren müssen nichtnegativ sein",IF(AND('Trades'!J127="GROSS",NOT(ISNUMBER('Trades'!O127))),"Finanzierung mit Vorzeichen angeben, auch null",IF(AND('Trades'!J127="GROSS",NOT(ISNUMBER(F127))),"Brutto-P&amp;L für jeden Ausstieg eingeben",IF(IF('Trades'!J127="NET",OR(ABS('Trades'!L127)&gt;1000000000,ROUND('Trades'!L127,2)&lt;&gt;'Trades'!L127),FALSE),"Geldbeträge: höchstens 2 Nachkommastellen; Eingabebetrag absolut ≤ 1.000.000.000.",IF(IF('Trades'!J127="GROSS",OR(ABS('Trades'!M127)&gt;1000000000,ABS('Trades'!N127)&gt;1000000000,ABS('Trades'!O127)&gt;1000000000,ROUND('Trades'!M127,2)&lt;&gt;'Trades'!M127,ROUND('Trades'!N127,2)&lt;&gt;'Trades'!N127,ROUND('Trades'!O127,2)&lt;&gt;'Trades'!O127),FALSE),"Geldbeträge: höchstens 2 Nachkommastellen; Eingabebetrag absolut ≤ 1.000.000.000.",IF(AND('Trades'!G127&lt;&gt;"",OR(NOT(ISNUMBER('Trades'!G127)),'Trades'!G127&lt;=0)),"Positiven Kurs eingeben oder leer lassen",IF(AND('Trades'!H127&lt;&gt;"",OR(NOT(ISNUMBER('Trades'!H127)),'Trades'!H127&lt;=0)),"Positiven Kurs eingeben oder leer lassen","")))))))))))))))))))))))))))))))))))</x:f>
      </x:c>
      <x:c r="D127" s="31"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k. A.",ROUND(SUMIFS('Exits'!$I$9:$I$608,'Exits'!$B$9:$B$608,'Trades'!A127),8)))</x:f>
      </x:c>
      <x:c r="E127" s="32"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k. A.",IF(OR(O127=0,COUNTIFS('Exits'!$B$9:$B$608,'Trades'!A127,'Exits'!$G$9:$G$608,-1)&gt;0),"k. A.",_xlfn.MAXIFS('Exits'!$C$9:$C$608,'Exits'!$B$9:$B$608,'Trades'!A127))))</x:f>
      </x:c>
      <x:c r="F127" s="30"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k. A.",IF(AND(O127&gt;0,SUMIFS('Exits'!$J$9:$J$608,'Exits'!$B$9:$B$608,'Trades'!A127)=O127),ROUND(SUMIFS('Exits'!$F$9:$F$608,'Exits'!$B$9:$B$608,'Trades'!A127),2),"k. A.")))</x:f>
      </x:c>
      <x:c r="G127" s="30" t="str">
        <x:f>IF(P127=0,"",IF(K127&lt;&gt;1,"k. A.",IF('Trades'!J127="NET",'Trades'!L127,ROUND(F127-'Trades'!M127-'Trades'!N127+'Trades'!O127,2))))</x:f>
      </x:c>
      <x:c r="H127" s="31" t="str">
        <x:f>IF(P127=0,"",IF(N127=1,G127/'Trades'!P127,"k. A."))</x:f>
      </x:c>
      <x:c r="I127" s="33" t="str">
        <x:f>IF(P127=0,"",IF(K127&lt;&gt;1,"Position nicht abgeschlossen",IF(NOT(ISNUMBER('Trades'!P127)),"Risiko fehlt oder ungültig: positiv, ≤ 1.000.000.000, höchstens 2 Nachkommastellen.",IF(OR('Trades'!P127&lt;=0,'Trades'!P127&gt;1000000000,ROUND('Trades'!P127,2)&lt;&gt;'Trades'!P127),"Risiko fehlt oder ungültig: positiv, ≤ 1.000.000.000, höchstens 2 Nachkommastellen.",IF(AND('Trades'!Q127&lt;&gt;"PRICE",'Trades'!Q127&lt;&gt;"ALL_IN"),"PRICE oder ALL_IN wählen",IF('Trades'!Q127&lt;&gt;'Summary'!$K$4,"Andere Basis ausgewählt","Erfasst"))))))</x:f>
      </x:c>
      <x:c r="J127" s="33" t="str">
        <x:f>IF(P127=0,"",IF('Summary'!$H$6="Datumsfilter prüfen","Datumsfilter prüfen",IF(L127=1,"Enthalten",IF(K127=1,"Außerhalb des Zeitraums","Nicht enthalten"))))</x:f>
      </x:c>
      <x:c r="K127" s="29" t="n">
        <x:f>IF(P127=0,0,IF('Trades'!I127="UNSUPPORTED",4,IF(C127&lt;&gt;"",3,IF('Trades'!I127="OPEN",2,1))))</x:f>
        <x:v>0</x:v>
      </x:c>
      <x:c r="L127" s="29" t="n">
        <x:f>IF(OR(K127&lt;&gt;1,'Summary'!$H$6="Datumsfilter prüfen"),0,IF(AND(OR('Summary'!$B$6="",E127&gt;='Summary'!$B$6),OR('Summary'!$E$6="",E127&lt;'Summary'!$E$6+1)),1,0))</x:f>
        <x:v>0</x:v>
      </x:c>
      <x:c r="M127" s="29" t="n">
        <x:f>IF(AND(L127=1,N127=1,'Trades'!Q127='Summary'!$K$4),1,0)</x:f>
        <x:v>0</x:v>
      </x:c>
      <x:c r="N127" s="29" t="n">
        <x:f>IF(K127&lt;&gt;1,0,IF(NOT(ISNUMBER('Trades'!P127)),0,IF(AND('Trades'!P127&gt;0,'Trades'!P127&lt;=1000000000,ROUND('Trades'!P127,2)='Trades'!P127,OR('Trades'!Q127="PRICE",'Trades'!Q127="ALL_IN")),1,0)))</x:f>
        <x:v>0</x:v>
      </x:c>
      <x:c r="O127" s="29" t="n">
        <x:f>IF(P127=0,0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0,COUNTIFS('Exits'!$B$9:$B$608,'Trades'!A127,'Exits'!$K$9:$K$608,1)))</x:f>
        <x:v>0</x:v>
      </x:c>
      <x:c r="P127" s="29" t="n">
        <x:f>IF(COUNTA('Trades'!A127:I127,'Trades'!K127:T127)=0,0,1)</x:f>
        <x:v>0</x:v>
      </x:c>
    </x:row>
    <x:row r="128" ht="52" customHeight="1">
      <x:c r="A128" s="29" t="str">
        <x:f>IF(P128=0,"",IF('Trades'!A128="","[Trades "&amp;ROW()&amp;"]",'Trades'!A128))</x:f>
      </x:c>
      <x:c r="B128" s="33" t="str">
        <x:f>IF(K128=0,"",CHOOSE(K128,"Abgeschlossen","Offen","Unvollständig / ungültig","Nicht unterstützt"))</x:f>
      </x:c>
      <x:c r="C128" s="33" t="str">
        <x:f>IF(P128=0,"",IF('Trades'!I128="UNSUPPORTED","Aufstockungen / Umkehrungen nicht unterstützt",IF('Trades'!A128="","Trade-ID eingeben",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IDs: Text mit A–Z am Anfang, bis zu 64 Zeichen; ohne *, ?, ~, =, &lt; oder &gt;. Beispiel: T-001.",IF(COUNTIFS('Trades'!$A$9:$A$208,'Trades'!A128)&lt;&gt;1,"Trade-ID ist doppelt",IF('Trades'!B128="","Instrument eingeben",IF(AND('Trades'!C128&lt;&gt;"LONG",'Trades'!C128&lt;&gt;"SHORT"),"LONG oder SHORT wählen",IF(NOT(ISNUMBER('Trades'!D128)),"Gültigen Eröffnungszeitpunkt eingeben",IF(OR('Trades'!D128&lt;1,'Trades'!D128&gt;2958465),"Gültigen Eröffnungszeitpunkt eingeben",IF(NOT(ISNUMBER('Trades'!E128)),"Positive ursprüngliche Menge eingeben",IF(OR('Trades'!E128&lt;=0,'Trades'!E128&gt;1000000,ROUND('Trades'!E128,8)&lt;&gt;'Trades'!E128),"Positive ursprüngliche Menge eingeben",IF('Trades'!F128="","Mengeneinheit angeben",IF(AND('Trades'!I128&lt;&gt;"OPEN",'Trades'!I128&lt;&gt;"CLOSED"),"OPEN oder CLOSED wählen",IF(AND('Trades'!J128&lt;&gt;"NET",'Trades'!J128&lt;&gt;"GROSS"),"NET oder GROSS wählen",IF(COUNTIFS('Exits'!$B$9:$B$608,'Trades'!A128,'Exits'!$G$9:$G$608,-1)&gt;0,"Zugehörige Ausstiege prüfen",IF(D128&gt;'Trades'!E128,"Geschlossene Menge übersteigt Anfangsmenge",IF(AND('Trades'!I128="OPEN",D128='Trades'!E128),"OPEN widerspricht Restmenge null",IF('Trades'!I128="OPEN","",IF(O128=0,"Schließung in Exits ergänzen",IF(D128&lt;&gt;'Trades'!E128,"CLOSED verlangt vollständige Schließung",IF(AND('Trades'!J128="NET",NOT(ISNUMBER('Trades'!L128))),"Abgeglichenes Netto der ganzen Position eingeben",IF(AND('Trades'!J128="NET",'Trades'!K128&lt;&gt;"YES"),"Netto der ganzen Position bestätigen",IF(IF('Trades'!J128="NET",IF('Trades'!M128="",FALSE,IF(NOT(ISNUMBER('Trades'!M128)),TRUE,OR('Trades'!M128&lt;0,'Trades'!M128&gt;1000000000,ROUND('Trades'!M128,2)&lt;&gt;'Trades'!M128))),FALSE),"Geldbeträge: höchstens 2 Nachkommastellen; Eingabebetrag absolut ≤ 1.000.000.000.",IF(IF('Trades'!J128="NET",IF('Trades'!N128="",FALSE,IF(NOT(ISNUMBER('Trades'!N128)),TRUE,OR('Trades'!N128&lt;0,'Trades'!N128&gt;1000000000,ROUND('Trades'!N128,2)&lt;&gt;'Trades'!N128))),FALSE),"Geldbeträge: höchstens 2 Nachkommastellen; Eingabebetrag absolut ≤ 1.000.000.000.",IF(IF('Trades'!J128="NET",IF('Trades'!O128="",FALSE,IF(NOT(ISNUMBER('Trades'!O128)),TRUE,OR(ABS('Trades'!O128)&gt;1000000000,ROUND('Trades'!O128,2)&lt;&gt;'Trades'!O128))),FALSE),"Geldbeträge: höchstens 2 Nachkommastellen; Eingabebetrag absolut ≤ 1.000.000.000.",IF(AND('Trades'!J128="GROSS",NOT(ISNUMBER('Trades'!M128))),"Provision angeben, auch null",IF(AND('Trades'!J128="GROSS",'Trades'!M128&lt;0),"Provision muss nichtnegativ sein",IF(AND('Trades'!J128="GROSS",NOT(ISNUMBER('Trades'!N128))),"Sonstige Gebühren angeben, auch null",IF(AND('Trades'!J128="GROSS",'Trades'!N128&lt;0),"Gebühren müssen nichtnegativ sein",IF(AND('Trades'!J128="GROSS",NOT(ISNUMBER('Trades'!O128))),"Finanzierung mit Vorzeichen angeben, auch null",IF(AND('Trades'!J128="GROSS",NOT(ISNUMBER(F128))),"Brutto-P&amp;L für jeden Ausstieg eingeben",IF(IF('Trades'!J128="NET",OR(ABS('Trades'!L128)&gt;1000000000,ROUND('Trades'!L128,2)&lt;&gt;'Trades'!L128),FALSE),"Geldbeträge: höchstens 2 Nachkommastellen; Eingabebetrag absolut ≤ 1.000.000.000.",IF(IF('Trades'!J128="GROSS",OR(ABS('Trades'!M128)&gt;1000000000,ABS('Trades'!N128)&gt;1000000000,ABS('Trades'!O128)&gt;1000000000,ROUND('Trades'!M128,2)&lt;&gt;'Trades'!M128,ROUND('Trades'!N128,2)&lt;&gt;'Trades'!N128,ROUND('Trades'!O128,2)&lt;&gt;'Trades'!O128),FALSE),"Geldbeträge: höchstens 2 Nachkommastellen; Eingabebetrag absolut ≤ 1.000.000.000.",IF(AND('Trades'!G128&lt;&gt;"",OR(NOT(ISNUMBER('Trades'!G128)),'Trades'!G128&lt;=0)),"Positiven Kurs eingeben oder leer lassen",IF(AND('Trades'!H128&lt;&gt;"",OR(NOT(ISNUMBER('Trades'!H128)),'Trades'!H128&lt;=0)),"Positiven Kurs eingeben oder leer lassen","")))))))))))))))))))))))))))))))))))</x:f>
      </x:c>
      <x:c r="D128" s="31"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k. A.",ROUND(SUMIFS('Exits'!$I$9:$I$608,'Exits'!$B$9:$B$608,'Trades'!A128),8)))</x:f>
      </x:c>
      <x:c r="E128" s="32"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k. A.",IF(OR(O128=0,COUNTIFS('Exits'!$B$9:$B$608,'Trades'!A128,'Exits'!$G$9:$G$608,-1)&gt;0),"k. A.",_xlfn.MAXIFS('Exits'!$C$9:$C$608,'Exits'!$B$9:$B$608,'Trades'!A128))))</x:f>
      </x:c>
      <x:c r="F128" s="30"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k. A.",IF(AND(O128&gt;0,SUMIFS('Exits'!$J$9:$J$608,'Exits'!$B$9:$B$608,'Trades'!A128)=O128),ROUND(SUMIFS('Exits'!$F$9:$F$608,'Exits'!$B$9:$B$608,'Trades'!A128),2),"k. A.")))</x:f>
      </x:c>
      <x:c r="G128" s="30" t="str">
        <x:f>IF(P128=0,"",IF(K128&lt;&gt;1,"k. A.",IF('Trades'!J128="NET",'Trades'!L128,ROUND(F128-'Trades'!M128-'Trades'!N128+'Trades'!O128,2))))</x:f>
      </x:c>
      <x:c r="H128" s="31" t="str">
        <x:f>IF(P128=0,"",IF(N128=1,G128/'Trades'!P128,"k. A."))</x:f>
      </x:c>
      <x:c r="I128" s="33" t="str">
        <x:f>IF(P128=0,"",IF(K128&lt;&gt;1,"Position nicht abgeschlossen",IF(NOT(ISNUMBER('Trades'!P128)),"Risiko fehlt oder ungültig: positiv, ≤ 1.000.000.000, höchstens 2 Nachkommastellen.",IF(OR('Trades'!P128&lt;=0,'Trades'!P128&gt;1000000000,ROUND('Trades'!P128,2)&lt;&gt;'Trades'!P128),"Risiko fehlt oder ungültig: positiv, ≤ 1.000.000.000, höchstens 2 Nachkommastellen.",IF(AND('Trades'!Q128&lt;&gt;"PRICE",'Trades'!Q128&lt;&gt;"ALL_IN"),"PRICE oder ALL_IN wählen",IF('Trades'!Q128&lt;&gt;'Summary'!$K$4,"Andere Basis ausgewählt","Erfasst"))))))</x:f>
      </x:c>
      <x:c r="J128" s="33" t="str">
        <x:f>IF(P128=0,"",IF('Summary'!$H$6="Datumsfilter prüfen","Datumsfilter prüfen",IF(L128=1,"Enthalten",IF(K128=1,"Außerhalb des Zeitraums","Nicht enthalten"))))</x:f>
      </x:c>
      <x:c r="K128" s="29" t="n">
        <x:f>IF(P128=0,0,IF('Trades'!I128="UNSUPPORTED",4,IF(C128&lt;&gt;"",3,IF('Trades'!I128="OPEN",2,1))))</x:f>
        <x:v>0</x:v>
      </x:c>
      <x:c r="L128" s="29" t="n">
        <x:f>IF(OR(K128&lt;&gt;1,'Summary'!$H$6="Datumsfilter prüfen"),0,IF(AND(OR('Summary'!$B$6="",E128&gt;='Summary'!$B$6),OR('Summary'!$E$6="",E128&lt;'Summary'!$E$6+1)),1,0))</x:f>
        <x:v>0</x:v>
      </x:c>
      <x:c r="M128" s="29" t="n">
        <x:f>IF(AND(L128=1,N128=1,'Trades'!Q128='Summary'!$K$4),1,0)</x:f>
        <x:v>0</x:v>
      </x:c>
      <x:c r="N128" s="29" t="n">
        <x:f>IF(K128&lt;&gt;1,0,IF(NOT(ISNUMBER('Trades'!P128)),0,IF(AND('Trades'!P128&gt;0,'Trades'!P128&lt;=1000000000,ROUND('Trades'!P128,2)='Trades'!P128,OR('Trades'!Q128="PRICE",'Trades'!Q128="ALL_IN")),1,0)))</x:f>
        <x:v>0</x:v>
      </x:c>
      <x:c r="O128" s="29" t="n">
        <x:f>IF(P128=0,0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0,COUNTIFS('Exits'!$B$9:$B$608,'Trades'!A128,'Exits'!$K$9:$K$608,1)))</x:f>
        <x:v>0</x:v>
      </x:c>
      <x:c r="P128" s="29" t="n">
        <x:f>IF(COUNTA('Trades'!A128:I128,'Trades'!K128:T128)=0,0,1)</x:f>
        <x:v>0</x:v>
      </x:c>
    </x:row>
    <x:row r="129" ht="52" customHeight="1">
      <x:c r="A129" s="29" t="str">
        <x:f>IF(P129=0,"",IF('Trades'!A129="","[Trades "&amp;ROW()&amp;"]",'Trades'!A129))</x:f>
      </x:c>
      <x:c r="B129" s="33" t="str">
        <x:f>IF(K129=0,"",CHOOSE(K129,"Abgeschlossen","Offen","Unvollständig / ungültig","Nicht unterstützt"))</x:f>
      </x:c>
      <x:c r="C129" s="33" t="str">
        <x:f>IF(P129=0,"",IF('Trades'!I129="UNSUPPORTED","Aufstockungen / Umkehrungen nicht unterstützt",IF('Trades'!A129="","Trade-ID eingeben",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IDs: Text mit A–Z am Anfang, bis zu 64 Zeichen; ohne *, ?, ~, =, &lt; oder &gt;. Beispiel: T-001.",IF(COUNTIFS('Trades'!$A$9:$A$208,'Trades'!A129)&lt;&gt;1,"Trade-ID ist doppelt",IF('Trades'!B129="","Instrument eingeben",IF(AND('Trades'!C129&lt;&gt;"LONG",'Trades'!C129&lt;&gt;"SHORT"),"LONG oder SHORT wählen",IF(NOT(ISNUMBER('Trades'!D129)),"Gültigen Eröffnungszeitpunkt eingeben",IF(OR('Trades'!D129&lt;1,'Trades'!D129&gt;2958465),"Gültigen Eröffnungszeitpunkt eingeben",IF(NOT(ISNUMBER('Trades'!E129)),"Positive ursprüngliche Menge eingeben",IF(OR('Trades'!E129&lt;=0,'Trades'!E129&gt;1000000,ROUND('Trades'!E129,8)&lt;&gt;'Trades'!E129),"Positive ursprüngliche Menge eingeben",IF('Trades'!F129="","Mengeneinheit angeben",IF(AND('Trades'!I129&lt;&gt;"OPEN",'Trades'!I129&lt;&gt;"CLOSED"),"OPEN oder CLOSED wählen",IF(AND('Trades'!J129&lt;&gt;"NET",'Trades'!J129&lt;&gt;"GROSS"),"NET oder GROSS wählen",IF(COUNTIFS('Exits'!$B$9:$B$608,'Trades'!A129,'Exits'!$G$9:$G$608,-1)&gt;0,"Zugehörige Ausstiege prüfen",IF(D129&gt;'Trades'!E129,"Geschlossene Menge übersteigt Anfangsmenge",IF(AND('Trades'!I129="OPEN",D129='Trades'!E129),"OPEN widerspricht Restmenge null",IF('Trades'!I129="OPEN","",IF(O129=0,"Schließung in Exits ergänzen",IF(D129&lt;&gt;'Trades'!E129,"CLOSED verlangt vollständige Schließung",IF(AND('Trades'!J129="NET",NOT(ISNUMBER('Trades'!L129))),"Abgeglichenes Netto der ganzen Position eingeben",IF(AND('Trades'!J129="NET",'Trades'!K129&lt;&gt;"YES"),"Netto der ganzen Position bestätigen",IF(IF('Trades'!J129="NET",IF('Trades'!M129="",FALSE,IF(NOT(ISNUMBER('Trades'!M129)),TRUE,OR('Trades'!M129&lt;0,'Trades'!M129&gt;1000000000,ROUND('Trades'!M129,2)&lt;&gt;'Trades'!M129))),FALSE),"Geldbeträge: höchstens 2 Nachkommastellen; Eingabebetrag absolut ≤ 1.000.000.000.",IF(IF('Trades'!J129="NET",IF('Trades'!N129="",FALSE,IF(NOT(ISNUMBER('Trades'!N129)),TRUE,OR('Trades'!N129&lt;0,'Trades'!N129&gt;1000000000,ROUND('Trades'!N129,2)&lt;&gt;'Trades'!N129))),FALSE),"Geldbeträge: höchstens 2 Nachkommastellen; Eingabebetrag absolut ≤ 1.000.000.000.",IF(IF('Trades'!J129="NET",IF('Trades'!O129="",FALSE,IF(NOT(ISNUMBER('Trades'!O129)),TRUE,OR(ABS('Trades'!O129)&gt;1000000000,ROUND('Trades'!O129,2)&lt;&gt;'Trades'!O129))),FALSE),"Geldbeträge: höchstens 2 Nachkommastellen; Eingabebetrag absolut ≤ 1.000.000.000.",IF(AND('Trades'!J129="GROSS",NOT(ISNUMBER('Trades'!M129))),"Provision angeben, auch null",IF(AND('Trades'!J129="GROSS",'Trades'!M129&lt;0),"Provision muss nichtnegativ sein",IF(AND('Trades'!J129="GROSS",NOT(ISNUMBER('Trades'!N129))),"Sonstige Gebühren angeben, auch null",IF(AND('Trades'!J129="GROSS",'Trades'!N129&lt;0),"Gebühren müssen nichtnegativ sein",IF(AND('Trades'!J129="GROSS",NOT(ISNUMBER('Trades'!O129))),"Finanzierung mit Vorzeichen angeben, auch null",IF(AND('Trades'!J129="GROSS",NOT(ISNUMBER(F129))),"Brutto-P&amp;L für jeden Ausstieg eingeben",IF(IF('Trades'!J129="NET",OR(ABS('Trades'!L129)&gt;1000000000,ROUND('Trades'!L129,2)&lt;&gt;'Trades'!L129),FALSE),"Geldbeträge: höchstens 2 Nachkommastellen; Eingabebetrag absolut ≤ 1.000.000.000.",IF(IF('Trades'!J129="GROSS",OR(ABS('Trades'!M129)&gt;1000000000,ABS('Trades'!N129)&gt;1000000000,ABS('Trades'!O129)&gt;1000000000,ROUND('Trades'!M129,2)&lt;&gt;'Trades'!M129,ROUND('Trades'!N129,2)&lt;&gt;'Trades'!N129,ROUND('Trades'!O129,2)&lt;&gt;'Trades'!O129),FALSE),"Geldbeträge: höchstens 2 Nachkommastellen; Eingabebetrag absolut ≤ 1.000.000.000.",IF(AND('Trades'!G129&lt;&gt;"",OR(NOT(ISNUMBER('Trades'!G129)),'Trades'!G129&lt;=0)),"Positiven Kurs eingeben oder leer lassen",IF(AND('Trades'!H129&lt;&gt;"",OR(NOT(ISNUMBER('Trades'!H129)),'Trades'!H129&lt;=0)),"Positiven Kurs eingeben oder leer lassen","")))))))))))))))))))))))))))))))))))</x:f>
      </x:c>
      <x:c r="D129" s="31"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k. A.",ROUND(SUMIFS('Exits'!$I$9:$I$608,'Exits'!$B$9:$B$608,'Trades'!A129),8)))</x:f>
      </x:c>
      <x:c r="E129" s="32"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k. A.",IF(OR(O129=0,COUNTIFS('Exits'!$B$9:$B$608,'Trades'!A129,'Exits'!$G$9:$G$608,-1)&gt;0),"k. A.",_xlfn.MAXIFS('Exits'!$C$9:$C$608,'Exits'!$B$9:$B$608,'Trades'!A129))))</x:f>
      </x:c>
      <x:c r="F129" s="30"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k. A.",IF(AND(O129&gt;0,SUMIFS('Exits'!$J$9:$J$608,'Exits'!$B$9:$B$608,'Trades'!A129)=O129),ROUND(SUMIFS('Exits'!$F$9:$F$608,'Exits'!$B$9:$B$608,'Trades'!A129),2),"k. A.")))</x:f>
      </x:c>
      <x:c r="G129" s="30" t="str">
        <x:f>IF(P129=0,"",IF(K129&lt;&gt;1,"k. A.",IF('Trades'!J129="NET",'Trades'!L129,ROUND(F129-'Trades'!M129-'Trades'!N129+'Trades'!O129,2))))</x:f>
      </x:c>
      <x:c r="H129" s="31" t="str">
        <x:f>IF(P129=0,"",IF(N129=1,G129/'Trades'!P129,"k. A."))</x:f>
      </x:c>
      <x:c r="I129" s="33" t="str">
        <x:f>IF(P129=0,"",IF(K129&lt;&gt;1,"Position nicht abgeschlossen",IF(NOT(ISNUMBER('Trades'!P129)),"Risiko fehlt oder ungültig: positiv, ≤ 1.000.000.000, höchstens 2 Nachkommastellen.",IF(OR('Trades'!P129&lt;=0,'Trades'!P129&gt;1000000000,ROUND('Trades'!P129,2)&lt;&gt;'Trades'!P129),"Risiko fehlt oder ungültig: positiv, ≤ 1.000.000.000, höchstens 2 Nachkommastellen.",IF(AND('Trades'!Q129&lt;&gt;"PRICE",'Trades'!Q129&lt;&gt;"ALL_IN"),"PRICE oder ALL_IN wählen",IF('Trades'!Q129&lt;&gt;'Summary'!$K$4,"Andere Basis ausgewählt","Erfasst"))))))</x:f>
      </x:c>
      <x:c r="J129" s="33" t="str">
        <x:f>IF(P129=0,"",IF('Summary'!$H$6="Datumsfilter prüfen","Datumsfilter prüfen",IF(L129=1,"Enthalten",IF(K129=1,"Außerhalb des Zeitraums","Nicht enthalten"))))</x:f>
      </x:c>
      <x:c r="K129" s="29" t="n">
        <x:f>IF(P129=0,0,IF('Trades'!I129="UNSUPPORTED",4,IF(C129&lt;&gt;"",3,IF('Trades'!I129="OPEN",2,1))))</x:f>
        <x:v>0</x:v>
      </x:c>
      <x:c r="L129" s="29" t="n">
        <x:f>IF(OR(K129&lt;&gt;1,'Summary'!$H$6="Datumsfilter prüfen"),0,IF(AND(OR('Summary'!$B$6="",E129&gt;='Summary'!$B$6),OR('Summary'!$E$6="",E129&lt;'Summary'!$E$6+1)),1,0))</x:f>
        <x:v>0</x:v>
      </x:c>
      <x:c r="M129" s="29" t="n">
        <x:f>IF(AND(L129=1,N129=1,'Trades'!Q129='Summary'!$K$4),1,0)</x:f>
        <x:v>0</x:v>
      </x:c>
      <x:c r="N129" s="29" t="n">
        <x:f>IF(K129&lt;&gt;1,0,IF(NOT(ISNUMBER('Trades'!P129)),0,IF(AND('Trades'!P129&gt;0,'Trades'!P129&lt;=1000000000,ROUND('Trades'!P129,2)='Trades'!P129,OR('Trades'!Q129="PRICE",'Trades'!Q129="ALL_IN")),1,0)))</x:f>
        <x:v>0</x:v>
      </x:c>
      <x:c r="O129" s="29" t="n">
        <x:f>IF(P129=0,0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0,COUNTIFS('Exits'!$B$9:$B$608,'Trades'!A129,'Exits'!$K$9:$K$608,1)))</x:f>
        <x:v>0</x:v>
      </x:c>
      <x:c r="P129" s="29" t="n">
        <x:f>IF(COUNTA('Trades'!A129:I129,'Trades'!K129:T129)=0,0,1)</x:f>
        <x:v>0</x:v>
      </x:c>
    </x:row>
    <x:row r="130" ht="52" customHeight="1">
      <x:c r="A130" s="29" t="str">
        <x:f>IF(P130=0,"",IF('Trades'!A130="","[Trades "&amp;ROW()&amp;"]",'Trades'!A130))</x:f>
      </x:c>
      <x:c r="B130" s="33" t="str">
        <x:f>IF(K130=0,"",CHOOSE(K130,"Abgeschlossen","Offen","Unvollständig / ungültig","Nicht unterstützt"))</x:f>
      </x:c>
      <x:c r="C130" s="33" t="str">
        <x:f>IF(P130=0,"",IF('Trades'!I130="UNSUPPORTED","Aufstockungen / Umkehrungen nicht unterstützt",IF('Trades'!A130="","Trade-ID eingeben",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IDs: Text mit A–Z am Anfang, bis zu 64 Zeichen; ohne *, ?, ~, =, &lt; oder &gt;. Beispiel: T-001.",IF(COUNTIFS('Trades'!$A$9:$A$208,'Trades'!A130)&lt;&gt;1,"Trade-ID ist doppelt",IF('Trades'!B130="","Instrument eingeben",IF(AND('Trades'!C130&lt;&gt;"LONG",'Trades'!C130&lt;&gt;"SHORT"),"LONG oder SHORT wählen",IF(NOT(ISNUMBER('Trades'!D130)),"Gültigen Eröffnungszeitpunkt eingeben",IF(OR('Trades'!D130&lt;1,'Trades'!D130&gt;2958465),"Gültigen Eröffnungszeitpunkt eingeben",IF(NOT(ISNUMBER('Trades'!E130)),"Positive ursprüngliche Menge eingeben",IF(OR('Trades'!E130&lt;=0,'Trades'!E130&gt;1000000,ROUND('Trades'!E130,8)&lt;&gt;'Trades'!E130),"Positive ursprüngliche Menge eingeben",IF('Trades'!F130="","Mengeneinheit angeben",IF(AND('Trades'!I130&lt;&gt;"OPEN",'Trades'!I130&lt;&gt;"CLOSED"),"OPEN oder CLOSED wählen",IF(AND('Trades'!J130&lt;&gt;"NET",'Trades'!J130&lt;&gt;"GROSS"),"NET oder GROSS wählen",IF(COUNTIFS('Exits'!$B$9:$B$608,'Trades'!A130,'Exits'!$G$9:$G$608,-1)&gt;0,"Zugehörige Ausstiege prüfen",IF(D130&gt;'Trades'!E130,"Geschlossene Menge übersteigt Anfangsmenge",IF(AND('Trades'!I130="OPEN",D130='Trades'!E130),"OPEN widerspricht Restmenge null",IF('Trades'!I130="OPEN","",IF(O130=0,"Schließung in Exits ergänzen",IF(D130&lt;&gt;'Trades'!E130,"CLOSED verlangt vollständige Schließung",IF(AND('Trades'!J130="NET",NOT(ISNUMBER('Trades'!L130))),"Abgeglichenes Netto der ganzen Position eingeben",IF(AND('Trades'!J130="NET",'Trades'!K130&lt;&gt;"YES"),"Netto der ganzen Position bestätigen",IF(IF('Trades'!J130="NET",IF('Trades'!M130="",FALSE,IF(NOT(ISNUMBER('Trades'!M130)),TRUE,OR('Trades'!M130&lt;0,'Trades'!M130&gt;1000000000,ROUND('Trades'!M130,2)&lt;&gt;'Trades'!M130))),FALSE),"Geldbeträge: höchstens 2 Nachkommastellen; Eingabebetrag absolut ≤ 1.000.000.000.",IF(IF('Trades'!J130="NET",IF('Trades'!N130="",FALSE,IF(NOT(ISNUMBER('Trades'!N130)),TRUE,OR('Trades'!N130&lt;0,'Trades'!N130&gt;1000000000,ROUND('Trades'!N130,2)&lt;&gt;'Trades'!N130))),FALSE),"Geldbeträge: höchstens 2 Nachkommastellen; Eingabebetrag absolut ≤ 1.000.000.000.",IF(IF('Trades'!J130="NET",IF('Trades'!O130="",FALSE,IF(NOT(ISNUMBER('Trades'!O130)),TRUE,OR(ABS('Trades'!O130)&gt;1000000000,ROUND('Trades'!O130,2)&lt;&gt;'Trades'!O130))),FALSE),"Geldbeträge: höchstens 2 Nachkommastellen; Eingabebetrag absolut ≤ 1.000.000.000.",IF(AND('Trades'!J130="GROSS",NOT(ISNUMBER('Trades'!M130))),"Provision angeben, auch null",IF(AND('Trades'!J130="GROSS",'Trades'!M130&lt;0),"Provision muss nichtnegativ sein",IF(AND('Trades'!J130="GROSS",NOT(ISNUMBER('Trades'!N130))),"Sonstige Gebühren angeben, auch null",IF(AND('Trades'!J130="GROSS",'Trades'!N130&lt;0),"Gebühren müssen nichtnegativ sein",IF(AND('Trades'!J130="GROSS",NOT(ISNUMBER('Trades'!O130))),"Finanzierung mit Vorzeichen angeben, auch null",IF(AND('Trades'!J130="GROSS",NOT(ISNUMBER(F130))),"Brutto-P&amp;L für jeden Ausstieg eingeben",IF(IF('Trades'!J130="NET",OR(ABS('Trades'!L130)&gt;1000000000,ROUND('Trades'!L130,2)&lt;&gt;'Trades'!L130),FALSE),"Geldbeträge: höchstens 2 Nachkommastellen; Eingabebetrag absolut ≤ 1.000.000.000.",IF(IF('Trades'!J130="GROSS",OR(ABS('Trades'!M130)&gt;1000000000,ABS('Trades'!N130)&gt;1000000000,ABS('Trades'!O130)&gt;1000000000,ROUND('Trades'!M130,2)&lt;&gt;'Trades'!M130,ROUND('Trades'!N130,2)&lt;&gt;'Trades'!N130,ROUND('Trades'!O130,2)&lt;&gt;'Trades'!O130),FALSE),"Geldbeträge: höchstens 2 Nachkommastellen; Eingabebetrag absolut ≤ 1.000.000.000.",IF(AND('Trades'!G130&lt;&gt;"",OR(NOT(ISNUMBER('Trades'!G130)),'Trades'!G130&lt;=0)),"Positiven Kurs eingeben oder leer lassen",IF(AND('Trades'!H130&lt;&gt;"",OR(NOT(ISNUMBER('Trades'!H130)),'Trades'!H130&lt;=0)),"Positiven Kurs eingeben oder leer lassen","")))))))))))))))))))))))))))))))))))</x:f>
      </x:c>
      <x:c r="D130" s="31"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k. A.",ROUND(SUMIFS('Exits'!$I$9:$I$608,'Exits'!$B$9:$B$608,'Trades'!A130),8)))</x:f>
      </x:c>
      <x:c r="E130" s="32"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k. A.",IF(OR(O130=0,COUNTIFS('Exits'!$B$9:$B$608,'Trades'!A130,'Exits'!$G$9:$G$608,-1)&gt;0),"k. A.",_xlfn.MAXIFS('Exits'!$C$9:$C$608,'Exits'!$B$9:$B$608,'Trades'!A130))))</x:f>
      </x:c>
      <x:c r="F130" s="30"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k. A.",IF(AND(O130&gt;0,SUMIFS('Exits'!$J$9:$J$608,'Exits'!$B$9:$B$608,'Trades'!A130)=O130),ROUND(SUMIFS('Exits'!$F$9:$F$608,'Exits'!$B$9:$B$608,'Trades'!A130),2),"k. A.")))</x:f>
      </x:c>
      <x:c r="G130" s="30" t="str">
        <x:f>IF(P130=0,"",IF(K130&lt;&gt;1,"k. A.",IF('Trades'!J130="NET",'Trades'!L130,ROUND(F130-'Trades'!M130-'Trades'!N130+'Trades'!O130,2))))</x:f>
      </x:c>
      <x:c r="H130" s="31" t="str">
        <x:f>IF(P130=0,"",IF(N130=1,G130/'Trades'!P130,"k. A."))</x:f>
      </x:c>
      <x:c r="I130" s="33" t="str">
        <x:f>IF(P130=0,"",IF(K130&lt;&gt;1,"Position nicht abgeschlossen",IF(NOT(ISNUMBER('Trades'!P130)),"Risiko fehlt oder ungültig: positiv, ≤ 1.000.000.000, höchstens 2 Nachkommastellen.",IF(OR('Trades'!P130&lt;=0,'Trades'!P130&gt;1000000000,ROUND('Trades'!P130,2)&lt;&gt;'Trades'!P130),"Risiko fehlt oder ungültig: positiv, ≤ 1.000.000.000, höchstens 2 Nachkommastellen.",IF(AND('Trades'!Q130&lt;&gt;"PRICE",'Trades'!Q130&lt;&gt;"ALL_IN"),"PRICE oder ALL_IN wählen",IF('Trades'!Q130&lt;&gt;'Summary'!$K$4,"Andere Basis ausgewählt","Erfasst"))))))</x:f>
      </x:c>
      <x:c r="J130" s="33" t="str">
        <x:f>IF(P130=0,"",IF('Summary'!$H$6="Datumsfilter prüfen","Datumsfilter prüfen",IF(L130=1,"Enthalten",IF(K130=1,"Außerhalb des Zeitraums","Nicht enthalten"))))</x:f>
      </x:c>
      <x:c r="K130" s="29" t="n">
        <x:f>IF(P130=0,0,IF('Trades'!I130="UNSUPPORTED",4,IF(C130&lt;&gt;"",3,IF('Trades'!I130="OPEN",2,1))))</x:f>
        <x:v>0</x:v>
      </x:c>
      <x:c r="L130" s="29" t="n">
        <x:f>IF(OR(K130&lt;&gt;1,'Summary'!$H$6="Datumsfilter prüfen"),0,IF(AND(OR('Summary'!$B$6="",E130&gt;='Summary'!$B$6),OR('Summary'!$E$6="",E130&lt;'Summary'!$E$6+1)),1,0))</x:f>
        <x:v>0</x:v>
      </x:c>
      <x:c r="M130" s="29" t="n">
        <x:f>IF(AND(L130=1,N130=1,'Trades'!Q130='Summary'!$K$4),1,0)</x:f>
        <x:v>0</x:v>
      </x:c>
      <x:c r="N130" s="29" t="n">
        <x:f>IF(K130&lt;&gt;1,0,IF(NOT(ISNUMBER('Trades'!P130)),0,IF(AND('Trades'!P130&gt;0,'Trades'!P130&lt;=1000000000,ROUND('Trades'!P130,2)='Trades'!P130,OR('Trades'!Q130="PRICE",'Trades'!Q130="ALL_IN")),1,0)))</x:f>
        <x:v>0</x:v>
      </x:c>
      <x:c r="O130" s="29" t="n">
        <x:f>IF(P130=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0,COUNTIFS('Exits'!$B$9:$B$608,'Trades'!A130,'Exits'!$K$9:$K$608,1)))</x:f>
        <x:v>0</x:v>
      </x:c>
      <x:c r="P130" s="29" t="n">
        <x:f>IF(COUNTA('Trades'!A130:I130,'Trades'!K130:T130)=0,0,1)</x:f>
        <x:v>0</x:v>
      </x:c>
    </x:row>
    <x:row r="131" ht="52" customHeight="1">
      <x:c r="A131" s="29" t="str">
        <x:f>IF(P131=0,"",IF('Trades'!A131="","[Trades "&amp;ROW()&amp;"]",'Trades'!A131))</x:f>
      </x:c>
      <x:c r="B131" s="33" t="str">
        <x:f>IF(K131=0,"",CHOOSE(K131,"Abgeschlossen","Offen","Unvollständig / ungültig","Nicht unterstützt"))</x:f>
      </x:c>
      <x:c r="C131" s="33" t="str">
        <x:f>IF(P131=0,"",IF('Trades'!I131="UNSUPPORTED","Aufstockungen / Umkehrungen nicht unterstützt",IF('Trades'!A131="","Trade-ID eingeben",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IDs: Text mit A–Z am Anfang, bis zu 64 Zeichen; ohne *, ?, ~, =, &lt; oder &gt;. Beispiel: T-001.",IF(COUNTIFS('Trades'!$A$9:$A$208,'Trades'!A131)&lt;&gt;1,"Trade-ID ist doppelt",IF('Trades'!B131="","Instrument eingeben",IF(AND('Trades'!C131&lt;&gt;"LONG",'Trades'!C131&lt;&gt;"SHORT"),"LONG oder SHORT wählen",IF(NOT(ISNUMBER('Trades'!D131)),"Gültigen Eröffnungszeitpunkt eingeben",IF(OR('Trades'!D131&lt;1,'Trades'!D131&gt;2958465),"Gültigen Eröffnungszeitpunkt eingeben",IF(NOT(ISNUMBER('Trades'!E131)),"Positive ursprüngliche Menge eingeben",IF(OR('Trades'!E131&lt;=0,'Trades'!E131&gt;1000000,ROUND('Trades'!E131,8)&lt;&gt;'Trades'!E131),"Positive ursprüngliche Menge eingeben",IF('Trades'!F131="","Mengeneinheit angeben",IF(AND('Trades'!I131&lt;&gt;"OPEN",'Trades'!I131&lt;&gt;"CLOSED"),"OPEN oder CLOSED wählen",IF(AND('Trades'!J131&lt;&gt;"NET",'Trades'!J131&lt;&gt;"GROSS"),"NET oder GROSS wählen",IF(COUNTIFS('Exits'!$B$9:$B$608,'Trades'!A131,'Exits'!$G$9:$G$608,-1)&gt;0,"Zugehörige Ausstiege prüfen",IF(D131&gt;'Trades'!E131,"Geschlossene Menge übersteigt Anfangsmenge",IF(AND('Trades'!I131="OPEN",D131='Trades'!E131),"OPEN widerspricht Restmenge null",IF('Trades'!I131="OPEN","",IF(O131=0,"Schließung in Exits ergänzen",IF(D131&lt;&gt;'Trades'!E131,"CLOSED verlangt vollständige Schließung",IF(AND('Trades'!J131="NET",NOT(ISNUMBER('Trades'!L131))),"Abgeglichenes Netto der ganzen Position eingeben",IF(AND('Trades'!J131="NET",'Trades'!K131&lt;&gt;"YES"),"Netto der ganzen Position bestätigen",IF(IF('Trades'!J131="NET",IF('Trades'!M131="",FALSE,IF(NOT(ISNUMBER('Trades'!M131)),TRUE,OR('Trades'!M131&lt;0,'Trades'!M131&gt;1000000000,ROUND('Trades'!M131,2)&lt;&gt;'Trades'!M131))),FALSE),"Geldbeträge: höchstens 2 Nachkommastellen; Eingabebetrag absolut ≤ 1.000.000.000.",IF(IF('Trades'!J131="NET",IF('Trades'!N131="",FALSE,IF(NOT(ISNUMBER('Trades'!N131)),TRUE,OR('Trades'!N131&lt;0,'Trades'!N131&gt;1000000000,ROUND('Trades'!N131,2)&lt;&gt;'Trades'!N131))),FALSE),"Geldbeträge: höchstens 2 Nachkommastellen; Eingabebetrag absolut ≤ 1.000.000.000.",IF(IF('Trades'!J131="NET",IF('Trades'!O131="",FALSE,IF(NOT(ISNUMBER('Trades'!O131)),TRUE,OR(ABS('Trades'!O131)&gt;1000000000,ROUND('Trades'!O131,2)&lt;&gt;'Trades'!O131))),FALSE),"Geldbeträge: höchstens 2 Nachkommastellen; Eingabebetrag absolut ≤ 1.000.000.000.",IF(AND('Trades'!J131="GROSS",NOT(ISNUMBER('Trades'!M131))),"Provision angeben, auch null",IF(AND('Trades'!J131="GROSS",'Trades'!M131&lt;0),"Provision muss nichtnegativ sein",IF(AND('Trades'!J131="GROSS",NOT(ISNUMBER('Trades'!N131))),"Sonstige Gebühren angeben, auch null",IF(AND('Trades'!J131="GROSS",'Trades'!N131&lt;0),"Gebühren müssen nichtnegativ sein",IF(AND('Trades'!J131="GROSS",NOT(ISNUMBER('Trades'!O131))),"Finanzierung mit Vorzeichen angeben, auch null",IF(AND('Trades'!J131="GROSS",NOT(ISNUMBER(F131))),"Brutto-P&amp;L für jeden Ausstieg eingeben",IF(IF('Trades'!J131="NET",OR(ABS('Trades'!L131)&gt;1000000000,ROUND('Trades'!L131,2)&lt;&gt;'Trades'!L131),FALSE),"Geldbeträge: höchstens 2 Nachkommastellen; Eingabebetrag absolut ≤ 1.000.000.000.",IF(IF('Trades'!J131="GROSS",OR(ABS('Trades'!M131)&gt;1000000000,ABS('Trades'!N131)&gt;1000000000,ABS('Trades'!O131)&gt;1000000000,ROUND('Trades'!M131,2)&lt;&gt;'Trades'!M131,ROUND('Trades'!N131,2)&lt;&gt;'Trades'!N131,ROUND('Trades'!O131,2)&lt;&gt;'Trades'!O131),FALSE),"Geldbeträge: höchstens 2 Nachkommastellen; Eingabebetrag absolut ≤ 1.000.000.000.",IF(AND('Trades'!G131&lt;&gt;"",OR(NOT(ISNUMBER('Trades'!G131)),'Trades'!G131&lt;=0)),"Positiven Kurs eingeben oder leer lassen",IF(AND('Trades'!H131&lt;&gt;"",OR(NOT(ISNUMBER('Trades'!H131)),'Trades'!H131&lt;=0)),"Positiven Kurs eingeben oder leer lassen","")))))))))))))))))))))))))))))))))))</x:f>
      </x:c>
      <x:c r="D131" s="31"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k. A.",ROUND(SUMIFS('Exits'!$I$9:$I$608,'Exits'!$B$9:$B$608,'Trades'!A131),8)))</x:f>
      </x:c>
      <x:c r="E131" s="32"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k. A.",IF(OR(O131=0,COUNTIFS('Exits'!$B$9:$B$608,'Trades'!A131,'Exits'!$G$9:$G$608,-1)&gt;0),"k. A.",_xlfn.MAXIFS('Exits'!$C$9:$C$608,'Exits'!$B$9:$B$608,'Trades'!A131))))</x:f>
      </x:c>
      <x:c r="F131" s="30"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k. A.",IF(AND(O131&gt;0,SUMIFS('Exits'!$J$9:$J$608,'Exits'!$B$9:$B$608,'Trades'!A131)=O131),ROUND(SUMIFS('Exits'!$F$9:$F$608,'Exits'!$B$9:$B$608,'Trades'!A131),2),"k. A.")))</x:f>
      </x:c>
      <x:c r="G131" s="30" t="str">
        <x:f>IF(P131=0,"",IF(K131&lt;&gt;1,"k. A.",IF('Trades'!J131="NET",'Trades'!L131,ROUND(F131-'Trades'!M131-'Trades'!N131+'Trades'!O131,2))))</x:f>
      </x:c>
      <x:c r="H131" s="31" t="str">
        <x:f>IF(P131=0,"",IF(N131=1,G131/'Trades'!P131,"k. A."))</x:f>
      </x:c>
      <x:c r="I131" s="33" t="str">
        <x:f>IF(P131=0,"",IF(K131&lt;&gt;1,"Position nicht abgeschlossen",IF(NOT(ISNUMBER('Trades'!P131)),"Risiko fehlt oder ungültig: positiv, ≤ 1.000.000.000, höchstens 2 Nachkommastellen.",IF(OR('Trades'!P131&lt;=0,'Trades'!P131&gt;1000000000,ROUND('Trades'!P131,2)&lt;&gt;'Trades'!P131),"Risiko fehlt oder ungültig: positiv, ≤ 1.000.000.000, höchstens 2 Nachkommastellen.",IF(AND('Trades'!Q131&lt;&gt;"PRICE",'Trades'!Q131&lt;&gt;"ALL_IN"),"PRICE oder ALL_IN wählen",IF('Trades'!Q131&lt;&gt;'Summary'!$K$4,"Andere Basis ausgewählt","Erfasst"))))))</x:f>
      </x:c>
      <x:c r="J131" s="33" t="str">
        <x:f>IF(P131=0,"",IF('Summary'!$H$6="Datumsfilter prüfen","Datumsfilter prüfen",IF(L131=1,"Enthalten",IF(K131=1,"Außerhalb des Zeitraums","Nicht enthalten"))))</x:f>
      </x:c>
      <x:c r="K131" s="29" t="n">
        <x:f>IF(P131=0,0,IF('Trades'!I131="UNSUPPORTED",4,IF(C131&lt;&gt;"",3,IF('Trades'!I131="OPEN",2,1))))</x:f>
        <x:v>0</x:v>
      </x:c>
      <x:c r="L131" s="29" t="n">
        <x:f>IF(OR(K131&lt;&gt;1,'Summary'!$H$6="Datumsfilter prüfen"),0,IF(AND(OR('Summary'!$B$6="",E131&gt;='Summary'!$B$6),OR('Summary'!$E$6="",E131&lt;'Summary'!$E$6+1)),1,0))</x:f>
        <x:v>0</x:v>
      </x:c>
      <x:c r="M131" s="29" t="n">
        <x:f>IF(AND(L131=1,N131=1,'Trades'!Q131='Summary'!$K$4),1,0)</x:f>
        <x:v>0</x:v>
      </x:c>
      <x:c r="N131" s="29" t="n">
        <x:f>IF(K131&lt;&gt;1,0,IF(NOT(ISNUMBER('Trades'!P131)),0,IF(AND('Trades'!P131&gt;0,'Trades'!P131&lt;=1000000000,ROUND('Trades'!P131,2)='Trades'!P131,OR('Trades'!Q131="PRICE",'Trades'!Q131="ALL_IN")),1,0)))</x:f>
        <x:v>0</x:v>
      </x:c>
      <x:c r="O131" s="29" t="n">
        <x:f>IF(P131=0,0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0,COUNTIFS('Exits'!$B$9:$B$608,'Trades'!A131,'Exits'!$K$9:$K$608,1)))</x:f>
        <x:v>0</x:v>
      </x:c>
      <x:c r="P131" s="29" t="n">
        <x:f>IF(COUNTA('Trades'!A131:I131,'Trades'!K131:T131)=0,0,1)</x:f>
        <x:v>0</x:v>
      </x:c>
    </x:row>
    <x:row r="132" ht="52" customHeight="1">
      <x:c r="A132" s="29" t="str">
        <x:f>IF(P132=0,"",IF('Trades'!A132="","[Trades "&amp;ROW()&amp;"]",'Trades'!A132))</x:f>
      </x:c>
      <x:c r="B132" s="33" t="str">
        <x:f>IF(K132=0,"",CHOOSE(K132,"Abgeschlossen","Offen","Unvollständig / ungültig","Nicht unterstützt"))</x:f>
      </x:c>
      <x:c r="C132" s="33" t="str">
        <x:f>IF(P132=0,"",IF('Trades'!I132="UNSUPPORTED","Aufstockungen / Umkehrungen nicht unterstützt",IF('Trades'!A132="","Trade-ID eingeben",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IDs: Text mit A–Z am Anfang, bis zu 64 Zeichen; ohne *, ?, ~, =, &lt; oder &gt;. Beispiel: T-001.",IF(COUNTIFS('Trades'!$A$9:$A$208,'Trades'!A132)&lt;&gt;1,"Trade-ID ist doppelt",IF('Trades'!B132="","Instrument eingeben",IF(AND('Trades'!C132&lt;&gt;"LONG",'Trades'!C132&lt;&gt;"SHORT"),"LONG oder SHORT wählen",IF(NOT(ISNUMBER('Trades'!D132)),"Gültigen Eröffnungszeitpunkt eingeben",IF(OR('Trades'!D132&lt;1,'Trades'!D132&gt;2958465),"Gültigen Eröffnungszeitpunkt eingeben",IF(NOT(ISNUMBER('Trades'!E132)),"Positive ursprüngliche Menge eingeben",IF(OR('Trades'!E132&lt;=0,'Trades'!E132&gt;1000000,ROUND('Trades'!E132,8)&lt;&gt;'Trades'!E132),"Positive ursprüngliche Menge eingeben",IF('Trades'!F132="","Mengeneinheit angeben",IF(AND('Trades'!I132&lt;&gt;"OPEN",'Trades'!I132&lt;&gt;"CLOSED"),"OPEN oder CLOSED wählen",IF(AND('Trades'!J132&lt;&gt;"NET",'Trades'!J132&lt;&gt;"GROSS"),"NET oder GROSS wählen",IF(COUNTIFS('Exits'!$B$9:$B$608,'Trades'!A132,'Exits'!$G$9:$G$608,-1)&gt;0,"Zugehörige Ausstiege prüfen",IF(D132&gt;'Trades'!E132,"Geschlossene Menge übersteigt Anfangsmenge",IF(AND('Trades'!I132="OPEN",D132='Trades'!E132),"OPEN widerspricht Restmenge null",IF('Trades'!I132="OPEN","",IF(O132=0,"Schließung in Exits ergänzen",IF(D132&lt;&gt;'Trades'!E132,"CLOSED verlangt vollständige Schließung",IF(AND('Trades'!J132="NET",NOT(ISNUMBER('Trades'!L132))),"Abgeglichenes Netto der ganzen Position eingeben",IF(AND('Trades'!J132="NET",'Trades'!K132&lt;&gt;"YES"),"Netto der ganzen Position bestätigen",IF(IF('Trades'!J132="NET",IF('Trades'!M132="",FALSE,IF(NOT(ISNUMBER('Trades'!M132)),TRUE,OR('Trades'!M132&lt;0,'Trades'!M132&gt;1000000000,ROUND('Trades'!M132,2)&lt;&gt;'Trades'!M132))),FALSE),"Geldbeträge: höchstens 2 Nachkommastellen; Eingabebetrag absolut ≤ 1.000.000.000.",IF(IF('Trades'!J132="NET",IF('Trades'!N132="",FALSE,IF(NOT(ISNUMBER('Trades'!N132)),TRUE,OR('Trades'!N132&lt;0,'Trades'!N132&gt;1000000000,ROUND('Trades'!N132,2)&lt;&gt;'Trades'!N132))),FALSE),"Geldbeträge: höchstens 2 Nachkommastellen; Eingabebetrag absolut ≤ 1.000.000.000.",IF(IF('Trades'!J132="NET",IF('Trades'!O132="",FALSE,IF(NOT(ISNUMBER('Trades'!O132)),TRUE,OR(ABS('Trades'!O132)&gt;1000000000,ROUND('Trades'!O132,2)&lt;&gt;'Trades'!O132))),FALSE),"Geldbeträge: höchstens 2 Nachkommastellen; Eingabebetrag absolut ≤ 1.000.000.000.",IF(AND('Trades'!J132="GROSS",NOT(ISNUMBER('Trades'!M132))),"Provision angeben, auch null",IF(AND('Trades'!J132="GROSS",'Trades'!M132&lt;0),"Provision muss nichtnegativ sein",IF(AND('Trades'!J132="GROSS",NOT(ISNUMBER('Trades'!N132))),"Sonstige Gebühren angeben, auch null",IF(AND('Trades'!J132="GROSS",'Trades'!N132&lt;0),"Gebühren müssen nichtnegativ sein",IF(AND('Trades'!J132="GROSS",NOT(ISNUMBER('Trades'!O132))),"Finanzierung mit Vorzeichen angeben, auch null",IF(AND('Trades'!J132="GROSS",NOT(ISNUMBER(F132))),"Brutto-P&amp;L für jeden Ausstieg eingeben",IF(IF('Trades'!J132="NET",OR(ABS('Trades'!L132)&gt;1000000000,ROUND('Trades'!L132,2)&lt;&gt;'Trades'!L132),FALSE),"Geldbeträge: höchstens 2 Nachkommastellen; Eingabebetrag absolut ≤ 1.000.000.000.",IF(IF('Trades'!J132="GROSS",OR(ABS('Trades'!M132)&gt;1000000000,ABS('Trades'!N132)&gt;1000000000,ABS('Trades'!O132)&gt;1000000000,ROUND('Trades'!M132,2)&lt;&gt;'Trades'!M132,ROUND('Trades'!N132,2)&lt;&gt;'Trades'!N132,ROUND('Trades'!O132,2)&lt;&gt;'Trades'!O132),FALSE),"Geldbeträge: höchstens 2 Nachkommastellen; Eingabebetrag absolut ≤ 1.000.000.000.",IF(AND('Trades'!G132&lt;&gt;"",OR(NOT(ISNUMBER('Trades'!G132)),'Trades'!G132&lt;=0)),"Positiven Kurs eingeben oder leer lassen",IF(AND('Trades'!H132&lt;&gt;"",OR(NOT(ISNUMBER('Trades'!H132)),'Trades'!H132&lt;=0)),"Positiven Kurs eingeben oder leer lassen","")))))))))))))))))))))))))))))))))))</x:f>
      </x:c>
      <x:c r="D132" s="31"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k. A.",ROUND(SUMIFS('Exits'!$I$9:$I$608,'Exits'!$B$9:$B$608,'Trades'!A132),8)))</x:f>
      </x:c>
      <x:c r="E132" s="32"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k. A.",IF(OR(O132=0,COUNTIFS('Exits'!$B$9:$B$608,'Trades'!A132,'Exits'!$G$9:$G$608,-1)&gt;0),"k. A.",_xlfn.MAXIFS('Exits'!$C$9:$C$608,'Exits'!$B$9:$B$608,'Trades'!A132))))</x:f>
      </x:c>
      <x:c r="F132" s="30"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k. A.",IF(AND(O132&gt;0,SUMIFS('Exits'!$J$9:$J$608,'Exits'!$B$9:$B$608,'Trades'!A132)=O132),ROUND(SUMIFS('Exits'!$F$9:$F$608,'Exits'!$B$9:$B$608,'Trades'!A132),2),"k. A.")))</x:f>
      </x:c>
      <x:c r="G132" s="30" t="str">
        <x:f>IF(P132=0,"",IF(K132&lt;&gt;1,"k. A.",IF('Trades'!J132="NET",'Trades'!L132,ROUND(F132-'Trades'!M132-'Trades'!N132+'Trades'!O132,2))))</x:f>
      </x:c>
      <x:c r="H132" s="31" t="str">
        <x:f>IF(P132=0,"",IF(N132=1,G132/'Trades'!P132,"k. A."))</x:f>
      </x:c>
      <x:c r="I132" s="33" t="str">
        <x:f>IF(P132=0,"",IF(K132&lt;&gt;1,"Position nicht abgeschlossen",IF(NOT(ISNUMBER('Trades'!P132)),"Risiko fehlt oder ungültig: positiv, ≤ 1.000.000.000, höchstens 2 Nachkommastellen.",IF(OR('Trades'!P132&lt;=0,'Trades'!P132&gt;1000000000,ROUND('Trades'!P132,2)&lt;&gt;'Trades'!P132),"Risiko fehlt oder ungültig: positiv, ≤ 1.000.000.000, höchstens 2 Nachkommastellen.",IF(AND('Trades'!Q132&lt;&gt;"PRICE",'Trades'!Q132&lt;&gt;"ALL_IN"),"PRICE oder ALL_IN wählen",IF('Trades'!Q132&lt;&gt;'Summary'!$K$4,"Andere Basis ausgewählt","Erfasst"))))))</x:f>
      </x:c>
      <x:c r="J132" s="33" t="str">
        <x:f>IF(P132=0,"",IF('Summary'!$H$6="Datumsfilter prüfen","Datumsfilter prüfen",IF(L132=1,"Enthalten",IF(K132=1,"Außerhalb des Zeitraums","Nicht enthalten"))))</x:f>
      </x:c>
      <x:c r="K132" s="29" t="n">
        <x:f>IF(P132=0,0,IF('Trades'!I132="UNSUPPORTED",4,IF(C132&lt;&gt;"",3,IF('Trades'!I132="OPEN",2,1))))</x:f>
        <x:v>0</x:v>
      </x:c>
      <x:c r="L132" s="29" t="n">
        <x:f>IF(OR(K132&lt;&gt;1,'Summary'!$H$6="Datumsfilter prüfen"),0,IF(AND(OR('Summary'!$B$6="",E132&gt;='Summary'!$B$6),OR('Summary'!$E$6="",E132&lt;'Summary'!$E$6+1)),1,0))</x:f>
        <x:v>0</x:v>
      </x:c>
      <x:c r="M132" s="29" t="n">
        <x:f>IF(AND(L132=1,N132=1,'Trades'!Q132='Summary'!$K$4),1,0)</x:f>
        <x:v>0</x:v>
      </x:c>
      <x:c r="N132" s="29" t="n">
        <x:f>IF(K132&lt;&gt;1,0,IF(NOT(ISNUMBER('Trades'!P132)),0,IF(AND('Trades'!P132&gt;0,'Trades'!P132&lt;=1000000000,ROUND('Trades'!P132,2)='Trades'!P132,OR('Trades'!Q132="PRICE",'Trades'!Q132="ALL_IN")),1,0)))</x:f>
        <x:v>0</x:v>
      </x:c>
      <x:c r="O132" s="29" t="n">
        <x:f>IF(P132=0,0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0,COUNTIFS('Exits'!$B$9:$B$608,'Trades'!A132,'Exits'!$K$9:$K$608,1)))</x:f>
        <x:v>0</x:v>
      </x:c>
      <x:c r="P132" s="29" t="n">
        <x:f>IF(COUNTA('Trades'!A132:I132,'Trades'!K132:T132)=0,0,1)</x:f>
        <x:v>0</x:v>
      </x:c>
    </x:row>
    <x:row r="133" ht="52" customHeight="1">
      <x:c r="A133" s="29" t="str">
        <x:f>IF(P133=0,"",IF('Trades'!A133="","[Trades "&amp;ROW()&amp;"]",'Trades'!A133))</x:f>
      </x:c>
      <x:c r="B133" s="33" t="str">
        <x:f>IF(K133=0,"",CHOOSE(K133,"Abgeschlossen","Offen","Unvollständig / ungültig","Nicht unterstützt"))</x:f>
      </x:c>
      <x:c r="C133" s="33" t="str">
        <x:f>IF(P133=0,"",IF('Trades'!I133="UNSUPPORTED","Aufstockungen / Umkehrungen nicht unterstützt",IF('Trades'!A133="","Trade-ID eingeben",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IDs: Text mit A–Z am Anfang, bis zu 64 Zeichen; ohne *, ?, ~, =, &lt; oder &gt;. Beispiel: T-001.",IF(COUNTIFS('Trades'!$A$9:$A$208,'Trades'!A133)&lt;&gt;1,"Trade-ID ist doppelt",IF('Trades'!B133="","Instrument eingeben",IF(AND('Trades'!C133&lt;&gt;"LONG",'Trades'!C133&lt;&gt;"SHORT"),"LONG oder SHORT wählen",IF(NOT(ISNUMBER('Trades'!D133)),"Gültigen Eröffnungszeitpunkt eingeben",IF(OR('Trades'!D133&lt;1,'Trades'!D133&gt;2958465),"Gültigen Eröffnungszeitpunkt eingeben",IF(NOT(ISNUMBER('Trades'!E133)),"Positive ursprüngliche Menge eingeben",IF(OR('Trades'!E133&lt;=0,'Trades'!E133&gt;1000000,ROUND('Trades'!E133,8)&lt;&gt;'Trades'!E133),"Positive ursprüngliche Menge eingeben",IF('Trades'!F133="","Mengeneinheit angeben",IF(AND('Trades'!I133&lt;&gt;"OPEN",'Trades'!I133&lt;&gt;"CLOSED"),"OPEN oder CLOSED wählen",IF(AND('Trades'!J133&lt;&gt;"NET",'Trades'!J133&lt;&gt;"GROSS"),"NET oder GROSS wählen",IF(COUNTIFS('Exits'!$B$9:$B$608,'Trades'!A133,'Exits'!$G$9:$G$608,-1)&gt;0,"Zugehörige Ausstiege prüfen",IF(D133&gt;'Trades'!E133,"Geschlossene Menge übersteigt Anfangsmenge",IF(AND('Trades'!I133="OPEN",D133='Trades'!E133),"OPEN widerspricht Restmenge null",IF('Trades'!I133="OPEN","",IF(O133=0,"Schließung in Exits ergänzen",IF(D133&lt;&gt;'Trades'!E133,"CLOSED verlangt vollständige Schließung",IF(AND('Trades'!J133="NET",NOT(ISNUMBER('Trades'!L133))),"Abgeglichenes Netto der ganzen Position eingeben",IF(AND('Trades'!J133="NET",'Trades'!K133&lt;&gt;"YES"),"Netto der ganzen Position bestätigen",IF(IF('Trades'!J133="NET",IF('Trades'!M133="",FALSE,IF(NOT(ISNUMBER('Trades'!M133)),TRUE,OR('Trades'!M133&lt;0,'Trades'!M133&gt;1000000000,ROUND('Trades'!M133,2)&lt;&gt;'Trades'!M133))),FALSE),"Geldbeträge: höchstens 2 Nachkommastellen; Eingabebetrag absolut ≤ 1.000.000.000.",IF(IF('Trades'!J133="NET",IF('Trades'!N133="",FALSE,IF(NOT(ISNUMBER('Trades'!N133)),TRUE,OR('Trades'!N133&lt;0,'Trades'!N133&gt;1000000000,ROUND('Trades'!N133,2)&lt;&gt;'Trades'!N133))),FALSE),"Geldbeträge: höchstens 2 Nachkommastellen; Eingabebetrag absolut ≤ 1.000.000.000.",IF(IF('Trades'!J133="NET",IF('Trades'!O133="",FALSE,IF(NOT(ISNUMBER('Trades'!O133)),TRUE,OR(ABS('Trades'!O133)&gt;1000000000,ROUND('Trades'!O133,2)&lt;&gt;'Trades'!O133))),FALSE),"Geldbeträge: höchstens 2 Nachkommastellen; Eingabebetrag absolut ≤ 1.000.000.000.",IF(AND('Trades'!J133="GROSS",NOT(ISNUMBER('Trades'!M133))),"Provision angeben, auch null",IF(AND('Trades'!J133="GROSS",'Trades'!M133&lt;0),"Provision muss nichtnegativ sein",IF(AND('Trades'!J133="GROSS",NOT(ISNUMBER('Trades'!N133))),"Sonstige Gebühren angeben, auch null",IF(AND('Trades'!J133="GROSS",'Trades'!N133&lt;0),"Gebühren müssen nichtnegativ sein",IF(AND('Trades'!J133="GROSS",NOT(ISNUMBER('Trades'!O133))),"Finanzierung mit Vorzeichen angeben, auch null",IF(AND('Trades'!J133="GROSS",NOT(ISNUMBER(F133))),"Brutto-P&amp;L für jeden Ausstieg eingeben",IF(IF('Trades'!J133="NET",OR(ABS('Trades'!L133)&gt;1000000000,ROUND('Trades'!L133,2)&lt;&gt;'Trades'!L133),FALSE),"Geldbeträge: höchstens 2 Nachkommastellen; Eingabebetrag absolut ≤ 1.000.000.000.",IF(IF('Trades'!J133="GROSS",OR(ABS('Trades'!M133)&gt;1000000000,ABS('Trades'!N133)&gt;1000000000,ABS('Trades'!O133)&gt;1000000000,ROUND('Trades'!M133,2)&lt;&gt;'Trades'!M133,ROUND('Trades'!N133,2)&lt;&gt;'Trades'!N133,ROUND('Trades'!O133,2)&lt;&gt;'Trades'!O133),FALSE),"Geldbeträge: höchstens 2 Nachkommastellen; Eingabebetrag absolut ≤ 1.000.000.000.",IF(AND('Trades'!G133&lt;&gt;"",OR(NOT(ISNUMBER('Trades'!G133)),'Trades'!G133&lt;=0)),"Positiven Kurs eingeben oder leer lassen",IF(AND('Trades'!H133&lt;&gt;"",OR(NOT(ISNUMBER('Trades'!H133)),'Trades'!H133&lt;=0)),"Positiven Kurs eingeben oder leer lassen","")))))))))))))))))))))))))))))))))))</x:f>
      </x:c>
      <x:c r="D133" s="31"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k. A.",ROUND(SUMIFS('Exits'!$I$9:$I$608,'Exits'!$B$9:$B$608,'Trades'!A133),8)))</x:f>
      </x:c>
      <x:c r="E133" s="32"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k. A.",IF(OR(O133=0,COUNTIFS('Exits'!$B$9:$B$608,'Trades'!A133,'Exits'!$G$9:$G$608,-1)&gt;0),"k. A.",_xlfn.MAXIFS('Exits'!$C$9:$C$608,'Exits'!$B$9:$B$608,'Trades'!A133))))</x:f>
      </x:c>
      <x:c r="F133" s="30"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k. A.",IF(AND(O133&gt;0,SUMIFS('Exits'!$J$9:$J$608,'Exits'!$B$9:$B$608,'Trades'!A133)=O133),ROUND(SUMIFS('Exits'!$F$9:$F$608,'Exits'!$B$9:$B$608,'Trades'!A133),2),"k. A.")))</x:f>
      </x:c>
      <x:c r="G133" s="30" t="str">
        <x:f>IF(P133=0,"",IF(K133&lt;&gt;1,"k. A.",IF('Trades'!J133="NET",'Trades'!L133,ROUND(F133-'Trades'!M133-'Trades'!N133+'Trades'!O133,2))))</x:f>
      </x:c>
      <x:c r="H133" s="31" t="str">
        <x:f>IF(P133=0,"",IF(N133=1,G133/'Trades'!P133,"k. A."))</x:f>
      </x:c>
      <x:c r="I133" s="33" t="str">
        <x:f>IF(P133=0,"",IF(K133&lt;&gt;1,"Position nicht abgeschlossen",IF(NOT(ISNUMBER('Trades'!P133)),"Risiko fehlt oder ungültig: positiv, ≤ 1.000.000.000, höchstens 2 Nachkommastellen.",IF(OR('Trades'!P133&lt;=0,'Trades'!P133&gt;1000000000,ROUND('Trades'!P133,2)&lt;&gt;'Trades'!P133),"Risiko fehlt oder ungültig: positiv, ≤ 1.000.000.000, höchstens 2 Nachkommastellen.",IF(AND('Trades'!Q133&lt;&gt;"PRICE",'Trades'!Q133&lt;&gt;"ALL_IN"),"PRICE oder ALL_IN wählen",IF('Trades'!Q133&lt;&gt;'Summary'!$K$4,"Andere Basis ausgewählt","Erfasst"))))))</x:f>
      </x:c>
      <x:c r="J133" s="33" t="str">
        <x:f>IF(P133=0,"",IF('Summary'!$H$6="Datumsfilter prüfen","Datumsfilter prüfen",IF(L133=1,"Enthalten",IF(K133=1,"Außerhalb des Zeitraums","Nicht enthalten"))))</x:f>
      </x:c>
      <x:c r="K133" s="29" t="n">
        <x:f>IF(P133=0,0,IF('Trades'!I133="UNSUPPORTED",4,IF(C133&lt;&gt;"",3,IF('Trades'!I133="OPEN",2,1))))</x:f>
        <x:v>0</x:v>
      </x:c>
      <x:c r="L133" s="29" t="n">
        <x:f>IF(OR(K133&lt;&gt;1,'Summary'!$H$6="Datumsfilter prüfen"),0,IF(AND(OR('Summary'!$B$6="",E133&gt;='Summary'!$B$6),OR('Summary'!$E$6="",E133&lt;'Summary'!$E$6+1)),1,0))</x:f>
        <x:v>0</x:v>
      </x:c>
      <x:c r="M133" s="29" t="n">
        <x:f>IF(AND(L133=1,N133=1,'Trades'!Q133='Summary'!$K$4),1,0)</x:f>
        <x:v>0</x:v>
      </x:c>
      <x:c r="N133" s="29" t="n">
        <x:f>IF(K133&lt;&gt;1,0,IF(NOT(ISNUMBER('Trades'!P133)),0,IF(AND('Trades'!P133&gt;0,'Trades'!P133&lt;=1000000000,ROUND('Trades'!P133,2)='Trades'!P133,OR('Trades'!Q133="PRICE",'Trades'!Q133="ALL_IN")),1,0)))</x:f>
        <x:v>0</x:v>
      </x:c>
      <x:c r="O133" s="29" t="n">
        <x:f>IF(P133=0,0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0,COUNTIFS('Exits'!$B$9:$B$608,'Trades'!A133,'Exits'!$K$9:$K$608,1)))</x:f>
        <x:v>0</x:v>
      </x:c>
      <x:c r="P133" s="29" t="n">
        <x:f>IF(COUNTA('Trades'!A133:I133,'Trades'!K133:T133)=0,0,1)</x:f>
        <x:v>0</x:v>
      </x:c>
    </x:row>
    <x:row r="134" ht="52" customHeight="1">
      <x:c r="A134" s="29" t="str">
        <x:f>IF(P134=0,"",IF('Trades'!A134="","[Trades "&amp;ROW()&amp;"]",'Trades'!A134))</x:f>
      </x:c>
      <x:c r="B134" s="33" t="str">
        <x:f>IF(K134=0,"",CHOOSE(K134,"Abgeschlossen","Offen","Unvollständig / ungültig","Nicht unterstützt"))</x:f>
      </x:c>
      <x:c r="C134" s="33" t="str">
        <x:f>IF(P134=0,"",IF('Trades'!I134="UNSUPPORTED","Aufstockungen / Umkehrungen nicht unterstützt",IF('Trades'!A134="","Trade-ID eingeben",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IDs: Text mit A–Z am Anfang, bis zu 64 Zeichen; ohne *, ?, ~, =, &lt; oder &gt;. Beispiel: T-001.",IF(COUNTIFS('Trades'!$A$9:$A$208,'Trades'!A134)&lt;&gt;1,"Trade-ID ist doppelt",IF('Trades'!B134="","Instrument eingeben",IF(AND('Trades'!C134&lt;&gt;"LONG",'Trades'!C134&lt;&gt;"SHORT"),"LONG oder SHORT wählen",IF(NOT(ISNUMBER('Trades'!D134)),"Gültigen Eröffnungszeitpunkt eingeben",IF(OR('Trades'!D134&lt;1,'Trades'!D134&gt;2958465),"Gültigen Eröffnungszeitpunkt eingeben",IF(NOT(ISNUMBER('Trades'!E134)),"Positive ursprüngliche Menge eingeben",IF(OR('Trades'!E134&lt;=0,'Trades'!E134&gt;1000000,ROUND('Trades'!E134,8)&lt;&gt;'Trades'!E134),"Positive ursprüngliche Menge eingeben",IF('Trades'!F134="","Mengeneinheit angeben",IF(AND('Trades'!I134&lt;&gt;"OPEN",'Trades'!I134&lt;&gt;"CLOSED"),"OPEN oder CLOSED wählen",IF(AND('Trades'!J134&lt;&gt;"NET",'Trades'!J134&lt;&gt;"GROSS"),"NET oder GROSS wählen",IF(COUNTIFS('Exits'!$B$9:$B$608,'Trades'!A134,'Exits'!$G$9:$G$608,-1)&gt;0,"Zugehörige Ausstiege prüfen",IF(D134&gt;'Trades'!E134,"Geschlossene Menge übersteigt Anfangsmenge",IF(AND('Trades'!I134="OPEN",D134='Trades'!E134),"OPEN widerspricht Restmenge null",IF('Trades'!I134="OPEN","",IF(O134=0,"Schließung in Exits ergänzen",IF(D134&lt;&gt;'Trades'!E134,"CLOSED verlangt vollständige Schließung",IF(AND('Trades'!J134="NET",NOT(ISNUMBER('Trades'!L134))),"Abgeglichenes Netto der ganzen Position eingeben",IF(AND('Trades'!J134="NET",'Trades'!K134&lt;&gt;"YES"),"Netto der ganzen Position bestätigen",IF(IF('Trades'!J134="NET",IF('Trades'!M134="",FALSE,IF(NOT(ISNUMBER('Trades'!M134)),TRUE,OR('Trades'!M134&lt;0,'Trades'!M134&gt;1000000000,ROUND('Trades'!M134,2)&lt;&gt;'Trades'!M134))),FALSE),"Geldbeträge: höchstens 2 Nachkommastellen; Eingabebetrag absolut ≤ 1.000.000.000.",IF(IF('Trades'!J134="NET",IF('Trades'!N134="",FALSE,IF(NOT(ISNUMBER('Trades'!N134)),TRUE,OR('Trades'!N134&lt;0,'Trades'!N134&gt;1000000000,ROUND('Trades'!N134,2)&lt;&gt;'Trades'!N134))),FALSE),"Geldbeträge: höchstens 2 Nachkommastellen; Eingabebetrag absolut ≤ 1.000.000.000.",IF(IF('Trades'!J134="NET",IF('Trades'!O134="",FALSE,IF(NOT(ISNUMBER('Trades'!O134)),TRUE,OR(ABS('Trades'!O134)&gt;1000000000,ROUND('Trades'!O134,2)&lt;&gt;'Trades'!O134))),FALSE),"Geldbeträge: höchstens 2 Nachkommastellen; Eingabebetrag absolut ≤ 1.000.000.000.",IF(AND('Trades'!J134="GROSS",NOT(ISNUMBER('Trades'!M134))),"Provision angeben, auch null",IF(AND('Trades'!J134="GROSS",'Trades'!M134&lt;0),"Provision muss nichtnegativ sein",IF(AND('Trades'!J134="GROSS",NOT(ISNUMBER('Trades'!N134))),"Sonstige Gebühren angeben, auch null",IF(AND('Trades'!J134="GROSS",'Trades'!N134&lt;0),"Gebühren müssen nichtnegativ sein",IF(AND('Trades'!J134="GROSS",NOT(ISNUMBER('Trades'!O134))),"Finanzierung mit Vorzeichen angeben, auch null",IF(AND('Trades'!J134="GROSS",NOT(ISNUMBER(F134))),"Brutto-P&amp;L für jeden Ausstieg eingeben",IF(IF('Trades'!J134="NET",OR(ABS('Trades'!L134)&gt;1000000000,ROUND('Trades'!L134,2)&lt;&gt;'Trades'!L134),FALSE),"Geldbeträge: höchstens 2 Nachkommastellen; Eingabebetrag absolut ≤ 1.000.000.000.",IF(IF('Trades'!J134="GROSS",OR(ABS('Trades'!M134)&gt;1000000000,ABS('Trades'!N134)&gt;1000000000,ABS('Trades'!O134)&gt;1000000000,ROUND('Trades'!M134,2)&lt;&gt;'Trades'!M134,ROUND('Trades'!N134,2)&lt;&gt;'Trades'!N134,ROUND('Trades'!O134,2)&lt;&gt;'Trades'!O134),FALSE),"Geldbeträge: höchstens 2 Nachkommastellen; Eingabebetrag absolut ≤ 1.000.000.000.",IF(AND('Trades'!G134&lt;&gt;"",OR(NOT(ISNUMBER('Trades'!G134)),'Trades'!G134&lt;=0)),"Positiven Kurs eingeben oder leer lassen",IF(AND('Trades'!H134&lt;&gt;"",OR(NOT(ISNUMBER('Trades'!H134)),'Trades'!H134&lt;=0)),"Positiven Kurs eingeben oder leer lassen","")))))))))))))))))))))))))))))))))))</x:f>
      </x:c>
      <x:c r="D134" s="31"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k. A.",ROUND(SUMIFS('Exits'!$I$9:$I$608,'Exits'!$B$9:$B$608,'Trades'!A134),8)))</x:f>
      </x:c>
      <x:c r="E134" s="32"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k. A.",IF(OR(O134=0,COUNTIFS('Exits'!$B$9:$B$608,'Trades'!A134,'Exits'!$G$9:$G$608,-1)&gt;0),"k. A.",_xlfn.MAXIFS('Exits'!$C$9:$C$608,'Exits'!$B$9:$B$608,'Trades'!A134))))</x:f>
      </x:c>
      <x:c r="F134" s="30"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k. A.",IF(AND(O134&gt;0,SUMIFS('Exits'!$J$9:$J$608,'Exits'!$B$9:$B$608,'Trades'!A134)=O134),ROUND(SUMIFS('Exits'!$F$9:$F$608,'Exits'!$B$9:$B$608,'Trades'!A134),2),"k. A.")))</x:f>
      </x:c>
      <x:c r="G134" s="30" t="str">
        <x:f>IF(P134=0,"",IF(K134&lt;&gt;1,"k. A.",IF('Trades'!J134="NET",'Trades'!L134,ROUND(F134-'Trades'!M134-'Trades'!N134+'Trades'!O134,2))))</x:f>
      </x:c>
      <x:c r="H134" s="31" t="str">
        <x:f>IF(P134=0,"",IF(N134=1,G134/'Trades'!P134,"k. A."))</x:f>
      </x:c>
      <x:c r="I134" s="33" t="str">
        <x:f>IF(P134=0,"",IF(K134&lt;&gt;1,"Position nicht abgeschlossen",IF(NOT(ISNUMBER('Trades'!P134)),"Risiko fehlt oder ungültig: positiv, ≤ 1.000.000.000, höchstens 2 Nachkommastellen.",IF(OR('Trades'!P134&lt;=0,'Trades'!P134&gt;1000000000,ROUND('Trades'!P134,2)&lt;&gt;'Trades'!P134),"Risiko fehlt oder ungültig: positiv, ≤ 1.000.000.000, höchstens 2 Nachkommastellen.",IF(AND('Trades'!Q134&lt;&gt;"PRICE",'Trades'!Q134&lt;&gt;"ALL_IN"),"PRICE oder ALL_IN wählen",IF('Trades'!Q134&lt;&gt;'Summary'!$K$4,"Andere Basis ausgewählt","Erfasst"))))))</x:f>
      </x:c>
      <x:c r="J134" s="33" t="str">
        <x:f>IF(P134=0,"",IF('Summary'!$H$6="Datumsfilter prüfen","Datumsfilter prüfen",IF(L134=1,"Enthalten",IF(K134=1,"Außerhalb des Zeitraums","Nicht enthalten"))))</x:f>
      </x:c>
      <x:c r="K134" s="29" t="n">
        <x:f>IF(P134=0,0,IF('Trades'!I134="UNSUPPORTED",4,IF(C134&lt;&gt;"",3,IF('Trades'!I134="OPEN",2,1))))</x:f>
        <x:v>0</x:v>
      </x:c>
      <x:c r="L134" s="29" t="n">
        <x:f>IF(OR(K134&lt;&gt;1,'Summary'!$H$6="Datumsfilter prüfen"),0,IF(AND(OR('Summary'!$B$6="",E134&gt;='Summary'!$B$6),OR('Summary'!$E$6="",E134&lt;'Summary'!$E$6+1)),1,0))</x:f>
        <x:v>0</x:v>
      </x:c>
      <x:c r="M134" s="29" t="n">
        <x:f>IF(AND(L134=1,N134=1,'Trades'!Q134='Summary'!$K$4),1,0)</x:f>
        <x:v>0</x:v>
      </x:c>
      <x:c r="N134" s="29" t="n">
        <x:f>IF(K134&lt;&gt;1,0,IF(NOT(ISNUMBER('Trades'!P134)),0,IF(AND('Trades'!P134&gt;0,'Trades'!P134&lt;=1000000000,ROUND('Trades'!P134,2)='Trades'!P134,OR('Trades'!Q134="PRICE",'Trades'!Q134="ALL_IN")),1,0)))</x:f>
        <x:v>0</x:v>
      </x:c>
      <x:c r="O134" s="29" t="n">
        <x:f>IF(P134=0,0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0,COUNTIFS('Exits'!$B$9:$B$608,'Trades'!A134,'Exits'!$K$9:$K$608,1)))</x:f>
        <x:v>0</x:v>
      </x:c>
      <x:c r="P134" s="29" t="n">
        <x:f>IF(COUNTA('Trades'!A134:I134,'Trades'!K134:T134)=0,0,1)</x:f>
        <x:v>0</x:v>
      </x:c>
    </x:row>
    <x:row r="135" ht="52" customHeight="1">
      <x:c r="A135" s="29" t="str">
        <x:f>IF(P135=0,"",IF('Trades'!A135="","[Trades "&amp;ROW()&amp;"]",'Trades'!A135))</x:f>
      </x:c>
      <x:c r="B135" s="33" t="str">
        <x:f>IF(K135=0,"",CHOOSE(K135,"Abgeschlossen","Offen","Unvollständig / ungültig","Nicht unterstützt"))</x:f>
      </x:c>
      <x:c r="C135" s="33" t="str">
        <x:f>IF(P135=0,"",IF('Trades'!I135="UNSUPPORTED","Aufstockungen / Umkehrungen nicht unterstützt",IF('Trades'!A135="","Trade-ID eingeben",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IDs: Text mit A–Z am Anfang, bis zu 64 Zeichen; ohne *, ?, ~, =, &lt; oder &gt;. Beispiel: T-001.",IF(COUNTIFS('Trades'!$A$9:$A$208,'Trades'!A135)&lt;&gt;1,"Trade-ID ist doppelt",IF('Trades'!B135="","Instrument eingeben",IF(AND('Trades'!C135&lt;&gt;"LONG",'Trades'!C135&lt;&gt;"SHORT"),"LONG oder SHORT wählen",IF(NOT(ISNUMBER('Trades'!D135)),"Gültigen Eröffnungszeitpunkt eingeben",IF(OR('Trades'!D135&lt;1,'Trades'!D135&gt;2958465),"Gültigen Eröffnungszeitpunkt eingeben",IF(NOT(ISNUMBER('Trades'!E135)),"Positive ursprüngliche Menge eingeben",IF(OR('Trades'!E135&lt;=0,'Trades'!E135&gt;1000000,ROUND('Trades'!E135,8)&lt;&gt;'Trades'!E135),"Positive ursprüngliche Menge eingeben",IF('Trades'!F135="","Mengeneinheit angeben",IF(AND('Trades'!I135&lt;&gt;"OPEN",'Trades'!I135&lt;&gt;"CLOSED"),"OPEN oder CLOSED wählen",IF(AND('Trades'!J135&lt;&gt;"NET",'Trades'!J135&lt;&gt;"GROSS"),"NET oder GROSS wählen",IF(COUNTIFS('Exits'!$B$9:$B$608,'Trades'!A135,'Exits'!$G$9:$G$608,-1)&gt;0,"Zugehörige Ausstiege prüfen",IF(D135&gt;'Trades'!E135,"Geschlossene Menge übersteigt Anfangsmenge",IF(AND('Trades'!I135="OPEN",D135='Trades'!E135),"OPEN widerspricht Restmenge null",IF('Trades'!I135="OPEN","",IF(O135=0,"Schließung in Exits ergänzen",IF(D135&lt;&gt;'Trades'!E135,"CLOSED verlangt vollständige Schließung",IF(AND('Trades'!J135="NET",NOT(ISNUMBER('Trades'!L135))),"Abgeglichenes Netto der ganzen Position eingeben",IF(AND('Trades'!J135="NET",'Trades'!K135&lt;&gt;"YES"),"Netto der ganzen Position bestätigen",IF(IF('Trades'!J135="NET",IF('Trades'!M135="",FALSE,IF(NOT(ISNUMBER('Trades'!M135)),TRUE,OR('Trades'!M135&lt;0,'Trades'!M135&gt;1000000000,ROUND('Trades'!M135,2)&lt;&gt;'Trades'!M135))),FALSE),"Geldbeträge: höchstens 2 Nachkommastellen; Eingabebetrag absolut ≤ 1.000.000.000.",IF(IF('Trades'!J135="NET",IF('Trades'!N135="",FALSE,IF(NOT(ISNUMBER('Trades'!N135)),TRUE,OR('Trades'!N135&lt;0,'Trades'!N135&gt;1000000000,ROUND('Trades'!N135,2)&lt;&gt;'Trades'!N135))),FALSE),"Geldbeträge: höchstens 2 Nachkommastellen; Eingabebetrag absolut ≤ 1.000.000.000.",IF(IF('Trades'!J135="NET",IF('Trades'!O135="",FALSE,IF(NOT(ISNUMBER('Trades'!O135)),TRUE,OR(ABS('Trades'!O135)&gt;1000000000,ROUND('Trades'!O135,2)&lt;&gt;'Trades'!O135))),FALSE),"Geldbeträge: höchstens 2 Nachkommastellen; Eingabebetrag absolut ≤ 1.000.000.000.",IF(AND('Trades'!J135="GROSS",NOT(ISNUMBER('Trades'!M135))),"Provision angeben, auch null",IF(AND('Trades'!J135="GROSS",'Trades'!M135&lt;0),"Provision muss nichtnegativ sein",IF(AND('Trades'!J135="GROSS",NOT(ISNUMBER('Trades'!N135))),"Sonstige Gebühren angeben, auch null",IF(AND('Trades'!J135="GROSS",'Trades'!N135&lt;0),"Gebühren müssen nichtnegativ sein",IF(AND('Trades'!J135="GROSS",NOT(ISNUMBER('Trades'!O135))),"Finanzierung mit Vorzeichen angeben, auch null",IF(AND('Trades'!J135="GROSS",NOT(ISNUMBER(F135))),"Brutto-P&amp;L für jeden Ausstieg eingeben",IF(IF('Trades'!J135="NET",OR(ABS('Trades'!L135)&gt;1000000000,ROUND('Trades'!L135,2)&lt;&gt;'Trades'!L135),FALSE),"Geldbeträge: höchstens 2 Nachkommastellen; Eingabebetrag absolut ≤ 1.000.000.000.",IF(IF('Trades'!J135="GROSS",OR(ABS('Trades'!M135)&gt;1000000000,ABS('Trades'!N135)&gt;1000000000,ABS('Trades'!O135)&gt;1000000000,ROUND('Trades'!M135,2)&lt;&gt;'Trades'!M135,ROUND('Trades'!N135,2)&lt;&gt;'Trades'!N135,ROUND('Trades'!O135,2)&lt;&gt;'Trades'!O135),FALSE),"Geldbeträge: höchstens 2 Nachkommastellen; Eingabebetrag absolut ≤ 1.000.000.000.",IF(AND('Trades'!G135&lt;&gt;"",OR(NOT(ISNUMBER('Trades'!G135)),'Trades'!G135&lt;=0)),"Positiven Kurs eingeben oder leer lassen",IF(AND('Trades'!H135&lt;&gt;"",OR(NOT(ISNUMBER('Trades'!H135)),'Trades'!H135&lt;=0)),"Positiven Kurs eingeben oder leer lassen","")))))))))))))))))))))))))))))))))))</x:f>
      </x:c>
      <x:c r="D135" s="31"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k. A.",ROUND(SUMIFS('Exits'!$I$9:$I$608,'Exits'!$B$9:$B$608,'Trades'!A135),8)))</x:f>
      </x:c>
      <x:c r="E135" s="32"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k. A.",IF(OR(O135=0,COUNTIFS('Exits'!$B$9:$B$608,'Trades'!A135,'Exits'!$G$9:$G$608,-1)&gt;0),"k. A.",_xlfn.MAXIFS('Exits'!$C$9:$C$608,'Exits'!$B$9:$B$608,'Trades'!A135))))</x:f>
      </x:c>
      <x:c r="F135" s="30"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k. A.",IF(AND(O135&gt;0,SUMIFS('Exits'!$J$9:$J$608,'Exits'!$B$9:$B$608,'Trades'!A135)=O135),ROUND(SUMIFS('Exits'!$F$9:$F$608,'Exits'!$B$9:$B$608,'Trades'!A135),2),"k. A.")))</x:f>
      </x:c>
      <x:c r="G135" s="30" t="str">
        <x:f>IF(P135=0,"",IF(K135&lt;&gt;1,"k. A.",IF('Trades'!J135="NET",'Trades'!L135,ROUND(F135-'Trades'!M135-'Trades'!N135+'Trades'!O135,2))))</x:f>
      </x:c>
      <x:c r="H135" s="31" t="str">
        <x:f>IF(P135=0,"",IF(N135=1,G135/'Trades'!P135,"k. A."))</x:f>
      </x:c>
      <x:c r="I135" s="33" t="str">
        <x:f>IF(P135=0,"",IF(K135&lt;&gt;1,"Position nicht abgeschlossen",IF(NOT(ISNUMBER('Trades'!P135)),"Risiko fehlt oder ungültig: positiv, ≤ 1.000.000.000, höchstens 2 Nachkommastellen.",IF(OR('Trades'!P135&lt;=0,'Trades'!P135&gt;1000000000,ROUND('Trades'!P135,2)&lt;&gt;'Trades'!P135),"Risiko fehlt oder ungültig: positiv, ≤ 1.000.000.000, höchstens 2 Nachkommastellen.",IF(AND('Trades'!Q135&lt;&gt;"PRICE",'Trades'!Q135&lt;&gt;"ALL_IN"),"PRICE oder ALL_IN wählen",IF('Trades'!Q135&lt;&gt;'Summary'!$K$4,"Andere Basis ausgewählt","Erfasst"))))))</x:f>
      </x:c>
      <x:c r="J135" s="33" t="str">
        <x:f>IF(P135=0,"",IF('Summary'!$H$6="Datumsfilter prüfen","Datumsfilter prüfen",IF(L135=1,"Enthalten",IF(K135=1,"Außerhalb des Zeitraums","Nicht enthalten"))))</x:f>
      </x:c>
      <x:c r="K135" s="29" t="n">
        <x:f>IF(P135=0,0,IF('Trades'!I135="UNSUPPORTED",4,IF(C135&lt;&gt;"",3,IF('Trades'!I135="OPEN",2,1))))</x:f>
        <x:v>0</x:v>
      </x:c>
      <x:c r="L135" s="29" t="n">
        <x:f>IF(OR(K135&lt;&gt;1,'Summary'!$H$6="Datumsfilter prüfen"),0,IF(AND(OR('Summary'!$B$6="",E135&gt;='Summary'!$B$6),OR('Summary'!$E$6="",E135&lt;'Summary'!$E$6+1)),1,0))</x:f>
        <x:v>0</x:v>
      </x:c>
      <x:c r="M135" s="29" t="n">
        <x:f>IF(AND(L135=1,N135=1,'Trades'!Q135='Summary'!$K$4),1,0)</x:f>
        <x:v>0</x:v>
      </x:c>
      <x:c r="N135" s="29" t="n">
        <x:f>IF(K135&lt;&gt;1,0,IF(NOT(ISNUMBER('Trades'!P135)),0,IF(AND('Trades'!P135&gt;0,'Trades'!P135&lt;=1000000000,ROUND('Trades'!P135,2)='Trades'!P135,OR('Trades'!Q135="PRICE",'Trades'!Q135="ALL_IN")),1,0)))</x:f>
        <x:v>0</x:v>
      </x:c>
      <x:c r="O135" s="29" t="n">
        <x:f>IF(P135=0,0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0,COUNTIFS('Exits'!$B$9:$B$608,'Trades'!A135,'Exits'!$K$9:$K$608,1)))</x:f>
        <x:v>0</x:v>
      </x:c>
      <x:c r="P135" s="29" t="n">
        <x:f>IF(COUNTA('Trades'!A135:I135,'Trades'!K135:T135)=0,0,1)</x:f>
        <x:v>0</x:v>
      </x:c>
    </x:row>
    <x:row r="136" ht="52" customHeight="1">
      <x:c r="A136" s="29" t="str">
        <x:f>IF(P136=0,"",IF('Trades'!A136="","[Trades "&amp;ROW()&amp;"]",'Trades'!A136))</x:f>
      </x:c>
      <x:c r="B136" s="33" t="str">
        <x:f>IF(K136=0,"",CHOOSE(K136,"Abgeschlossen","Offen","Unvollständig / ungültig","Nicht unterstützt"))</x:f>
      </x:c>
      <x:c r="C136" s="33" t="str">
        <x:f>IF(P136=0,"",IF('Trades'!I136="UNSUPPORTED","Aufstockungen / Umkehrungen nicht unterstützt",IF('Trades'!A136="","Trade-ID eingeben",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IDs: Text mit A–Z am Anfang, bis zu 64 Zeichen; ohne *, ?, ~, =, &lt; oder &gt;. Beispiel: T-001.",IF(COUNTIFS('Trades'!$A$9:$A$208,'Trades'!A136)&lt;&gt;1,"Trade-ID ist doppelt",IF('Trades'!B136="","Instrument eingeben",IF(AND('Trades'!C136&lt;&gt;"LONG",'Trades'!C136&lt;&gt;"SHORT"),"LONG oder SHORT wählen",IF(NOT(ISNUMBER('Trades'!D136)),"Gültigen Eröffnungszeitpunkt eingeben",IF(OR('Trades'!D136&lt;1,'Trades'!D136&gt;2958465),"Gültigen Eröffnungszeitpunkt eingeben",IF(NOT(ISNUMBER('Trades'!E136)),"Positive ursprüngliche Menge eingeben",IF(OR('Trades'!E136&lt;=0,'Trades'!E136&gt;1000000,ROUND('Trades'!E136,8)&lt;&gt;'Trades'!E136),"Positive ursprüngliche Menge eingeben",IF('Trades'!F136="","Mengeneinheit angeben",IF(AND('Trades'!I136&lt;&gt;"OPEN",'Trades'!I136&lt;&gt;"CLOSED"),"OPEN oder CLOSED wählen",IF(AND('Trades'!J136&lt;&gt;"NET",'Trades'!J136&lt;&gt;"GROSS"),"NET oder GROSS wählen",IF(COUNTIFS('Exits'!$B$9:$B$608,'Trades'!A136,'Exits'!$G$9:$G$608,-1)&gt;0,"Zugehörige Ausstiege prüfen",IF(D136&gt;'Trades'!E136,"Geschlossene Menge übersteigt Anfangsmenge",IF(AND('Trades'!I136="OPEN",D136='Trades'!E136),"OPEN widerspricht Restmenge null",IF('Trades'!I136="OPEN","",IF(O136=0,"Schließung in Exits ergänzen",IF(D136&lt;&gt;'Trades'!E136,"CLOSED verlangt vollständige Schließung",IF(AND('Trades'!J136="NET",NOT(ISNUMBER('Trades'!L136))),"Abgeglichenes Netto der ganzen Position eingeben",IF(AND('Trades'!J136="NET",'Trades'!K136&lt;&gt;"YES"),"Netto der ganzen Position bestätigen",IF(IF('Trades'!J136="NET",IF('Trades'!M136="",FALSE,IF(NOT(ISNUMBER('Trades'!M136)),TRUE,OR('Trades'!M136&lt;0,'Trades'!M136&gt;1000000000,ROUND('Trades'!M136,2)&lt;&gt;'Trades'!M136))),FALSE),"Geldbeträge: höchstens 2 Nachkommastellen; Eingabebetrag absolut ≤ 1.000.000.000.",IF(IF('Trades'!J136="NET",IF('Trades'!N136="",FALSE,IF(NOT(ISNUMBER('Trades'!N136)),TRUE,OR('Trades'!N136&lt;0,'Trades'!N136&gt;1000000000,ROUND('Trades'!N136,2)&lt;&gt;'Trades'!N136))),FALSE),"Geldbeträge: höchstens 2 Nachkommastellen; Eingabebetrag absolut ≤ 1.000.000.000.",IF(IF('Trades'!J136="NET",IF('Trades'!O136="",FALSE,IF(NOT(ISNUMBER('Trades'!O136)),TRUE,OR(ABS('Trades'!O136)&gt;1000000000,ROUND('Trades'!O136,2)&lt;&gt;'Trades'!O136))),FALSE),"Geldbeträge: höchstens 2 Nachkommastellen; Eingabebetrag absolut ≤ 1.000.000.000.",IF(AND('Trades'!J136="GROSS",NOT(ISNUMBER('Trades'!M136))),"Provision angeben, auch null",IF(AND('Trades'!J136="GROSS",'Trades'!M136&lt;0),"Provision muss nichtnegativ sein",IF(AND('Trades'!J136="GROSS",NOT(ISNUMBER('Trades'!N136))),"Sonstige Gebühren angeben, auch null",IF(AND('Trades'!J136="GROSS",'Trades'!N136&lt;0),"Gebühren müssen nichtnegativ sein",IF(AND('Trades'!J136="GROSS",NOT(ISNUMBER('Trades'!O136))),"Finanzierung mit Vorzeichen angeben, auch null",IF(AND('Trades'!J136="GROSS",NOT(ISNUMBER(F136))),"Brutto-P&amp;L für jeden Ausstieg eingeben",IF(IF('Trades'!J136="NET",OR(ABS('Trades'!L136)&gt;1000000000,ROUND('Trades'!L136,2)&lt;&gt;'Trades'!L136),FALSE),"Geldbeträge: höchstens 2 Nachkommastellen; Eingabebetrag absolut ≤ 1.000.000.000.",IF(IF('Trades'!J136="GROSS",OR(ABS('Trades'!M136)&gt;1000000000,ABS('Trades'!N136)&gt;1000000000,ABS('Trades'!O136)&gt;1000000000,ROUND('Trades'!M136,2)&lt;&gt;'Trades'!M136,ROUND('Trades'!N136,2)&lt;&gt;'Trades'!N136,ROUND('Trades'!O136,2)&lt;&gt;'Trades'!O136),FALSE),"Geldbeträge: höchstens 2 Nachkommastellen; Eingabebetrag absolut ≤ 1.000.000.000.",IF(AND('Trades'!G136&lt;&gt;"",OR(NOT(ISNUMBER('Trades'!G136)),'Trades'!G136&lt;=0)),"Positiven Kurs eingeben oder leer lassen",IF(AND('Trades'!H136&lt;&gt;"",OR(NOT(ISNUMBER('Trades'!H136)),'Trades'!H136&lt;=0)),"Positiven Kurs eingeben oder leer lassen","")))))))))))))))))))))))))))))))))))</x:f>
      </x:c>
      <x:c r="D136" s="31"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k. A.",ROUND(SUMIFS('Exits'!$I$9:$I$608,'Exits'!$B$9:$B$608,'Trades'!A136),8)))</x:f>
      </x:c>
      <x:c r="E136" s="32"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k. A.",IF(OR(O136=0,COUNTIFS('Exits'!$B$9:$B$608,'Trades'!A136,'Exits'!$G$9:$G$608,-1)&gt;0),"k. A.",_xlfn.MAXIFS('Exits'!$C$9:$C$608,'Exits'!$B$9:$B$608,'Trades'!A136))))</x:f>
      </x:c>
      <x:c r="F136" s="30"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k. A.",IF(AND(O136&gt;0,SUMIFS('Exits'!$J$9:$J$608,'Exits'!$B$9:$B$608,'Trades'!A136)=O136),ROUND(SUMIFS('Exits'!$F$9:$F$608,'Exits'!$B$9:$B$608,'Trades'!A136),2),"k. A.")))</x:f>
      </x:c>
      <x:c r="G136" s="30" t="str">
        <x:f>IF(P136=0,"",IF(K136&lt;&gt;1,"k. A.",IF('Trades'!J136="NET",'Trades'!L136,ROUND(F136-'Trades'!M136-'Trades'!N136+'Trades'!O136,2))))</x:f>
      </x:c>
      <x:c r="H136" s="31" t="str">
        <x:f>IF(P136=0,"",IF(N136=1,G136/'Trades'!P136,"k. A."))</x:f>
      </x:c>
      <x:c r="I136" s="33" t="str">
        <x:f>IF(P136=0,"",IF(K136&lt;&gt;1,"Position nicht abgeschlossen",IF(NOT(ISNUMBER('Trades'!P136)),"Risiko fehlt oder ungültig: positiv, ≤ 1.000.000.000, höchstens 2 Nachkommastellen.",IF(OR('Trades'!P136&lt;=0,'Trades'!P136&gt;1000000000,ROUND('Trades'!P136,2)&lt;&gt;'Trades'!P136),"Risiko fehlt oder ungültig: positiv, ≤ 1.000.000.000, höchstens 2 Nachkommastellen.",IF(AND('Trades'!Q136&lt;&gt;"PRICE",'Trades'!Q136&lt;&gt;"ALL_IN"),"PRICE oder ALL_IN wählen",IF('Trades'!Q136&lt;&gt;'Summary'!$K$4,"Andere Basis ausgewählt","Erfasst"))))))</x:f>
      </x:c>
      <x:c r="J136" s="33" t="str">
        <x:f>IF(P136=0,"",IF('Summary'!$H$6="Datumsfilter prüfen","Datumsfilter prüfen",IF(L136=1,"Enthalten",IF(K136=1,"Außerhalb des Zeitraums","Nicht enthalten"))))</x:f>
      </x:c>
      <x:c r="K136" s="29" t="n">
        <x:f>IF(P136=0,0,IF('Trades'!I136="UNSUPPORTED",4,IF(C136&lt;&gt;"",3,IF('Trades'!I136="OPEN",2,1))))</x:f>
        <x:v>0</x:v>
      </x:c>
      <x:c r="L136" s="29" t="n">
        <x:f>IF(OR(K136&lt;&gt;1,'Summary'!$H$6="Datumsfilter prüfen"),0,IF(AND(OR('Summary'!$B$6="",E136&gt;='Summary'!$B$6),OR('Summary'!$E$6="",E136&lt;'Summary'!$E$6+1)),1,0))</x:f>
        <x:v>0</x:v>
      </x:c>
      <x:c r="M136" s="29" t="n">
        <x:f>IF(AND(L136=1,N136=1,'Trades'!Q136='Summary'!$K$4),1,0)</x:f>
        <x:v>0</x:v>
      </x:c>
      <x:c r="N136" s="29" t="n">
        <x:f>IF(K136&lt;&gt;1,0,IF(NOT(ISNUMBER('Trades'!P136)),0,IF(AND('Trades'!P136&gt;0,'Trades'!P136&lt;=1000000000,ROUND('Trades'!P136,2)='Trades'!P136,OR('Trades'!Q136="PRICE",'Trades'!Q136="ALL_IN")),1,0)))</x:f>
        <x:v>0</x:v>
      </x:c>
      <x:c r="O136" s="29" t="n">
        <x:f>IF(P136=0,0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0,COUNTIFS('Exits'!$B$9:$B$608,'Trades'!A136,'Exits'!$K$9:$K$608,1)))</x:f>
        <x:v>0</x:v>
      </x:c>
      <x:c r="P136" s="29" t="n">
        <x:f>IF(COUNTA('Trades'!A136:I136,'Trades'!K136:T136)=0,0,1)</x:f>
        <x:v>0</x:v>
      </x:c>
    </x:row>
    <x:row r="137" ht="52" customHeight="1">
      <x:c r="A137" s="29" t="str">
        <x:f>IF(P137=0,"",IF('Trades'!A137="","[Trades "&amp;ROW()&amp;"]",'Trades'!A137))</x:f>
      </x:c>
      <x:c r="B137" s="33" t="str">
        <x:f>IF(K137=0,"",CHOOSE(K137,"Abgeschlossen","Offen","Unvollständig / ungültig","Nicht unterstützt"))</x:f>
      </x:c>
      <x:c r="C137" s="33" t="str">
        <x:f>IF(P137=0,"",IF('Trades'!I137="UNSUPPORTED","Aufstockungen / Umkehrungen nicht unterstützt",IF('Trades'!A137="","Trade-ID eingeben",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IDs: Text mit A–Z am Anfang, bis zu 64 Zeichen; ohne *, ?, ~, =, &lt; oder &gt;. Beispiel: T-001.",IF(COUNTIFS('Trades'!$A$9:$A$208,'Trades'!A137)&lt;&gt;1,"Trade-ID ist doppelt",IF('Trades'!B137="","Instrument eingeben",IF(AND('Trades'!C137&lt;&gt;"LONG",'Trades'!C137&lt;&gt;"SHORT"),"LONG oder SHORT wählen",IF(NOT(ISNUMBER('Trades'!D137)),"Gültigen Eröffnungszeitpunkt eingeben",IF(OR('Trades'!D137&lt;1,'Trades'!D137&gt;2958465),"Gültigen Eröffnungszeitpunkt eingeben",IF(NOT(ISNUMBER('Trades'!E137)),"Positive ursprüngliche Menge eingeben",IF(OR('Trades'!E137&lt;=0,'Trades'!E137&gt;1000000,ROUND('Trades'!E137,8)&lt;&gt;'Trades'!E137),"Positive ursprüngliche Menge eingeben",IF('Trades'!F137="","Mengeneinheit angeben",IF(AND('Trades'!I137&lt;&gt;"OPEN",'Trades'!I137&lt;&gt;"CLOSED"),"OPEN oder CLOSED wählen",IF(AND('Trades'!J137&lt;&gt;"NET",'Trades'!J137&lt;&gt;"GROSS"),"NET oder GROSS wählen",IF(COUNTIFS('Exits'!$B$9:$B$608,'Trades'!A137,'Exits'!$G$9:$G$608,-1)&gt;0,"Zugehörige Ausstiege prüfen",IF(D137&gt;'Trades'!E137,"Geschlossene Menge übersteigt Anfangsmenge",IF(AND('Trades'!I137="OPEN",D137='Trades'!E137),"OPEN widerspricht Restmenge null",IF('Trades'!I137="OPEN","",IF(O137=0,"Schließung in Exits ergänzen",IF(D137&lt;&gt;'Trades'!E137,"CLOSED verlangt vollständige Schließung",IF(AND('Trades'!J137="NET",NOT(ISNUMBER('Trades'!L137))),"Abgeglichenes Netto der ganzen Position eingeben",IF(AND('Trades'!J137="NET",'Trades'!K137&lt;&gt;"YES"),"Netto der ganzen Position bestätigen",IF(IF('Trades'!J137="NET",IF('Trades'!M137="",FALSE,IF(NOT(ISNUMBER('Trades'!M137)),TRUE,OR('Trades'!M137&lt;0,'Trades'!M137&gt;1000000000,ROUND('Trades'!M137,2)&lt;&gt;'Trades'!M137))),FALSE),"Geldbeträge: höchstens 2 Nachkommastellen; Eingabebetrag absolut ≤ 1.000.000.000.",IF(IF('Trades'!J137="NET",IF('Trades'!N137="",FALSE,IF(NOT(ISNUMBER('Trades'!N137)),TRUE,OR('Trades'!N137&lt;0,'Trades'!N137&gt;1000000000,ROUND('Trades'!N137,2)&lt;&gt;'Trades'!N137))),FALSE),"Geldbeträge: höchstens 2 Nachkommastellen; Eingabebetrag absolut ≤ 1.000.000.000.",IF(IF('Trades'!J137="NET",IF('Trades'!O137="",FALSE,IF(NOT(ISNUMBER('Trades'!O137)),TRUE,OR(ABS('Trades'!O137)&gt;1000000000,ROUND('Trades'!O137,2)&lt;&gt;'Trades'!O137))),FALSE),"Geldbeträge: höchstens 2 Nachkommastellen; Eingabebetrag absolut ≤ 1.000.000.000.",IF(AND('Trades'!J137="GROSS",NOT(ISNUMBER('Trades'!M137))),"Provision angeben, auch null",IF(AND('Trades'!J137="GROSS",'Trades'!M137&lt;0),"Provision muss nichtnegativ sein",IF(AND('Trades'!J137="GROSS",NOT(ISNUMBER('Trades'!N137))),"Sonstige Gebühren angeben, auch null",IF(AND('Trades'!J137="GROSS",'Trades'!N137&lt;0),"Gebühren müssen nichtnegativ sein",IF(AND('Trades'!J137="GROSS",NOT(ISNUMBER('Trades'!O137))),"Finanzierung mit Vorzeichen angeben, auch null",IF(AND('Trades'!J137="GROSS",NOT(ISNUMBER(F137))),"Brutto-P&amp;L für jeden Ausstieg eingeben",IF(IF('Trades'!J137="NET",OR(ABS('Trades'!L137)&gt;1000000000,ROUND('Trades'!L137,2)&lt;&gt;'Trades'!L137),FALSE),"Geldbeträge: höchstens 2 Nachkommastellen; Eingabebetrag absolut ≤ 1.000.000.000.",IF(IF('Trades'!J137="GROSS",OR(ABS('Trades'!M137)&gt;1000000000,ABS('Trades'!N137)&gt;1000000000,ABS('Trades'!O137)&gt;1000000000,ROUND('Trades'!M137,2)&lt;&gt;'Trades'!M137,ROUND('Trades'!N137,2)&lt;&gt;'Trades'!N137,ROUND('Trades'!O137,2)&lt;&gt;'Trades'!O137),FALSE),"Geldbeträge: höchstens 2 Nachkommastellen; Eingabebetrag absolut ≤ 1.000.000.000.",IF(AND('Trades'!G137&lt;&gt;"",OR(NOT(ISNUMBER('Trades'!G137)),'Trades'!G137&lt;=0)),"Positiven Kurs eingeben oder leer lassen",IF(AND('Trades'!H137&lt;&gt;"",OR(NOT(ISNUMBER('Trades'!H137)),'Trades'!H137&lt;=0)),"Positiven Kurs eingeben oder leer lassen","")))))))))))))))))))))))))))))))))))</x:f>
      </x:c>
      <x:c r="D137" s="31"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k. A.",ROUND(SUMIFS('Exits'!$I$9:$I$608,'Exits'!$B$9:$B$608,'Trades'!A137),8)))</x:f>
      </x:c>
      <x:c r="E137" s="32"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k. A.",IF(OR(O137=0,COUNTIFS('Exits'!$B$9:$B$608,'Trades'!A137,'Exits'!$G$9:$G$608,-1)&gt;0),"k. A.",_xlfn.MAXIFS('Exits'!$C$9:$C$608,'Exits'!$B$9:$B$608,'Trades'!A137))))</x:f>
      </x:c>
      <x:c r="F137" s="30"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k. A.",IF(AND(O137&gt;0,SUMIFS('Exits'!$J$9:$J$608,'Exits'!$B$9:$B$608,'Trades'!A137)=O137),ROUND(SUMIFS('Exits'!$F$9:$F$608,'Exits'!$B$9:$B$608,'Trades'!A137),2),"k. A.")))</x:f>
      </x:c>
      <x:c r="G137" s="30" t="str">
        <x:f>IF(P137=0,"",IF(K137&lt;&gt;1,"k. A.",IF('Trades'!J137="NET",'Trades'!L137,ROUND(F137-'Trades'!M137-'Trades'!N137+'Trades'!O137,2))))</x:f>
      </x:c>
      <x:c r="H137" s="31" t="str">
        <x:f>IF(P137=0,"",IF(N137=1,G137/'Trades'!P137,"k. A."))</x:f>
      </x:c>
      <x:c r="I137" s="33" t="str">
        <x:f>IF(P137=0,"",IF(K137&lt;&gt;1,"Position nicht abgeschlossen",IF(NOT(ISNUMBER('Trades'!P137)),"Risiko fehlt oder ungültig: positiv, ≤ 1.000.000.000, höchstens 2 Nachkommastellen.",IF(OR('Trades'!P137&lt;=0,'Trades'!P137&gt;1000000000,ROUND('Trades'!P137,2)&lt;&gt;'Trades'!P137),"Risiko fehlt oder ungültig: positiv, ≤ 1.000.000.000, höchstens 2 Nachkommastellen.",IF(AND('Trades'!Q137&lt;&gt;"PRICE",'Trades'!Q137&lt;&gt;"ALL_IN"),"PRICE oder ALL_IN wählen",IF('Trades'!Q137&lt;&gt;'Summary'!$K$4,"Andere Basis ausgewählt","Erfasst"))))))</x:f>
      </x:c>
      <x:c r="J137" s="33" t="str">
        <x:f>IF(P137=0,"",IF('Summary'!$H$6="Datumsfilter prüfen","Datumsfilter prüfen",IF(L137=1,"Enthalten",IF(K137=1,"Außerhalb des Zeitraums","Nicht enthalten"))))</x:f>
      </x:c>
      <x:c r="K137" s="29" t="n">
        <x:f>IF(P137=0,0,IF('Trades'!I137="UNSUPPORTED",4,IF(C137&lt;&gt;"",3,IF('Trades'!I137="OPEN",2,1))))</x:f>
        <x:v>0</x:v>
      </x:c>
      <x:c r="L137" s="29" t="n">
        <x:f>IF(OR(K137&lt;&gt;1,'Summary'!$H$6="Datumsfilter prüfen"),0,IF(AND(OR('Summary'!$B$6="",E137&gt;='Summary'!$B$6),OR('Summary'!$E$6="",E137&lt;'Summary'!$E$6+1)),1,0))</x:f>
        <x:v>0</x:v>
      </x:c>
      <x:c r="M137" s="29" t="n">
        <x:f>IF(AND(L137=1,N137=1,'Trades'!Q137='Summary'!$K$4),1,0)</x:f>
        <x:v>0</x:v>
      </x:c>
      <x:c r="N137" s="29" t="n">
        <x:f>IF(K137&lt;&gt;1,0,IF(NOT(ISNUMBER('Trades'!P137)),0,IF(AND('Trades'!P137&gt;0,'Trades'!P137&lt;=1000000000,ROUND('Trades'!P137,2)='Trades'!P137,OR('Trades'!Q137="PRICE",'Trades'!Q137="ALL_IN")),1,0)))</x:f>
        <x:v>0</x:v>
      </x:c>
      <x:c r="O137" s="29" t="n">
        <x:f>IF(P137=0,0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0,COUNTIFS('Exits'!$B$9:$B$608,'Trades'!A137,'Exits'!$K$9:$K$608,1)))</x:f>
        <x:v>0</x:v>
      </x:c>
      <x:c r="P137" s="29" t="n">
        <x:f>IF(COUNTA('Trades'!A137:I137,'Trades'!K137:T137)=0,0,1)</x:f>
        <x:v>0</x:v>
      </x:c>
    </x:row>
    <x:row r="138" ht="52" customHeight="1">
      <x:c r="A138" s="29" t="str">
        <x:f>IF(P138=0,"",IF('Trades'!A138="","[Trades "&amp;ROW()&amp;"]",'Trades'!A138))</x:f>
      </x:c>
      <x:c r="B138" s="33" t="str">
        <x:f>IF(K138=0,"",CHOOSE(K138,"Abgeschlossen","Offen","Unvollständig / ungültig","Nicht unterstützt"))</x:f>
      </x:c>
      <x:c r="C138" s="33" t="str">
        <x:f>IF(P138=0,"",IF('Trades'!I138="UNSUPPORTED","Aufstockungen / Umkehrungen nicht unterstützt",IF('Trades'!A138="","Trade-ID eingeben",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IDs: Text mit A–Z am Anfang, bis zu 64 Zeichen; ohne *, ?, ~, =, &lt; oder &gt;. Beispiel: T-001.",IF(COUNTIFS('Trades'!$A$9:$A$208,'Trades'!A138)&lt;&gt;1,"Trade-ID ist doppelt",IF('Trades'!B138="","Instrument eingeben",IF(AND('Trades'!C138&lt;&gt;"LONG",'Trades'!C138&lt;&gt;"SHORT"),"LONG oder SHORT wählen",IF(NOT(ISNUMBER('Trades'!D138)),"Gültigen Eröffnungszeitpunkt eingeben",IF(OR('Trades'!D138&lt;1,'Trades'!D138&gt;2958465),"Gültigen Eröffnungszeitpunkt eingeben",IF(NOT(ISNUMBER('Trades'!E138)),"Positive ursprüngliche Menge eingeben",IF(OR('Trades'!E138&lt;=0,'Trades'!E138&gt;1000000,ROUND('Trades'!E138,8)&lt;&gt;'Trades'!E138),"Positive ursprüngliche Menge eingeben",IF('Trades'!F138="","Mengeneinheit angeben",IF(AND('Trades'!I138&lt;&gt;"OPEN",'Trades'!I138&lt;&gt;"CLOSED"),"OPEN oder CLOSED wählen",IF(AND('Trades'!J138&lt;&gt;"NET",'Trades'!J138&lt;&gt;"GROSS"),"NET oder GROSS wählen",IF(COUNTIFS('Exits'!$B$9:$B$608,'Trades'!A138,'Exits'!$G$9:$G$608,-1)&gt;0,"Zugehörige Ausstiege prüfen",IF(D138&gt;'Trades'!E138,"Geschlossene Menge übersteigt Anfangsmenge",IF(AND('Trades'!I138="OPEN",D138='Trades'!E138),"OPEN widerspricht Restmenge null",IF('Trades'!I138="OPEN","",IF(O138=0,"Schließung in Exits ergänzen",IF(D138&lt;&gt;'Trades'!E138,"CLOSED verlangt vollständige Schließung",IF(AND('Trades'!J138="NET",NOT(ISNUMBER('Trades'!L138))),"Abgeglichenes Netto der ganzen Position eingeben",IF(AND('Trades'!J138="NET",'Trades'!K138&lt;&gt;"YES"),"Netto der ganzen Position bestätigen",IF(IF('Trades'!J138="NET",IF('Trades'!M138="",FALSE,IF(NOT(ISNUMBER('Trades'!M138)),TRUE,OR('Trades'!M138&lt;0,'Trades'!M138&gt;1000000000,ROUND('Trades'!M138,2)&lt;&gt;'Trades'!M138))),FALSE),"Geldbeträge: höchstens 2 Nachkommastellen; Eingabebetrag absolut ≤ 1.000.000.000.",IF(IF('Trades'!J138="NET",IF('Trades'!N138="",FALSE,IF(NOT(ISNUMBER('Trades'!N138)),TRUE,OR('Trades'!N138&lt;0,'Trades'!N138&gt;1000000000,ROUND('Trades'!N138,2)&lt;&gt;'Trades'!N138))),FALSE),"Geldbeträge: höchstens 2 Nachkommastellen; Eingabebetrag absolut ≤ 1.000.000.000.",IF(IF('Trades'!J138="NET",IF('Trades'!O138="",FALSE,IF(NOT(ISNUMBER('Trades'!O138)),TRUE,OR(ABS('Trades'!O138)&gt;1000000000,ROUND('Trades'!O138,2)&lt;&gt;'Trades'!O138))),FALSE),"Geldbeträge: höchstens 2 Nachkommastellen; Eingabebetrag absolut ≤ 1.000.000.000.",IF(AND('Trades'!J138="GROSS",NOT(ISNUMBER('Trades'!M138))),"Provision angeben, auch null",IF(AND('Trades'!J138="GROSS",'Trades'!M138&lt;0),"Provision muss nichtnegativ sein",IF(AND('Trades'!J138="GROSS",NOT(ISNUMBER('Trades'!N138))),"Sonstige Gebühren angeben, auch null",IF(AND('Trades'!J138="GROSS",'Trades'!N138&lt;0),"Gebühren müssen nichtnegativ sein",IF(AND('Trades'!J138="GROSS",NOT(ISNUMBER('Trades'!O138))),"Finanzierung mit Vorzeichen angeben, auch null",IF(AND('Trades'!J138="GROSS",NOT(ISNUMBER(F138))),"Brutto-P&amp;L für jeden Ausstieg eingeben",IF(IF('Trades'!J138="NET",OR(ABS('Trades'!L138)&gt;1000000000,ROUND('Trades'!L138,2)&lt;&gt;'Trades'!L138),FALSE),"Geldbeträge: höchstens 2 Nachkommastellen; Eingabebetrag absolut ≤ 1.000.000.000.",IF(IF('Trades'!J138="GROSS",OR(ABS('Trades'!M138)&gt;1000000000,ABS('Trades'!N138)&gt;1000000000,ABS('Trades'!O138)&gt;1000000000,ROUND('Trades'!M138,2)&lt;&gt;'Trades'!M138,ROUND('Trades'!N138,2)&lt;&gt;'Trades'!N138,ROUND('Trades'!O138,2)&lt;&gt;'Trades'!O138),FALSE),"Geldbeträge: höchstens 2 Nachkommastellen; Eingabebetrag absolut ≤ 1.000.000.000.",IF(AND('Trades'!G138&lt;&gt;"",OR(NOT(ISNUMBER('Trades'!G138)),'Trades'!G138&lt;=0)),"Positiven Kurs eingeben oder leer lassen",IF(AND('Trades'!H138&lt;&gt;"",OR(NOT(ISNUMBER('Trades'!H138)),'Trades'!H138&lt;=0)),"Positiven Kurs eingeben oder leer lassen","")))))))))))))))))))))))))))))))))))</x:f>
      </x:c>
      <x:c r="D138" s="31"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k. A.",ROUND(SUMIFS('Exits'!$I$9:$I$608,'Exits'!$B$9:$B$608,'Trades'!A138),8)))</x:f>
      </x:c>
      <x:c r="E138" s="32"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k. A.",IF(OR(O138=0,COUNTIFS('Exits'!$B$9:$B$608,'Trades'!A138,'Exits'!$G$9:$G$608,-1)&gt;0),"k. A.",_xlfn.MAXIFS('Exits'!$C$9:$C$608,'Exits'!$B$9:$B$608,'Trades'!A138))))</x:f>
      </x:c>
      <x:c r="F138" s="30"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k. A.",IF(AND(O138&gt;0,SUMIFS('Exits'!$J$9:$J$608,'Exits'!$B$9:$B$608,'Trades'!A138)=O138),ROUND(SUMIFS('Exits'!$F$9:$F$608,'Exits'!$B$9:$B$608,'Trades'!A138),2),"k. A.")))</x:f>
      </x:c>
      <x:c r="G138" s="30" t="str">
        <x:f>IF(P138=0,"",IF(K138&lt;&gt;1,"k. A.",IF('Trades'!J138="NET",'Trades'!L138,ROUND(F138-'Trades'!M138-'Trades'!N138+'Trades'!O138,2))))</x:f>
      </x:c>
      <x:c r="H138" s="31" t="str">
        <x:f>IF(P138=0,"",IF(N138=1,G138/'Trades'!P138,"k. A."))</x:f>
      </x:c>
      <x:c r="I138" s="33" t="str">
        <x:f>IF(P138=0,"",IF(K138&lt;&gt;1,"Position nicht abgeschlossen",IF(NOT(ISNUMBER('Trades'!P138)),"Risiko fehlt oder ungültig: positiv, ≤ 1.000.000.000, höchstens 2 Nachkommastellen.",IF(OR('Trades'!P138&lt;=0,'Trades'!P138&gt;1000000000,ROUND('Trades'!P138,2)&lt;&gt;'Trades'!P138),"Risiko fehlt oder ungültig: positiv, ≤ 1.000.000.000, höchstens 2 Nachkommastellen.",IF(AND('Trades'!Q138&lt;&gt;"PRICE",'Trades'!Q138&lt;&gt;"ALL_IN"),"PRICE oder ALL_IN wählen",IF('Trades'!Q138&lt;&gt;'Summary'!$K$4,"Andere Basis ausgewählt","Erfasst"))))))</x:f>
      </x:c>
      <x:c r="J138" s="33" t="str">
        <x:f>IF(P138=0,"",IF('Summary'!$H$6="Datumsfilter prüfen","Datumsfilter prüfen",IF(L138=1,"Enthalten",IF(K138=1,"Außerhalb des Zeitraums","Nicht enthalten"))))</x:f>
      </x:c>
      <x:c r="K138" s="29" t="n">
        <x:f>IF(P138=0,0,IF('Trades'!I138="UNSUPPORTED",4,IF(C138&lt;&gt;"",3,IF('Trades'!I138="OPEN",2,1))))</x:f>
        <x:v>0</x:v>
      </x:c>
      <x:c r="L138" s="29" t="n">
        <x:f>IF(OR(K138&lt;&gt;1,'Summary'!$H$6="Datumsfilter prüfen"),0,IF(AND(OR('Summary'!$B$6="",E138&gt;='Summary'!$B$6),OR('Summary'!$E$6="",E138&lt;'Summary'!$E$6+1)),1,0))</x:f>
        <x:v>0</x:v>
      </x:c>
      <x:c r="M138" s="29" t="n">
        <x:f>IF(AND(L138=1,N138=1,'Trades'!Q138='Summary'!$K$4),1,0)</x:f>
        <x:v>0</x:v>
      </x:c>
      <x:c r="N138" s="29" t="n">
        <x:f>IF(K138&lt;&gt;1,0,IF(NOT(ISNUMBER('Trades'!P138)),0,IF(AND('Trades'!P138&gt;0,'Trades'!P138&lt;=1000000000,ROUND('Trades'!P138,2)='Trades'!P138,OR('Trades'!Q138="PRICE",'Trades'!Q138="ALL_IN")),1,0)))</x:f>
        <x:v>0</x:v>
      </x:c>
      <x:c r="O138" s="29" t="n">
        <x:f>IF(P138=0,0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0,COUNTIFS('Exits'!$B$9:$B$608,'Trades'!A138,'Exits'!$K$9:$K$608,1)))</x:f>
        <x:v>0</x:v>
      </x:c>
      <x:c r="P138" s="29" t="n">
        <x:f>IF(COUNTA('Trades'!A138:I138,'Trades'!K138:T138)=0,0,1)</x:f>
        <x:v>0</x:v>
      </x:c>
    </x:row>
    <x:row r="139" ht="52" customHeight="1">
      <x:c r="A139" s="29" t="str">
        <x:f>IF(P139=0,"",IF('Trades'!A139="","[Trades "&amp;ROW()&amp;"]",'Trades'!A139))</x:f>
      </x:c>
      <x:c r="B139" s="33" t="str">
        <x:f>IF(K139=0,"",CHOOSE(K139,"Abgeschlossen","Offen","Unvollständig / ungültig","Nicht unterstützt"))</x:f>
      </x:c>
      <x:c r="C139" s="33" t="str">
        <x:f>IF(P139=0,"",IF('Trades'!I139="UNSUPPORTED","Aufstockungen / Umkehrungen nicht unterstützt",IF('Trades'!A139="","Trade-ID eingeben",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IDs: Text mit A–Z am Anfang, bis zu 64 Zeichen; ohne *, ?, ~, =, &lt; oder &gt;. Beispiel: T-001.",IF(COUNTIFS('Trades'!$A$9:$A$208,'Trades'!A139)&lt;&gt;1,"Trade-ID ist doppelt",IF('Trades'!B139="","Instrument eingeben",IF(AND('Trades'!C139&lt;&gt;"LONG",'Trades'!C139&lt;&gt;"SHORT"),"LONG oder SHORT wählen",IF(NOT(ISNUMBER('Trades'!D139)),"Gültigen Eröffnungszeitpunkt eingeben",IF(OR('Trades'!D139&lt;1,'Trades'!D139&gt;2958465),"Gültigen Eröffnungszeitpunkt eingeben",IF(NOT(ISNUMBER('Trades'!E139)),"Positive ursprüngliche Menge eingeben",IF(OR('Trades'!E139&lt;=0,'Trades'!E139&gt;1000000,ROUND('Trades'!E139,8)&lt;&gt;'Trades'!E139),"Positive ursprüngliche Menge eingeben",IF('Trades'!F139="","Mengeneinheit angeben",IF(AND('Trades'!I139&lt;&gt;"OPEN",'Trades'!I139&lt;&gt;"CLOSED"),"OPEN oder CLOSED wählen",IF(AND('Trades'!J139&lt;&gt;"NET",'Trades'!J139&lt;&gt;"GROSS"),"NET oder GROSS wählen",IF(COUNTIFS('Exits'!$B$9:$B$608,'Trades'!A139,'Exits'!$G$9:$G$608,-1)&gt;0,"Zugehörige Ausstiege prüfen",IF(D139&gt;'Trades'!E139,"Geschlossene Menge übersteigt Anfangsmenge",IF(AND('Trades'!I139="OPEN",D139='Trades'!E139),"OPEN widerspricht Restmenge null",IF('Trades'!I139="OPEN","",IF(O139=0,"Schließung in Exits ergänzen",IF(D139&lt;&gt;'Trades'!E139,"CLOSED verlangt vollständige Schließung",IF(AND('Trades'!J139="NET",NOT(ISNUMBER('Trades'!L139))),"Abgeglichenes Netto der ganzen Position eingeben",IF(AND('Trades'!J139="NET",'Trades'!K139&lt;&gt;"YES"),"Netto der ganzen Position bestätigen",IF(IF('Trades'!J139="NET",IF('Trades'!M139="",FALSE,IF(NOT(ISNUMBER('Trades'!M139)),TRUE,OR('Trades'!M139&lt;0,'Trades'!M139&gt;1000000000,ROUND('Trades'!M139,2)&lt;&gt;'Trades'!M139))),FALSE),"Geldbeträge: höchstens 2 Nachkommastellen; Eingabebetrag absolut ≤ 1.000.000.000.",IF(IF('Trades'!J139="NET",IF('Trades'!N139="",FALSE,IF(NOT(ISNUMBER('Trades'!N139)),TRUE,OR('Trades'!N139&lt;0,'Trades'!N139&gt;1000000000,ROUND('Trades'!N139,2)&lt;&gt;'Trades'!N139))),FALSE),"Geldbeträge: höchstens 2 Nachkommastellen; Eingabebetrag absolut ≤ 1.000.000.000.",IF(IF('Trades'!J139="NET",IF('Trades'!O139="",FALSE,IF(NOT(ISNUMBER('Trades'!O139)),TRUE,OR(ABS('Trades'!O139)&gt;1000000000,ROUND('Trades'!O139,2)&lt;&gt;'Trades'!O139))),FALSE),"Geldbeträge: höchstens 2 Nachkommastellen; Eingabebetrag absolut ≤ 1.000.000.000.",IF(AND('Trades'!J139="GROSS",NOT(ISNUMBER('Trades'!M139))),"Provision angeben, auch null",IF(AND('Trades'!J139="GROSS",'Trades'!M139&lt;0),"Provision muss nichtnegativ sein",IF(AND('Trades'!J139="GROSS",NOT(ISNUMBER('Trades'!N139))),"Sonstige Gebühren angeben, auch null",IF(AND('Trades'!J139="GROSS",'Trades'!N139&lt;0),"Gebühren müssen nichtnegativ sein",IF(AND('Trades'!J139="GROSS",NOT(ISNUMBER('Trades'!O139))),"Finanzierung mit Vorzeichen angeben, auch null",IF(AND('Trades'!J139="GROSS",NOT(ISNUMBER(F139))),"Brutto-P&amp;L für jeden Ausstieg eingeben",IF(IF('Trades'!J139="NET",OR(ABS('Trades'!L139)&gt;1000000000,ROUND('Trades'!L139,2)&lt;&gt;'Trades'!L139),FALSE),"Geldbeträge: höchstens 2 Nachkommastellen; Eingabebetrag absolut ≤ 1.000.000.000.",IF(IF('Trades'!J139="GROSS",OR(ABS('Trades'!M139)&gt;1000000000,ABS('Trades'!N139)&gt;1000000000,ABS('Trades'!O139)&gt;1000000000,ROUND('Trades'!M139,2)&lt;&gt;'Trades'!M139,ROUND('Trades'!N139,2)&lt;&gt;'Trades'!N139,ROUND('Trades'!O139,2)&lt;&gt;'Trades'!O139),FALSE),"Geldbeträge: höchstens 2 Nachkommastellen; Eingabebetrag absolut ≤ 1.000.000.000.",IF(AND('Trades'!G139&lt;&gt;"",OR(NOT(ISNUMBER('Trades'!G139)),'Trades'!G139&lt;=0)),"Positiven Kurs eingeben oder leer lassen",IF(AND('Trades'!H139&lt;&gt;"",OR(NOT(ISNUMBER('Trades'!H139)),'Trades'!H139&lt;=0)),"Positiven Kurs eingeben oder leer lassen","")))))))))))))))))))))))))))))))))))</x:f>
      </x:c>
      <x:c r="D139" s="31"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k. A.",ROUND(SUMIFS('Exits'!$I$9:$I$608,'Exits'!$B$9:$B$608,'Trades'!A139),8)))</x:f>
      </x:c>
      <x:c r="E139" s="32"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k. A.",IF(OR(O139=0,COUNTIFS('Exits'!$B$9:$B$608,'Trades'!A139,'Exits'!$G$9:$G$608,-1)&gt;0),"k. A.",_xlfn.MAXIFS('Exits'!$C$9:$C$608,'Exits'!$B$9:$B$608,'Trades'!A139))))</x:f>
      </x:c>
      <x:c r="F139" s="30"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k. A.",IF(AND(O139&gt;0,SUMIFS('Exits'!$J$9:$J$608,'Exits'!$B$9:$B$608,'Trades'!A139)=O139),ROUND(SUMIFS('Exits'!$F$9:$F$608,'Exits'!$B$9:$B$608,'Trades'!A139),2),"k. A.")))</x:f>
      </x:c>
      <x:c r="G139" s="30" t="str">
        <x:f>IF(P139=0,"",IF(K139&lt;&gt;1,"k. A.",IF('Trades'!J139="NET",'Trades'!L139,ROUND(F139-'Trades'!M139-'Trades'!N139+'Trades'!O139,2))))</x:f>
      </x:c>
      <x:c r="H139" s="31" t="str">
        <x:f>IF(P139=0,"",IF(N139=1,G139/'Trades'!P139,"k. A."))</x:f>
      </x:c>
      <x:c r="I139" s="33" t="str">
        <x:f>IF(P139=0,"",IF(K139&lt;&gt;1,"Position nicht abgeschlossen",IF(NOT(ISNUMBER('Trades'!P139)),"Risiko fehlt oder ungültig: positiv, ≤ 1.000.000.000, höchstens 2 Nachkommastellen.",IF(OR('Trades'!P139&lt;=0,'Trades'!P139&gt;1000000000,ROUND('Trades'!P139,2)&lt;&gt;'Trades'!P139),"Risiko fehlt oder ungültig: positiv, ≤ 1.000.000.000, höchstens 2 Nachkommastellen.",IF(AND('Trades'!Q139&lt;&gt;"PRICE",'Trades'!Q139&lt;&gt;"ALL_IN"),"PRICE oder ALL_IN wählen",IF('Trades'!Q139&lt;&gt;'Summary'!$K$4,"Andere Basis ausgewählt","Erfasst"))))))</x:f>
      </x:c>
      <x:c r="J139" s="33" t="str">
        <x:f>IF(P139=0,"",IF('Summary'!$H$6="Datumsfilter prüfen","Datumsfilter prüfen",IF(L139=1,"Enthalten",IF(K139=1,"Außerhalb des Zeitraums","Nicht enthalten"))))</x:f>
      </x:c>
      <x:c r="K139" s="29" t="n">
        <x:f>IF(P139=0,0,IF('Trades'!I139="UNSUPPORTED",4,IF(C139&lt;&gt;"",3,IF('Trades'!I139="OPEN",2,1))))</x:f>
        <x:v>0</x:v>
      </x:c>
      <x:c r="L139" s="29" t="n">
        <x:f>IF(OR(K139&lt;&gt;1,'Summary'!$H$6="Datumsfilter prüfen"),0,IF(AND(OR('Summary'!$B$6="",E139&gt;='Summary'!$B$6),OR('Summary'!$E$6="",E139&lt;'Summary'!$E$6+1)),1,0))</x:f>
        <x:v>0</x:v>
      </x:c>
      <x:c r="M139" s="29" t="n">
        <x:f>IF(AND(L139=1,N139=1,'Trades'!Q139='Summary'!$K$4),1,0)</x:f>
        <x:v>0</x:v>
      </x:c>
      <x:c r="N139" s="29" t="n">
        <x:f>IF(K139&lt;&gt;1,0,IF(NOT(ISNUMBER('Trades'!P139)),0,IF(AND('Trades'!P139&gt;0,'Trades'!P139&lt;=1000000000,ROUND('Trades'!P139,2)='Trades'!P139,OR('Trades'!Q139="PRICE",'Trades'!Q139="ALL_IN")),1,0)))</x:f>
        <x:v>0</x:v>
      </x:c>
      <x:c r="O139" s="29" t="n">
        <x:f>IF(P139=0,0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0,COUNTIFS('Exits'!$B$9:$B$608,'Trades'!A139,'Exits'!$K$9:$K$608,1)))</x:f>
        <x:v>0</x:v>
      </x:c>
      <x:c r="P139" s="29" t="n">
        <x:f>IF(COUNTA('Trades'!A139:I139,'Trades'!K139:T139)=0,0,1)</x:f>
        <x:v>0</x:v>
      </x:c>
    </x:row>
    <x:row r="140" ht="52" customHeight="1">
      <x:c r="A140" s="29" t="str">
        <x:f>IF(P140=0,"",IF('Trades'!A140="","[Trades "&amp;ROW()&amp;"]",'Trades'!A140))</x:f>
      </x:c>
      <x:c r="B140" s="33" t="str">
        <x:f>IF(K140=0,"",CHOOSE(K140,"Abgeschlossen","Offen","Unvollständig / ungültig","Nicht unterstützt"))</x:f>
      </x:c>
      <x:c r="C140" s="33" t="str">
        <x:f>IF(P140=0,"",IF('Trades'!I140="UNSUPPORTED","Aufstockungen / Umkehrungen nicht unterstützt",IF('Trades'!A140="","Trade-ID eingeben",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IDs: Text mit A–Z am Anfang, bis zu 64 Zeichen; ohne *, ?, ~, =, &lt; oder &gt;. Beispiel: T-001.",IF(COUNTIFS('Trades'!$A$9:$A$208,'Trades'!A140)&lt;&gt;1,"Trade-ID ist doppelt",IF('Trades'!B140="","Instrument eingeben",IF(AND('Trades'!C140&lt;&gt;"LONG",'Trades'!C140&lt;&gt;"SHORT"),"LONG oder SHORT wählen",IF(NOT(ISNUMBER('Trades'!D140)),"Gültigen Eröffnungszeitpunkt eingeben",IF(OR('Trades'!D140&lt;1,'Trades'!D140&gt;2958465),"Gültigen Eröffnungszeitpunkt eingeben",IF(NOT(ISNUMBER('Trades'!E140)),"Positive ursprüngliche Menge eingeben",IF(OR('Trades'!E140&lt;=0,'Trades'!E140&gt;1000000,ROUND('Trades'!E140,8)&lt;&gt;'Trades'!E140),"Positive ursprüngliche Menge eingeben",IF('Trades'!F140="","Mengeneinheit angeben",IF(AND('Trades'!I140&lt;&gt;"OPEN",'Trades'!I140&lt;&gt;"CLOSED"),"OPEN oder CLOSED wählen",IF(AND('Trades'!J140&lt;&gt;"NET",'Trades'!J140&lt;&gt;"GROSS"),"NET oder GROSS wählen",IF(COUNTIFS('Exits'!$B$9:$B$608,'Trades'!A140,'Exits'!$G$9:$G$608,-1)&gt;0,"Zugehörige Ausstiege prüfen",IF(D140&gt;'Trades'!E140,"Geschlossene Menge übersteigt Anfangsmenge",IF(AND('Trades'!I140="OPEN",D140='Trades'!E140),"OPEN widerspricht Restmenge null",IF('Trades'!I140="OPEN","",IF(O140=0,"Schließung in Exits ergänzen",IF(D140&lt;&gt;'Trades'!E140,"CLOSED verlangt vollständige Schließung",IF(AND('Trades'!J140="NET",NOT(ISNUMBER('Trades'!L140))),"Abgeglichenes Netto der ganzen Position eingeben",IF(AND('Trades'!J140="NET",'Trades'!K140&lt;&gt;"YES"),"Netto der ganzen Position bestätigen",IF(IF('Trades'!J140="NET",IF('Trades'!M140="",FALSE,IF(NOT(ISNUMBER('Trades'!M140)),TRUE,OR('Trades'!M140&lt;0,'Trades'!M140&gt;1000000000,ROUND('Trades'!M140,2)&lt;&gt;'Trades'!M140))),FALSE),"Geldbeträge: höchstens 2 Nachkommastellen; Eingabebetrag absolut ≤ 1.000.000.000.",IF(IF('Trades'!J140="NET",IF('Trades'!N140="",FALSE,IF(NOT(ISNUMBER('Trades'!N140)),TRUE,OR('Trades'!N140&lt;0,'Trades'!N140&gt;1000000000,ROUND('Trades'!N140,2)&lt;&gt;'Trades'!N140))),FALSE),"Geldbeträge: höchstens 2 Nachkommastellen; Eingabebetrag absolut ≤ 1.000.000.000.",IF(IF('Trades'!J140="NET",IF('Trades'!O140="",FALSE,IF(NOT(ISNUMBER('Trades'!O140)),TRUE,OR(ABS('Trades'!O140)&gt;1000000000,ROUND('Trades'!O140,2)&lt;&gt;'Trades'!O140))),FALSE),"Geldbeträge: höchstens 2 Nachkommastellen; Eingabebetrag absolut ≤ 1.000.000.000.",IF(AND('Trades'!J140="GROSS",NOT(ISNUMBER('Trades'!M140))),"Provision angeben, auch null",IF(AND('Trades'!J140="GROSS",'Trades'!M140&lt;0),"Provision muss nichtnegativ sein",IF(AND('Trades'!J140="GROSS",NOT(ISNUMBER('Trades'!N140))),"Sonstige Gebühren angeben, auch null",IF(AND('Trades'!J140="GROSS",'Trades'!N140&lt;0),"Gebühren müssen nichtnegativ sein",IF(AND('Trades'!J140="GROSS",NOT(ISNUMBER('Trades'!O140))),"Finanzierung mit Vorzeichen angeben, auch null",IF(AND('Trades'!J140="GROSS",NOT(ISNUMBER(F140))),"Brutto-P&amp;L für jeden Ausstieg eingeben",IF(IF('Trades'!J140="NET",OR(ABS('Trades'!L140)&gt;1000000000,ROUND('Trades'!L140,2)&lt;&gt;'Trades'!L140),FALSE),"Geldbeträge: höchstens 2 Nachkommastellen; Eingabebetrag absolut ≤ 1.000.000.000.",IF(IF('Trades'!J140="GROSS",OR(ABS('Trades'!M140)&gt;1000000000,ABS('Trades'!N140)&gt;1000000000,ABS('Trades'!O140)&gt;1000000000,ROUND('Trades'!M140,2)&lt;&gt;'Trades'!M140,ROUND('Trades'!N140,2)&lt;&gt;'Trades'!N140,ROUND('Trades'!O140,2)&lt;&gt;'Trades'!O140),FALSE),"Geldbeträge: höchstens 2 Nachkommastellen; Eingabebetrag absolut ≤ 1.000.000.000.",IF(AND('Trades'!G140&lt;&gt;"",OR(NOT(ISNUMBER('Trades'!G140)),'Trades'!G140&lt;=0)),"Positiven Kurs eingeben oder leer lassen",IF(AND('Trades'!H140&lt;&gt;"",OR(NOT(ISNUMBER('Trades'!H140)),'Trades'!H140&lt;=0)),"Positiven Kurs eingeben oder leer lassen","")))))))))))))))))))))))))))))))))))</x:f>
      </x:c>
      <x:c r="D140" s="31"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k. A.",ROUND(SUMIFS('Exits'!$I$9:$I$608,'Exits'!$B$9:$B$608,'Trades'!A140),8)))</x:f>
      </x:c>
      <x:c r="E140" s="32"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k. A.",IF(OR(O140=0,COUNTIFS('Exits'!$B$9:$B$608,'Trades'!A140,'Exits'!$G$9:$G$608,-1)&gt;0),"k. A.",_xlfn.MAXIFS('Exits'!$C$9:$C$608,'Exits'!$B$9:$B$608,'Trades'!A140))))</x:f>
      </x:c>
      <x:c r="F140" s="30"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k. A.",IF(AND(O140&gt;0,SUMIFS('Exits'!$J$9:$J$608,'Exits'!$B$9:$B$608,'Trades'!A140)=O140),ROUND(SUMIFS('Exits'!$F$9:$F$608,'Exits'!$B$9:$B$608,'Trades'!A140),2),"k. A.")))</x:f>
      </x:c>
      <x:c r="G140" s="30" t="str">
        <x:f>IF(P140=0,"",IF(K140&lt;&gt;1,"k. A.",IF('Trades'!J140="NET",'Trades'!L140,ROUND(F140-'Trades'!M140-'Trades'!N140+'Trades'!O140,2))))</x:f>
      </x:c>
      <x:c r="H140" s="31" t="str">
        <x:f>IF(P140=0,"",IF(N140=1,G140/'Trades'!P140,"k. A."))</x:f>
      </x:c>
      <x:c r="I140" s="33" t="str">
        <x:f>IF(P140=0,"",IF(K140&lt;&gt;1,"Position nicht abgeschlossen",IF(NOT(ISNUMBER('Trades'!P140)),"Risiko fehlt oder ungültig: positiv, ≤ 1.000.000.000, höchstens 2 Nachkommastellen.",IF(OR('Trades'!P140&lt;=0,'Trades'!P140&gt;1000000000,ROUND('Trades'!P140,2)&lt;&gt;'Trades'!P140),"Risiko fehlt oder ungültig: positiv, ≤ 1.000.000.000, höchstens 2 Nachkommastellen.",IF(AND('Trades'!Q140&lt;&gt;"PRICE",'Trades'!Q140&lt;&gt;"ALL_IN"),"PRICE oder ALL_IN wählen",IF('Trades'!Q140&lt;&gt;'Summary'!$K$4,"Andere Basis ausgewählt","Erfasst"))))))</x:f>
      </x:c>
      <x:c r="J140" s="33" t="str">
        <x:f>IF(P140=0,"",IF('Summary'!$H$6="Datumsfilter prüfen","Datumsfilter prüfen",IF(L140=1,"Enthalten",IF(K140=1,"Außerhalb des Zeitraums","Nicht enthalten"))))</x:f>
      </x:c>
      <x:c r="K140" s="29" t="n">
        <x:f>IF(P140=0,0,IF('Trades'!I140="UNSUPPORTED",4,IF(C140&lt;&gt;"",3,IF('Trades'!I140="OPEN",2,1))))</x:f>
        <x:v>0</x:v>
      </x:c>
      <x:c r="L140" s="29" t="n">
        <x:f>IF(OR(K140&lt;&gt;1,'Summary'!$H$6="Datumsfilter prüfen"),0,IF(AND(OR('Summary'!$B$6="",E140&gt;='Summary'!$B$6),OR('Summary'!$E$6="",E140&lt;'Summary'!$E$6+1)),1,0))</x:f>
        <x:v>0</x:v>
      </x:c>
      <x:c r="M140" s="29" t="n">
        <x:f>IF(AND(L140=1,N140=1,'Trades'!Q140='Summary'!$K$4),1,0)</x:f>
        <x:v>0</x:v>
      </x:c>
      <x:c r="N140" s="29" t="n">
        <x:f>IF(K140&lt;&gt;1,0,IF(NOT(ISNUMBER('Trades'!P140)),0,IF(AND('Trades'!P140&gt;0,'Trades'!P140&lt;=1000000000,ROUND('Trades'!P140,2)='Trades'!P140,OR('Trades'!Q140="PRICE",'Trades'!Q140="ALL_IN")),1,0)))</x:f>
        <x:v>0</x:v>
      </x:c>
      <x:c r="O140" s="29" t="n">
        <x:f>IF(P140=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0,COUNTIFS('Exits'!$B$9:$B$608,'Trades'!A140,'Exits'!$K$9:$K$608,1)))</x:f>
        <x:v>0</x:v>
      </x:c>
      <x:c r="P140" s="29" t="n">
        <x:f>IF(COUNTA('Trades'!A140:I140,'Trades'!K140:T140)=0,0,1)</x:f>
        <x:v>0</x:v>
      </x:c>
    </x:row>
    <x:row r="141" ht="52" customHeight="1">
      <x:c r="A141" s="29" t="str">
        <x:f>IF(P141=0,"",IF('Trades'!A141="","[Trades "&amp;ROW()&amp;"]",'Trades'!A141))</x:f>
      </x:c>
      <x:c r="B141" s="33" t="str">
        <x:f>IF(K141=0,"",CHOOSE(K141,"Abgeschlossen","Offen","Unvollständig / ungültig","Nicht unterstützt"))</x:f>
      </x:c>
      <x:c r="C141" s="33" t="str">
        <x:f>IF(P141=0,"",IF('Trades'!I141="UNSUPPORTED","Aufstockungen / Umkehrungen nicht unterstützt",IF('Trades'!A141="","Trade-ID eingeben",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IDs: Text mit A–Z am Anfang, bis zu 64 Zeichen; ohne *, ?, ~, =, &lt; oder &gt;. Beispiel: T-001.",IF(COUNTIFS('Trades'!$A$9:$A$208,'Trades'!A141)&lt;&gt;1,"Trade-ID ist doppelt",IF('Trades'!B141="","Instrument eingeben",IF(AND('Trades'!C141&lt;&gt;"LONG",'Trades'!C141&lt;&gt;"SHORT"),"LONG oder SHORT wählen",IF(NOT(ISNUMBER('Trades'!D141)),"Gültigen Eröffnungszeitpunkt eingeben",IF(OR('Trades'!D141&lt;1,'Trades'!D141&gt;2958465),"Gültigen Eröffnungszeitpunkt eingeben",IF(NOT(ISNUMBER('Trades'!E141)),"Positive ursprüngliche Menge eingeben",IF(OR('Trades'!E141&lt;=0,'Trades'!E141&gt;1000000,ROUND('Trades'!E141,8)&lt;&gt;'Trades'!E141),"Positive ursprüngliche Menge eingeben",IF('Trades'!F141="","Mengeneinheit angeben",IF(AND('Trades'!I141&lt;&gt;"OPEN",'Trades'!I141&lt;&gt;"CLOSED"),"OPEN oder CLOSED wählen",IF(AND('Trades'!J141&lt;&gt;"NET",'Trades'!J141&lt;&gt;"GROSS"),"NET oder GROSS wählen",IF(COUNTIFS('Exits'!$B$9:$B$608,'Trades'!A141,'Exits'!$G$9:$G$608,-1)&gt;0,"Zugehörige Ausstiege prüfen",IF(D141&gt;'Trades'!E141,"Geschlossene Menge übersteigt Anfangsmenge",IF(AND('Trades'!I141="OPEN",D141='Trades'!E141),"OPEN widerspricht Restmenge null",IF('Trades'!I141="OPEN","",IF(O141=0,"Schließung in Exits ergänzen",IF(D141&lt;&gt;'Trades'!E141,"CLOSED verlangt vollständige Schließung",IF(AND('Trades'!J141="NET",NOT(ISNUMBER('Trades'!L141))),"Abgeglichenes Netto der ganzen Position eingeben",IF(AND('Trades'!J141="NET",'Trades'!K141&lt;&gt;"YES"),"Netto der ganzen Position bestätigen",IF(IF('Trades'!J141="NET",IF('Trades'!M141="",FALSE,IF(NOT(ISNUMBER('Trades'!M141)),TRUE,OR('Trades'!M141&lt;0,'Trades'!M141&gt;1000000000,ROUND('Trades'!M141,2)&lt;&gt;'Trades'!M141))),FALSE),"Geldbeträge: höchstens 2 Nachkommastellen; Eingabebetrag absolut ≤ 1.000.000.000.",IF(IF('Trades'!J141="NET",IF('Trades'!N141="",FALSE,IF(NOT(ISNUMBER('Trades'!N141)),TRUE,OR('Trades'!N141&lt;0,'Trades'!N141&gt;1000000000,ROUND('Trades'!N141,2)&lt;&gt;'Trades'!N141))),FALSE),"Geldbeträge: höchstens 2 Nachkommastellen; Eingabebetrag absolut ≤ 1.000.000.000.",IF(IF('Trades'!J141="NET",IF('Trades'!O141="",FALSE,IF(NOT(ISNUMBER('Trades'!O141)),TRUE,OR(ABS('Trades'!O141)&gt;1000000000,ROUND('Trades'!O141,2)&lt;&gt;'Trades'!O141))),FALSE),"Geldbeträge: höchstens 2 Nachkommastellen; Eingabebetrag absolut ≤ 1.000.000.000.",IF(AND('Trades'!J141="GROSS",NOT(ISNUMBER('Trades'!M141))),"Provision angeben, auch null",IF(AND('Trades'!J141="GROSS",'Trades'!M141&lt;0),"Provision muss nichtnegativ sein",IF(AND('Trades'!J141="GROSS",NOT(ISNUMBER('Trades'!N141))),"Sonstige Gebühren angeben, auch null",IF(AND('Trades'!J141="GROSS",'Trades'!N141&lt;0),"Gebühren müssen nichtnegativ sein",IF(AND('Trades'!J141="GROSS",NOT(ISNUMBER('Trades'!O141))),"Finanzierung mit Vorzeichen angeben, auch null",IF(AND('Trades'!J141="GROSS",NOT(ISNUMBER(F141))),"Brutto-P&amp;L für jeden Ausstieg eingeben",IF(IF('Trades'!J141="NET",OR(ABS('Trades'!L141)&gt;1000000000,ROUND('Trades'!L141,2)&lt;&gt;'Trades'!L141),FALSE),"Geldbeträge: höchstens 2 Nachkommastellen; Eingabebetrag absolut ≤ 1.000.000.000.",IF(IF('Trades'!J141="GROSS",OR(ABS('Trades'!M141)&gt;1000000000,ABS('Trades'!N141)&gt;1000000000,ABS('Trades'!O141)&gt;1000000000,ROUND('Trades'!M141,2)&lt;&gt;'Trades'!M141,ROUND('Trades'!N141,2)&lt;&gt;'Trades'!N141,ROUND('Trades'!O141,2)&lt;&gt;'Trades'!O141),FALSE),"Geldbeträge: höchstens 2 Nachkommastellen; Eingabebetrag absolut ≤ 1.000.000.000.",IF(AND('Trades'!G141&lt;&gt;"",OR(NOT(ISNUMBER('Trades'!G141)),'Trades'!G141&lt;=0)),"Positiven Kurs eingeben oder leer lassen",IF(AND('Trades'!H141&lt;&gt;"",OR(NOT(ISNUMBER('Trades'!H141)),'Trades'!H141&lt;=0)),"Positiven Kurs eingeben oder leer lassen","")))))))))))))))))))))))))))))))))))</x:f>
      </x:c>
      <x:c r="D141" s="31"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k. A.",ROUND(SUMIFS('Exits'!$I$9:$I$608,'Exits'!$B$9:$B$608,'Trades'!A141),8)))</x:f>
      </x:c>
      <x:c r="E141" s="32"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k. A.",IF(OR(O141=0,COUNTIFS('Exits'!$B$9:$B$608,'Trades'!A141,'Exits'!$G$9:$G$608,-1)&gt;0),"k. A.",_xlfn.MAXIFS('Exits'!$C$9:$C$608,'Exits'!$B$9:$B$608,'Trades'!A141))))</x:f>
      </x:c>
      <x:c r="F141" s="30"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k. A.",IF(AND(O141&gt;0,SUMIFS('Exits'!$J$9:$J$608,'Exits'!$B$9:$B$608,'Trades'!A141)=O141),ROUND(SUMIFS('Exits'!$F$9:$F$608,'Exits'!$B$9:$B$608,'Trades'!A141),2),"k. A.")))</x:f>
      </x:c>
      <x:c r="G141" s="30" t="str">
        <x:f>IF(P141=0,"",IF(K141&lt;&gt;1,"k. A.",IF('Trades'!J141="NET",'Trades'!L141,ROUND(F141-'Trades'!M141-'Trades'!N141+'Trades'!O141,2))))</x:f>
      </x:c>
      <x:c r="H141" s="31" t="str">
        <x:f>IF(P141=0,"",IF(N141=1,G141/'Trades'!P141,"k. A."))</x:f>
      </x:c>
      <x:c r="I141" s="33" t="str">
        <x:f>IF(P141=0,"",IF(K141&lt;&gt;1,"Position nicht abgeschlossen",IF(NOT(ISNUMBER('Trades'!P141)),"Risiko fehlt oder ungültig: positiv, ≤ 1.000.000.000, höchstens 2 Nachkommastellen.",IF(OR('Trades'!P141&lt;=0,'Trades'!P141&gt;1000000000,ROUND('Trades'!P141,2)&lt;&gt;'Trades'!P141),"Risiko fehlt oder ungültig: positiv, ≤ 1.000.000.000, höchstens 2 Nachkommastellen.",IF(AND('Trades'!Q141&lt;&gt;"PRICE",'Trades'!Q141&lt;&gt;"ALL_IN"),"PRICE oder ALL_IN wählen",IF('Trades'!Q141&lt;&gt;'Summary'!$K$4,"Andere Basis ausgewählt","Erfasst"))))))</x:f>
      </x:c>
      <x:c r="J141" s="33" t="str">
        <x:f>IF(P141=0,"",IF('Summary'!$H$6="Datumsfilter prüfen","Datumsfilter prüfen",IF(L141=1,"Enthalten",IF(K141=1,"Außerhalb des Zeitraums","Nicht enthalten"))))</x:f>
      </x:c>
      <x:c r="K141" s="29" t="n">
        <x:f>IF(P141=0,0,IF('Trades'!I141="UNSUPPORTED",4,IF(C141&lt;&gt;"",3,IF('Trades'!I141="OPEN",2,1))))</x:f>
        <x:v>0</x:v>
      </x:c>
      <x:c r="L141" s="29" t="n">
        <x:f>IF(OR(K141&lt;&gt;1,'Summary'!$H$6="Datumsfilter prüfen"),0,IF(AND(OR('Summary'!$B$6="",E141&gt;='Summary'!$B$6),OR('Summary'!$E$6="",E141&lt;'Summary'!$E$6+1)),1,0))</x:f>
        <x:v>0</x:v>
      </x:c>
      <x:c r="M141" s="29" t="n">
        <x:f>IF(AND(L141=1,N141=1,'Trades'!Q141='Summary'!$K$4),1,0)</x:f>
        <x:v>0</x:v>
      </x:c>
      <x:c r="N141" s="29" t="n">
        <x:f>IF(K141&lt;&gt;1,0,IF(NOT(ISNUMBER('Trades'!P141)),0,IF(AND('Trades'!P141&gt;0,'Trades'!P141&lt;=1000000000,ROUND('Trades'!P141,2)='Trades'!P141,OR('Trades'!Q141="PRICE",'Trades'!Q141="ALL_IN")),1,0)))</x:f>
        <x:v>0</x:v>
      </x:c>
      <x:c r="O141" s="29" t="n">
        <x:f>IF(P141=0,0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0,COUNTIFS('Exits'!$B$9:$B$608,'Trades'!A141,'Exits'!$K$9:$K$608,1)))</x:f>
        <x:v>0</x:v>
      </x:c>
      <x:c r="P141" s="29" t="n">
        <x:f>IF(COUNTA('Trades'!A141:I141,'Trades'!K141:T141)=0,0,1)</x:f>
        <x:v>0</x:v>
      </x:c>
    </x:row>
    <x:row r="142" ht="52" customHeight="1">
      <x:c r="A142" s="29" t="str">
        <x:f>IF(P142=0,"",IF('Trades'!A142="","[Trades "&amp;ROW()&amp;"]",'Trades'!A142))</x:f>
      </x:c>
      <x:c r="B142" s="33" t="str">
        <x:f>IF(K142=0,"",CHOOSE(K142,"Abgeschlossen","Offen","Unvollständig / ungültig","Nicht unterstützt"))</x:f>
      </x:c>
      <x:c r="C142" s="33" t="str">
        <x:f>IF(P142=0,"",IF('Trades'!I142="UNSUPPORTED","Aufstockungen / Umkehrungen nicht unterstützt",IF('Trades'!A142="","Trade-ID eingeben",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IDs: Text mit A–Z am Anfang, bis zu 64 Zeichen; ohne *, ?, ~, =, &lt; oder &gt;. Beispiel: T-001.",IF(COUNTIFS('Trades'!$A$9:$A$208,'Trades'!A142)&lt;&gt;1,"Trade-ID ist doppelt",IF('Trades'!B142="","Instrument eingeben",IF(AND('Trades'!C142&lt;&gt;"LONG",'Trades'!C142&lt;&gt;"SHORT"),"LONG oder SHORT wählen",IF(NOT(ISNUMBER('Trades'!D142)),"Gültigen Eröffnungszeitpunkt eingeben",IF(OR('Trades'!D142&lt;1,'Trades'!D142&gt;2958465),"Gültigen Eröffnungszeitpunkt eingeben",IF(NOT(ISNUMBER('Trades'!E142)),"Positive ursprüngliche Menge eingeben",IF(OR('Trades'!E142&lt;=0,'Trades'!E142&gt;1000000,ROUND('Trades'!E142,8)&lt;&gt;'Trades'!E142),"Positive ursprüngliche Menge eingeben",IF('Trades'!F142="","Mengeneinheit angeben",IF(AND('Trades'!I142&lt;&gt;"OPEN",'Trades'!I142&lt;&gt;"CLOSED"),"OPEN oder CLOSED wählen",IF(AND('Trades'!J142&lt;&gt;"NET",'Trades'!J142&lt;&gt;"GROSS"),"NET oder GROSS wählen",IF(COUNTIFS('Exits'!$B$9:$B$608,'Trades'!A142,'Exits'!$G$9:$G$608,-1)&gt;0,"Zugehörige Ausstiege prüfen",IF(D142&gt;'Trades'!E142,"Geschlossene Menge übersteigt Anfangsmenge",IF(AND('Trades'!I142="OPEN",D142='Trades'!E142),"OPEN widerspricht Restmenge null",IF('Trades'!I142="OPEN","",IF(O142=0,"Schließung in Exits ergänzen",IF(D142&lt;&gt;'Trades'!E142,"CLOSED verlangt vollständige Schließung",IF(AND('Trades'!J142="NET",NOT(ISNUMBER('Trades'!L142))),"Abgeglichenes Netto der ganzen Position eingeben",IF(AND('Trades'!J142="NET",'Trades'!K142&lt;&gt;"YES"),"Netto der ganzen Position bestätigen",IF(IF('Trades'!J142="NET",IF('Trades'!M142="",FALSE,IF(NOT(ISNUMBER('Trades'!M142)),TRUE,OR('Trades'!M142&lt;0,'Trades'!M142&gt;1000000000,ROUND('Trades'!M142,2)&lt;&gt;'Trades'!M142))),FALSE),"Geldbeträge: höchstens 2 Nachkommastellen; Eingabebetrag absolut ≤ 1.000.000.000.",IF(IF('Trades'!J142="NET",IF('Trades'!N142="",FALSE,IF(NOT(ISNUMBER('Trades'!N142)),TRUE,OR('Trades'!N142&lt;0,'Trades'!N142&gt;1000000000,ROUND('Trades'!N142,2)&lt;&gt;'Trades'!N142))),FALSE),"Geldbeträge: höchstens 2 Nachkommastellen; Eingabebetrag absolut ≤ 1.000.000.000.",IF(IF('Trades'!J142="NET",IF('Trades'!O142="",FALSE,IF(NOT(ISNUMBER('Trades'!O142)),TRUE,OR(ABS('Trades'!O142)&gt;1000000000,ROUND('Trades'!O142,2)&lt;&gt;'Trades'!O142))),FALSE),"Geldbeträge: höchstens 2 Nachkommastellen; Eingabebetrag absolut ≤ 1.000.000.000.",IF(AND('Trades'!J142="GROSS",NOT(ISNUMBER('Trades'!M142))),"Provision angeben, auch null",IF(AND('Trades'!J142="GROSS",'Trades'!M142&lt;0),"Provision muss nichtnegativ sein",IF(AND('Trades'!J142="GROSS",NOT(ISNUMBER('Trades'!N142))),"Sonstige Gebühren angeben, auch null",IF(AND('Trades'!J142="GROSS",'Trades'!N142&lt;0),"Gebühren müssen nichtnegativ sein",IF(AND('Trades'!J142="GROSS",NOT(ISNUMBER('Trades'!O142))),"Finanzierung mit Vorzeichen angeben, auch null",IF(AND('Trades'!J142="GROSS",NOT(ISNUMBER(F142))),"Brutto-P&amp;L für jeden Ausstieg eingeben",IF(IF('Trades'!J142="NET",OR(ABS('Trades'!L142)&gt;1000000000,ROUND('Trades'!L142,2)&lt;&gt;'Trades'!L142),FALSE),"Geldbeträge: höchstens 2 Nachkommastellen; Eingabebetrag absolut ≤ 1.000.000.000.",IF(IF('Trades'!J142="GROSS",OR(ABS('Trades'!M142)&gt;1000000000,ABS('Trades'!N142)&gt;1000000000,ABS('Trades'!O142)&gt;1000000000,ROUND('Trades'!M142,2)&lt;&gt;'Trades'!M142,ROUND('Trades'!N142,2)&lt;&gt;'Trades'!N142,ROUND('Trades'!O142,2)&lt;&gt;'Trades'!O142),FALSE),"Geldbeträge: höchstens 2 Nachkommastellen; Eingabebetrag absolut ≤ 1.000.000.000.",IF(AND('Trades'!G142&lt;&gt;"",OR(NOT(ISNUMBER('Trades'!G142)),'Trades'!G142&lt;=0)),"Positiven Kurs eingeben oder leer lassen",IF(AND('Trades'!H142&lt;&gt;"",OR(NOT(ISNUMBER('Trades'!H142)),'Trades'!H142&lt;=0)),"Positiven Kurs eingeben oder leer lassen","")))))))))))))))))))))))))))))))))))</x:f>
      </x:c>
      <x:c r="D142" s="31"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k. A.",ROUND(SUMIFS('Exits'!$I$9:$I$608,'Exits'!$B$9:$B$608,'Trades'!A142),8)))</x:f>
      </x:c>
      <x:c r="E142" s="32"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k. A.",IF(OR(O142=0,COUNTIFS('Exits'!$B$9:$B$608,'Trades'!A142,'Exits'!$G$9:$G$608,-1)&gt;0),"k. A.",_xlfn.MAXIFS('Exits'!$C$9:$C$608,'Exits'!$B$9:$B$608,'Trades'!A142))))</x:f>
      </x:c>
      <x:c r="F142" s="30"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k. A.",IF(AND(O142&gt;0,SUMIFS('Exits'!$J$9:$J$608,'Exits'!$B$9:$B$608,'Trades'!A142)=O142),ROUND(SUMIFS('Exits'!$F$9:$F$608,'Exits'!$B$9:$B$608,'Trades'!A142),2),"k. A.")))</x:f>
      </x:c>
      <x:c r="G142" s="30" t="str">
        <x:f>IF(P142=0,"",IF(K142&lt;&gt;1,"k. A.",IF('Trades'!J142="NET",'Trades'!L142,ROUND(F142-'Trades'!M142-'Trades'!N142+'Trades'!O142,2))))</x:f>
      </x:c>
      <x:c r="H142" s="31" t="str">
        <x:f>IF(P142=0,"",IF(N142=1,G142/'Trades'!P142,"k. A."))</x:f>
      </x:c>
      <x:c r="I142" s="33" t="str">
        <x:f>IF(P142=0,"",IF(K142&lt;&gt;1,"Position nicht abgeschlossen",IF(NOT(ISNUMBER('Trades'!P142)),"Risiko fehlt oder ungültig: positiv, ≤ 1.000.000.000, höchstens 2 Nachkommastellen.",IF(OR('Trades'!P142&lt;=0,'Trades'!P142&gt;1000000000,ROUND('Trades'!P142,2)&lt;&gt;'Trades'!P142),"Risiko fehlt oder ungültig: positiv, ≤ 1.000.000.000, höchstens 2 Nachkommastellen.",IF(AND('Trades'!Q142&lt;&gt;"PRICE",'Trades'!Q142&lt;&gt;"ALL_IN"),"PRICE oder ALL_IN wählen",IF('Trades'!Q142&lt;&gt;'Summary'!$K$4,"Andere Basis ausgewählt","Erfasst"))))))</x:f>
      </x:c>
      <x:c r="J142" s="33" t="str">
        <x:f>IF(P142=0,"",IF('Summary'!$H$6="Datumsfilter prüfen","Datumsfilter prüfen",IF(L142=1,"Enthalten",IF(K142=1,"Außerhalb des Zeitraums","Nicht enthalten"))))</x:f>
      </x:c>
      <x:c r="K142" s="29" t="n">
        <x:f>IF(P142=0,0,IF('Trades'!I142="UNSUPPORTED",4,IF(C142&lt;&gt;"",3,IF('Trades'!I142="OPEN",2,1))))</x:f>
        <x:v>0</x:v>
      </x:c>
      <x:c r="L142" s="29" t="n">
        <x:f>IF(OR(K142&lt;&gt;1,'Summary'!$H$6="Datumsfilter prüfen"),0,IF(AND(OR('Summary'!$B$6="",E142&gt;='Summary'!$B$6),OR('Summary'!$E$6="",E142&lt;'Summary'!$E$6+1)),1,0))</x:f>
        <x:v>0</x:v>
      </x:c>
      <x:c r="M142" s="29" t="n">
        <x:f>IF(AND(L142=1,N142=1,'Trades'!Q142='Summary'!$K$4),1,0)</x:f>
        <x:v>0</x:v>
      </x:c>
      <x:c r="N142" s="29" t="n">
        <x:f>IF(K142&lt;&gt;1,0,IF(NOT(ISNUMBER('Trades'!P142)),0,IF(AND('Trades'!P142&gt;0,'Trades'!P142&lt;=1000000000,ROUND('Trades'!P142,2)='Trades'!P142,OR('Trades'!Q142="PRICE",'Trades'!Q142="ALL_IN")),1,0)))</x:f>
        <x:v>0</x:v>
      </x:c>
      <x:c r="O142" s="29" t="n">
        <x:f>IF(P142=0,0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0,COUNTIFS('Exits'!$B$9:$B$608,'Trades'!A142,'Exits'!$K$9:$K$608,1)))</x:f>
        <x:v>0</x:v>
      </x:c>
      <x:c r="P142" s="29" t="n">
        <x:f>IF(COUNTA('Trades'!A142:I142,'Trades'!K142:T142)=0,0,1)</x:f>
        <x:v>0</x:v>
      </x:c>
    </x:row>
    <x:row r="143" ht="52" customHeight="1">
      <x:c r="A143" s="29" t="str">
        <x:f>IF(P143=0,"",IF('Trades'!A143="","[Trades "&amp;ROW()&amp;"]",'Trades'!A143))</x:f>
      </x:c>
      <x:c r="B143" s="33" t="str">
        <x:f>IF(K143=0,"",CHOOSE(K143,"Abgeschlossen","Offen","Unvollständig / ungültig","Nicht unterstützt"))</x:f>
      </x:c>
      <x:c r="C143" s="33" t="str">
        <x:f>IF(P143=0,"",IF('Trades'!I143="UNSUPPORTED","Aufstockungen / Umkehrungen nicht unterstützt",IF('Trades'!A143="","Trade-ID eingeben",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IDs: Text mit A–Z am Anfang, bis zu 64 Zeichen; ohne *, ?, ~, =, &lt; oder &gt;. Beispiel: T-001.",IF(COUNTIFS('Trades'!$A$9:$A$208,'Trades'!A143)&lt;&gt;1,"Trade-ID ist doppelt",IF('Trades'!B143="","Instrument eingeben",IF(AND('Trades'!C143&lt;&gt;"LONG",'Trades'!C143&lt;&gt;"SHORT"),"LONG oder SHORT wählen",IF(NOT(ISNUMBER('Trades'!D143)),"Gültigen Eröffnungszeitpunkt eingeben",IF(OR('Trades'!D143&lt;1,'Trades'!D143&gt;2958465),"Gültigen Eröffnungszeitpunkt eingeben",IF(NOT(ISNUMBER('Trades'!E143)),"Positive ursprüngliche Menge eingeben",IF(OR('Trades'!E143&lt;=0,'Trades'!E143&gt;1000000,ROUND('Trades'!E143,8)&lt;&gt;'Trades'!E143),"Positive ursprüngliche Menge eingeben",IF('Trades'!F143="","Mengeneinheit angeben",IF(AND('Trades'!I143&lt;&gt;"OPEN",'Trades'!I143&lt;&gt;"CLOSED"),"OPEN oder CLOSED wählen",IF(AND('Trades'!J143&lt;&gt;"NET",'Trades'!J143&lt;&gt;"GROSS"),"NET oder GROSS wählen",IF(COUNTIFS('Exits'!$B$9:$B$608,'Trades'!A143,'Exits'!$G$9:$G$608,-1)&gt;0,"Zugehörige Ausstiege prüfen",IF(D143&gt;'Trades'!E143,"Geschlossene Menge übersteigt Anfangsmenge",IF(AND('Trades'!I143="OPEN",D143='Trades'!E143),"OPEN widerspricht Restmenge null",IF('Trades'!I143="OPEN","",IF(O143=0,"Schließung in Exits ergänzen",IF(D143&lt;&gt;'Trades'!E143,"CLOSED verlangt vollständige Schließung",IF(AND('Trades'!J143="NET",NOT(ISNUMBER('Trades'!L143))),"Abgeglichenes Netto der ganzen Position eingeben",IF(AND('Trades'!J143="NET",'Trades'!K143&lt;&gt;"YES"),"Netto der ganzen Position bestätigen",IF(IF('Trades'!J143="NET",IF('Trades'!M143="",FALSE,IF(NOT(ISNUMBER('Trades'!M143)),TRUE,OR('Trades'!M143&lt;0,'Trades'!M143&gt;1000000000,ROUND('Trades'!M143,2)&lt;&gt;'Trades'!M143))),FALSE),"Geldbeträge: höchstens 2 Nachkommastellen; Eingabebetrag absolut ≤ 1.000.000.000.",IF(IF('Trades'!J143="NET",IF('Trades'!N143="",FALSE,IF(NOT(ISNUMBER('Trades'!N143)),TRUE,OR('Trades'!N143&lt;0,'Trades'!N143&gt;1000000000,ROUND('Trades'!N143,2)&lt;&gt;'Trades'!N143))),FALSE),"Geldbeträge: höchstens 2 Nachkommastellen; Eingabebetrag absolut ≤ 1.000.000.000.",IF(IF('Trades'!J143="NET",IF('Trades'!O143="",FALSE,IF(NOT(ISNUMBER('Trades'!O143)),TRUE,OR(ABS('Trades'!O143)&gt;1000000000,ROUND('Trades'!O143,2)&lt;&gt;'Trades'!O143))),FALSE),"Geldbeträge: höchstens 2 Nachkommastellen; Eingabebetrag absolut ≤ 1.000.000.000.",IF(AND('Trades'!J143="GROSS",NOT(ISNUMBER('Trades'!M143))),"Provision angeben, auch null",IF(AND('Trades'!J143="GROSS",'Trades'!M143&lt;0),"Provision muss nichtnegativ sein",IF(AND('Trades'!J143="GROSS",NOT(ISNUMBER('Trades'!N143))),"Sonstige Gebühren angeben, auch null",IF(AND('Trades'!J143="GROSS",'Trades'!N143&lt;0),"Gebühren müssen nichtnegativ sein",IF(AND('Trades'!J143="GROSS",NOT(ISNUMBER('Trades'!O143))),"Finanzierung mit Vorzeichen angeben, auch null",IF(AND('Trades'!J143="GROSS",NOT(ISNUMBER(F143))),"Brutto-P&amp;L für jeden Ausstieg eingeben",IF(IF('Trades'!J143="NET",OR(ABS('Trades'!L143)&gt;1000000000,ROUND('Trades'!L143,2)&lt;&gt;'Trades'!L143),FALSE),"Geldbeträge: höchstens 2 Nachkommastellen; Eingabebetrag absolut ≤ 1.000.000.000.",IF(IF('Trades'!J143="GROSS",OR(ABS('Trades'!M143)&gt;1000000000,ABS('Trades'!N143)&gt;1000000000,ABS('Trades'!O143)&gt;1000000000,ROUND('Trades'!M143,2)&lt;&gt;'Trades'!M143,ROUND('Trades'!N143,2)&lt;&gt;'Trades'!N143,ROUND('Trades'!O143,2)&lt;&gt;'Trades'!O143),FALSE),"Geldbeträge: höchstens 2 Nachkommastellen; Eingabebetrag absolut ≤ 1.000.000.000.",IF(AND('Trades'!G143&lt;&gt;"",OR(NOT(ISNUMBER('Trades'!G143)),'Trades'!G143&lt;=0)),"Positiven Kurs eingeben oder leer lassen",IF(AND('Trades'!H143&lt;&gt;"",OR(NOT(ISNUMBER('Trades'!H143)),'Trades'!H143&lt;=0)),"Positiven Kurs eingeben oder leer lassen","")))))))))))))))))))))))))))))))))))</x:f>
      </x:c>
      <x:c r="D143" s="31"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k. A.",ROUND(SUMIFS('Exits'!$I$9:$I$608,'Exits'!$B$9:$B$608,'Trades'!A143),8)))</x:f>
      </x:c>
      <x:c r="E143" s="32"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k. A.",IF(OR(O143=0,COUNTIFS('Exits'!$B$9:$B$608,'Trades'!A143,'Exits'!$G$9:$G$608,-1)&gt;0),"k. A.",_xlfn.MAXIFS('Exits'!$C$9:$C$608,'Exits'!$B$9:$B$608,'Trades'!A143))))</x:f>
      </x:c>
      <x:c r="F143" s="30"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k. A.",IF(AND(O143&gt;0,SUMIFS('Exits'!$J$9:$J$608,'Exits'!$B$9:$B$608,'Trades'!A143)=O143),ROUND(SUMIFS('Exits'!$F$9:$F$608,'Exits'!$B$9:$B$608,'Trades'!A143),2),"k. A.")))</x:f>
      </x:c>
      <x:c r="G143" s="30" t="str">
        <x:f>IF(P143=0,"",IF(K143&lt;&gt;1,"k. A.",IF('Trades'!J143="NET",'Trades'!L143,ROUND(F143-'Trades'!M143-'Trades'!N143+'Trades'!O143,2))))</x:f>
      </x:c>
      <x:c r="H143" s="31" t="str">
        <x:f>IF(P143=0,"",IF(N143=1,G143/'Trades'!P143,"k. A."))</x:f>
      </x:c>
      <x:c r="I143" s="33" t="str">
        <x:f>IF(P143=0,"",IF(K143&lt;&gt;1,"Position nicht abgeschlossen",IF(NOT(ISNUMBER('Trades'!P143)),"Risiko fehlt oder ungültig: positiv, ≤ 1.000.000.000, höchstens 2 Nachkommastellen.",IF(OR('Trades'!P143&lt;=0,'Trades'!P143&gt;1000000000,ROUND('Trades'!P143,2)&lt;&gt;'Trades'!P143),"Risiko fehlt oder ungültig: positiv, ≤ 1.000.000.000, höchstens 2 Nachkommastellen.",IF(AND('Trades'!Q143&lt;&gt;"PRICE",'Trades'!Q143&lt;&gt;"ALL_IN"),"PRICE oder ALL_IN wählen",IF('Trades'!Q143&lt;&gt;'Summary'!$K$4,"Andere Basis ausgewählt","Erfasst"))))))</x:f>
      </x:c>
      <x:c r="J143" s="33" t="str">
        <x:f>IF(P143=0,"",IF('Summary'!$H$6="Datumsfilter prüfen","Datumsfilter prüfen",IF(L143=1,"Enthalten",IF(K143=1,"Außerhalb des Zeitraums","Nicht enthalten"))))</x:f>
      </x:c>
      <x:c r="K143" s="29" t="n">
        <x:f>IF(P143=0,0,IF('Trades'!I143="UNSUPPORTED",4,IF(C143&lt;&gt;"",3,IF('Trades'!I143="OPEN",2,1))))</x:f>
        <x:v>0</x:v>
      </x:c>
      <x:c r="L143" s="29" t="n">
        <x:f>IF(OR(K143&lt;&gt;1,'Summary'!$H$6="Datumsfilter prüfen"),0,IF(AND(OR('Summary'!$B$6="",E143&gt;='Summary'!$B$6),OR('Summary'!$E$6="",E143&lt;'Summary'!$E$6+1)),1,0))</x:f>
        <x:v>0</x:v>
      </x:c>
      <x:c r="M143" s="29" t="n">
        <x:f>IF(AND(L143=1,N143=1,'Trades'!Q143='Summary'!$K$4),1,0)</x:f>
        <x:v>0</x:v>
      </x:c>
      <x:c r="N143" s="29" t="n">
        <x:f>IF(K143&lt;&gt;1,0,IF(NOT(ISNUMBER('Trades'!P143)),0,IF(AND('Trades'!P143&gt;0,'Trades'!P143&lt;=1000000000,ROUND('Trades'!P143,2)='Trades'!P143,OR('Trades'!Q143="PRICE",'Trades'!Q143="ALL_IN")),1,0)))</x:f>
        <x:v>0</x:v>
      </x:c>
      <x:c r="O143" s="29" t="n">
        <x:f>IF(P143=0,0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0,COUNTIFS('Exits'!$B$9:$B$608,'Trades'!A143,'Exits'!$K$9:$K$608,1)))</x:f>
        <x:v>0</x:v>
      </x:c>
      <x:c r="P143" s="29" t="n">
        <x:f>IF(COUNTA('Trades'!A143:I143,'Trades'!K143:T143)=0,0,1)</x:f>
        <x:v>0</x:v>
      </x:c>
    </x:row>
    <x:row r="144" ht="52" customHeight="1">
      <x:c r="A144" s="29" t="str">
        <x:f>IF(P144=0,"",IF('Trades'!A144="","[Trades "&amp;ROW()&amp;"]",'Trades'!A144))</x:f>
      </x:c>
      <x:c r="B144" s="33" t="str">
        <x:f>IF(K144=0,"",CHOOSE(K144,"Abgeschlossen","Offen","Unvollständig / ungültig","Nicht unterstützt"))</x:f>
      </x:c>
      <x:c r="C144" s="33" t="str">
        <x:f>IF(P144=0,"",IF('Trades'!I144="UNSUPPORTED","Aufstockungen / Umkehrungen nicht unterstützt",IF('Trades'!A144="","Trade-ID eingeben",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IDs: Text mit A–Z am Anfang, bis zu 64 Zeichen; ohne *, ?, ~, =, &lt; oder &gt;. Beispiel: T-001.",IF(COUNTIFS('Trades'!$A$9:$A$208,'Trades'!A144)&lt;&gt;1,"Trade-ID ist doppelt",IF('Trades'!B144="","Instrument eingeben",IF(AND('Trades'!C144&lt;&gt;"LONG",'Trades'!C144&lt;&gt;"SHORT"),"LONG oder SHORT wählen",IF(NOT(ISNUMBER('Trades'!D144)),"Gültigen Eröffnungszeitpunkt eingeben",IF(OR('Trades'!D144&lt;1,'Trades'!D144&gt;2958465),"Gültigen Eröffnungszeitpunkt eingeben",IF(NOT(ISNUMBER('Trades'!E144)),"Positive ursprüngliche Menge eingeben",IF(OR('Trades'!E144&lt;=0,'Trades'!E144&gt;1000000,ROUND('Trades'!E144,8)&lt;&gt;'Trades'!E144),"Positive ursprüngliche Menge eingeben",IF('Trades'!F144="","Mengeneinheit angeben",IF(AND('Trades'!I144&lt;&gt;"OPEN",'Trades'!I144&lt;&gt;"CLOSED"),"OPEN oder CLOSED wählen",IF(AND('Trades'!J144&lt;&gt;"NET",'Trades'!J144&lt;&gt;"GROSS"),"NET oder GROSS wählen",IF(COUNTIFS('Exits'!$B$9:$B$608,'Trades'!A144,'Exits'!$G$9:$G$608,-1)&gt;0,"Zugehörige Ausstiege prüfen",IF(D144&gt;'Trades'!E144,"Geschlossene Menge übersteigt Anfangsmenge",IF(AND('Trades'!I144="OPEN",D144='Trades'!E144),"OPEN widerspricht Restmenge null",IF('Trades'!I144="OPEN","",IF(O144=0,"Schließung in Exits ergänzen",IF(D144&lt;&gt;'Trades'!E144,"CLOSED verlangt vollständige Schließung",IF(AND('Trades'!J144="NET",NOT(ISNUMBER('Trades'!L144))),"Abgeglichenes Netto der ganzen Position eingeben",IF(AND('Trades'!J144="NET",'Trades'!K144&lt;&gt;"YES"),"Netto der ganzen Position bestätigen",IF(IF('Trades'!J144="NET",IF('Trades'!M144="",FALSE,IF(NOT(ISNUMBER('Trades'!M144)),TRUE,OR('Trades'!M144&lt;0,'Trades'!M144&gt;1000000000,ROUND('Trades'!M144,2)&lt;&gt;'Trades'!M144))),FALSE),"Geldbeträge: höchstens 2 Nachkommastellen; Eingabebetrag absolut ≤ 1.000.000.000.",IF(IF('Trades'!J144="NET",IF('Trades'!N144="",FALSE,IF(NOT(ISNUMBER('Trades'!N144)),TRUE,OR('Trades'!N144&lt;0,'Trades'!N144&gt;1000000000,ROUND('Trades'!N144,2)&lt;&gt;'Trades'!N144))),FALSE),"Geldbeträge: höchstens 2 Nachkommastellen; Eingabebetrag absolut ≤ 1.000.000.000.",IF(IF('Trades'!J144="NET",IF('Trades'!O144="",FALSE,IF(NOT(ISNUMBER('Trades'!O144)),TRUE,OR(ABS('Trades'!O144)&gt;1000000000,ROUND('Trades'!O144,2)&lt;&gt;'Trades'!O144))),FALSE),"Geldbeträge: höchstens 2 Nachkommastellen; Eingabebetrag absolut ≤ 1.000.000.000.",IF(AND('Trades'!J144="GROSS",NOT(ISNUMBER('Trades'!M144))),"Provision angeben, auch null",IF(AND('Trades'!J144="GROSS",'Trades'!M144&lt;0),"Provision muss nichtnegativ sein",IF(AND('Trades'!J144="GROSS",NOT(ISNUMBER('Trades'!N144))),"Sonstige Gebühren angeben, auch null",IF(AND('Trades'!J144="GROSS",'Trades'!N144&lt;0),"Gebühren müssen nichtnegativ sein",IF(AND('Trades'!J144="GROSS",NOT(ISNUMBER('Trades'!O144))),"Finanzierung mit Vorzeichen angeben, auch null",IF(AND('Trades'!J144="GROSS",NOT(ISNUMBER(F144))),"Brutto-P&amp;L für jeden Ausstieg eingeben",IF(IF('Trades'!J144="NET",OR(ABS('Trades'!L144)&gt;1000000000,ROUND('Trades'!L144,2)&lt;&gt;'Trades'!L144),FALSE),"Geldbeträge: höchstens 2 Nachkommastellen; Eingabebetrag absolut ≤ 1.000.000.000.",IF(IF('Trades'!J144="GROSS",OR(ABS('Trades'!M144)&gt;1000000000,ABS('Trades'!N144)&gt;1000000000,ABS('Trades'!O144)&gt;1000000000,ROUND('Trades'!M144,2)&lt;&gt;'Trades'!M144,ROUND('Trades'!N144,2)&lt;&gt;'Trades'!N144,ROUND('Trades'!O144,2)&lt;&gt;'Trades'!O144),FALSE),"Geldbeträge: höchstens 2 Nachkommastellen; Eingabebetrag absolut ≤ 1.000.000.000.",IF(AND('Trades'!G144&lt;&gt;"",OR(NOT(ISNUMBER('Trades'!G144)),'Trades'!G144&lt;=0)),"Positiven Kurs eingeben oder leer lassen",IF(AND('Trades'!H144&lt;&gt;"",OR(NOT(ISNUMBER('Trades'!H144)),'Trades'!H144&lt;=0)),"Positiven Kurs eingeben oder leer lassen","")))))))))))))))))))))))))))))))))))</x:f>
      </x:c>
      <x:c r="D144" s="31"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k. A.",ROUND(SUMIFS('Exits'!$I$9:$I$608,'Exits'!$B$9:$B$608,'Trades'!A144),8)))</x:f>
      </x:c>
      <x:c r="E144" s="32"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k. A.",IF(OR(O144=0,COUNTIFS('Exits'!$B$9:$B$608,'Trades'!A144,'Exits'!$G$9:$G$608,-1)&gt;0),"k. A.",_xlfn.MAXIFS('Exits'!$C$9:$C$608,'Exits'!$B$9:$B$608,'Trades'!A144))))</x:f>
      </x:c>
      <x:c r="F144" s="30"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k. A.",IF(AND(O144&gt;0,SUMIFS('Exits'!$J$9:$J$608,'Exits'!$B$9:$B$608,'Trades'!A144)=O144),ROUND(SUMIFS('Exits'!$F$9:$F$608,'Exits'!$B$9:$B$608,'Trades'!A144),2),"k. A.")))</x:f>
      </x:c>
      <x:c r="G144" s="30" t="str">
        <x:f>IF(P144=0,"",IF(K144&lt;&gt;1,"k. A.",IF('Trades'!J144="NET",'Trades'!L144,ROUND(F144-'Trades'!M144-'Trades'!N144+'Trades'!O144,2))))</x:f>
      </x:c>
      <x:c r="H144" s="31" t="str">
        <x:f>IF(P144=0,"",IF(N144=1,G144/'Trades'!P144,"k. A."))</x:f>
      </x:c>
      <x:c r="I144" s="33" t="str">
        <x:f>IF(P144=0,"",IF(K144&lt;&gt;1,"Position nicht abgeschlossen",IF(NOT(ISNUMBER('Trades'!P144)),"Risiko fehlt oder ungültig: positiv, ≤ 1.000.000.000, höchstens 2 Nachkommastellen.",IF(OR('Trades'!P144&lt;=0,'Trades'!P144&gt;1000000000,ROUND('Trades'!P144,2)&lt;&gt;'Trades'!P144),"Risiko fehlt oder ungültig: positiv, ≤ 1.000.000.000, höchstens 2 Nachkommastellen.",IF(AND('Trades'!Q144&lt;&gt;"PRICE",'Trades'!Q144&lt;&gt;"ALL_IN"),"PRICE oder ALL_IN wählen",IF('Trades'!Q144&lt;&gt;'Summary'!$K$4,"Andere Basis ausgewählt","Erfasst"))))))</x:f>
      </x:c>
      <x:c r="J144" s="33" t="str">
        <x:f>IF(P144=0,"",IF('Summary'!$H$6="Datumsfilter prüfen","Datumsfilter prüfen",IF(L144=1,"Enthalten",IF(K144=1,"Außerhalb des Zeitraums","Nicht enthalten"))))</x:f>
      </x:c>
      <x:c r="K144" s="29" t="n">
        <x:f>IF(P144=0,0,IF('Trades'!I144="UNSUPPORTED",4,IF(C144&lt;&gt;"",3,IF('Trades'!I144="OPEN",2,1))))</x:f>
        <x:v>0</x:v>
      </x:c>
      <x:c r="L144" s="29" t="n">
        <x:f>IF(OR(K144&lt;&gt;1,'Summary'!$H$6="Datumsfilter prüfen"),0,IF(AND(OR('Summary'!$B$6="",E144&gt;='Summary'!$B$6),OR('Summary'!$E$6="",E144&lt;'Summary'!$E$6+1)),1,0))</x:f>
        <x:v>0</x:v>
      </x:c>
      <x:c r="M144" s="29" t="n">
        <x:f>IF(AND(L144=1,N144=1,'Trades'!Q144='Summary'!$K$4),1,0)</x:f>
        <x:v>0</x:v>
      </x:c>
      <x:c r="N144" s="29" t="n">
        <x:f>IF(K144&lt;&gt;1,0,IF(NOT(ISNUMBER('Trades'!P144)),0,IF(AND('Trades'!P144&gt;0,'Trades'!P144&lt;=1000000000,ROUND('Trades'!P144,2)='Trades'!P144,OR('Trades'!Q144="PRICE",'Trades'!Q144="ALL_IN")),1,0)))</x:f>
        <x:v>0</x:v>
      </x:c>
      <x:c r="O144" s="29" t="n">
        <x:f>IF(P144=0,0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0,COUNTIFS('Exits'!$B$9:$B$608,'Trades'!A144,'Exits'!$K$9:$K$608,1)))</x:f>
        <x:v>0</x:v>
      </x:c>
      <x:c r="P144" s="29" t="n">
        <x:f>IF(COUNTA('Trades'!A144:I144,'Trades'!K144:T144)=0,0,1)</x:f>
        <x:v>0</x:v>
      </x:c>
    </x:row>
    <x:row r="145" ht="52" customHeight="1">
      <x:c r="A145" s="29" t="str">
        <x:f>IF(P145=0,"",IF('Trades'!A145="","[Trades "&amp;ROW()&amp;"]",'Trades'!A145))</x:f>
      </x:c>
      <x:c r="B145" s="33" t="str">
        <x:f>IF(K145=0,"",CHOOSE(K145,"Abgeschlossen","Offen","Unvollständig / ungültig","Nicht unterstützt"))</x:f>
      </x:c>
      <x:c r="C145" s="33" t="str">
        <x:f>IF(P145=0,"",IF('Trades'!I145="UNSUPPORTED","Aufstockungen / Umkehrungen nicht unterstützt",IF('Trades'!A145="","Trade-ID eingeben",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IDs: Text mit A–Z am Anfang, bis zu 64 Zeichen; ohne *, ?, ~, =, &lt; oder &gt;. Beispiel: T-001.",IF(COUNTIFS('Trades'!$A$9:$A$208,'Trades'!A145)&lt;&gt;1,"Trade-ID ist doppelt",IF('Trades'!B145="","Instrument eingeben",IF(AND('Trades'!C145&lt;&gt;"LONG",'Trades'!C145&lt;&gt;"SHORT"),"LONG oder SHORT wählen",IF(NOT(ISNUMBER('Trades'!D145)),"Gültigen Eröffnungszeitpunkt eingeben",IF(OR('Trades'!D145&lt;1,'Trades'!D145&gt;2958465),"Gültigen Eröffnungszeitpunkt eingeben",IF(NOT(ISNUMBER('Trades'!E145)),"Positive ursprüngliche Menge eingeben",IF(OR('Trades'!E145&lt;=0,'Trades'!E145&gt;1000000,ROUND('Trades'!E145,8)&lt;&gt;'Trades'!E145),"Positive ursprüngliche Menge eingeben",IF('Trades'!F145="","Mengeneinheit angeben",IF(AND('Trades'!I145&lt;&gt;"OPEN",'Trades'!I145&lt;&gt;"CLOSED"),"OPEN oder CLOSED wählen",IF(AND('Trades'!J145&lt;&gt;"NET",'Trades'!J145&lt;&gt;"GROSS"),"NET oder GROSS wählen",IF(COUNTIFS('Exits'!$B$9:$B$608,'Trades'!A145,'Exits'!$G$9:$G$608,-1)&gt;0,"Zugehörige Ausstiege prüfen",IF(D145&gt;'Trades'!E145,"Geschlossene Menge übersteigt Anfangsmenge",IF(AND('Trades'!I145="OPEN",D145='Trades'!E145),"OPEN widerspricht Restmenge null",IF('Trades'!I145="OPEN","",IF(O145=0,"Schließung in Exits ergänzen",IF(D145&lt;&gt;'Trades'!E145,"CLOSED verlangt vollständige Schließung",IF(AND('Trades'!J145="NET",NOT(ISNUMBER('Trades'!L145))),"Abgeglichenes Netto der ganzen Position eingeben",IF(AND('Trades'!J145="NET",'Trades'!K145&lt;&gt;"YES"),"Netto der ganzen Position bestätigen",IF(IF('Trades'!J145="NET",IF('Trades'!M145="",FALSE,IF(NOT(ISNUMBER('Trades'!M145)),TRUE,OR('Trades'!M145&lt;0,'Trades'!M145&gt;1000000000,ROUND('Trades'!M145,2)&lt;&gt;'Trades'!M145))),FALSE),"Geldbeträge: höchstens 2 Nachkommastellen; Eingabebetrag absolut ≤ 1.000.000.000.",IF(IF('Trades'!J145="NET",IF('Trades'!N145="",FALSE,IF(NOT(ISNUMBER('Trades'!N145)),TRUE,OR('Trades'!N145&lt;0,'Trades'!N145&gt;1000000000,ROUND('Trades'!N145,2)&lt;&gt;'Trades'!N145))),FALSE),"Geldbeträge: höchstens 2 Nachkommastellen; Eingabebetrag absolut ≤ 1.000.000.000.",IF(IF('Trades'!J145="NET",IF('Trades'!O145="",FALSE,IF(NOT(ISNUMBER('Trades'!O145)),TRUE,OR(ABS('Trades'!O145)&gt;1000000000,ROUND('Trades'!O145,2)&lt;&gt;'Trades'!O145))),FALSE),"Geldbeträge: höchstens 2 Nachkommastellen; Eingabebetrag absolut ≤ 1.000.000.000.",IF(AND('Trades'!J145="GROSS",NOT(ISNUMBER('Trades'!M145))),"Provision angeben, auch null",IF(AND('Trades'!J145="GROSS",'Trades'!M145&lt;0),"Provision muss nichtnegativ sein",IF(AND('Trades'!J145="GROSS",NOT(ISNUMBER('Trades'!N145))),"Sonstige Gebühren angeben, auch null",IF(AND('Trades'!J145="GROSS",'Trades'!N145&lt;0),"Gebühren müssen nichtnegativ sein",IF(AND('Trades'!J145="GROSS",NOT(ISNUMBER('Trades'!O145))),"Finanzierung mit Vorzeichen angeben, auch null",IF(AND('Trades'!J145="GROSS",NOT(ISNUMBER(F145))),"Brutto-P&amp;L für jeden Ausstieg eingeben",IF(IF('Trades'!J145="NET",OR(ABS('Trades'!L145)&gt;1000000000,ROUND('Trades'!L145,2)&lt;&gt;'Trades'!L145),FALSE),"Geldbeträge: höchstens 2 Nachkommastellen; Eingabebetrag absolut ≤ 1.000.000.000.",IF(IF('Trades'!J145="GROSS",OR(ABS('Trades'!M145)&gt;1000000000,ABS('Trades'!N145)&gt;1000000000,ABS('Trades'!O145)&gt;1000000000,ROUND('Trades'!M145,2)&lt;&gt;'Trades'!M145,ROUND('Trades'!N145,2)&lt;&gt;'Trades'!N145,ROUND('Trades'!O145,2)&lt;&gt;'Trades'!O145),FALSE),"Geldbeträge: höchstens 2 Nachkommastellen; Eingabebetrag absolut ≤ 1.000.000.000.",IF(AND('Trades'!G145&lt;&gt;"",OR(NOT(ISNUMBER('Trades'!G145)),'Trades'!G145&lt;=0)),"Positiven Kurs eingeben oder leer lassen",IF(AND('Trades'!H145&lt;&gt;"",OR(NOT(ISNUMBER('Trades'!H145)),'Trades'!H145&lt;=0)),"Positiven Kurs eingeben oder leer lassen","")))))))))))))))))))))))))))))))))))</x:f>
      </x:c>
      <x:c r="D145" s="31"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k. A.",ROUND(SUMIFS('Exits'!$I$9:$I$608,'Exits'!$B$9:$B$608,'Trades'!A145),8)))</x:f>
      </x:c>
      <x:c r="E145" s="32"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k. A.",IF(OR(O145=0,COUNTIFS('Exits'!$B$9:$B$608,'Trades'!A145,'Exits'!$G$9:$G$608,-1)&gt;0),"k. A.",_xlfn.MAXIFS('Exits'!$C$9:$C$608,'Exits'!$B$9:$B$608,'Trades'!A145))))</x:f>
      </x:c>
      <x:c r="F145" s="30"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k. A.",IF(AND(O145&gt;0,SUMIFS('Exits'!$J$9:$J$608,'Exits'!$B$9:$B$608,'Trades'!A145)=O145),ROUND(SUMIFS('Exits'!$F$9:$F$608,'Exits'!$B$9:$B$608,'Trades'!A145),2),"k. A.")))</x:f>
      </x:c>
      <x:c r="G145" s="30" t="str">
        <x:f>IF(P145=0,"",IF(K145&lt;&gt;1,"k. A.",IF('Trades'!J145="NET",'Trades'!L145,ROUND(F145-'Trades'!M145-'Trades'!N145+'Trades'!O145,2))))</x:f>
      </x:c>
      <x:c r="H145" s="31" t="str">
        <x:f>IF(P145=0,"",IF(N145=1,G145/'Trades'!P145,"k. A."))</x:f>
      </x:c>
      <x:c r="I145" s="33" t="str">
        <x:f>IF(P145=0,"",IF(K145&lt;&gt;1,"Position nicht abgeschlossen",IF(NOT(ISNUMBER('Trades'!P145)),"Risiko fehlt oder ungültig: positiv, ≤ 1.000.000.000, höchstens 2 Nachkommastellen.",IF(OR('Trades'!P145&lt;=0,'Trades'!P145&gt;1000000000,ROUND('Trades'!P145,2)&lt;&gt;'Trades'!P145),"Risiko fehlt oder ungültig: positiv, ≤ 1.000.000.000, höchstens 2 Nachkommastellen.",IF(AND('Trades'!Q145&lt;&gt;"PRICE",'Trades'!Q145&lt;&gt;"ALL_IN"),"PRICE oder ALL_IN wählen",IF('Trades'!Q145&lt;&gt;'Summary'!$K$4,"Andere Basis ausgewählt","Erfasst"))))))</x:f>
      </x:c>
      <x:c r="J145" s="33" t="str">
        <x:f>IF(P145=0,"",IF('Summary'!$H$6="Datumsfilter prüfen","Datumsfilter prüfen",IF(L145=1,"Enthalten",IF(K145=1,"Außerhalb des Zeitraums","Nicht enthalten"))))</x:f>
      </x:c>
      <x:c r="K145" s="29" t="n">
        <x:f>IF(P145=0,0,IF('Trades'!I145="UNSUPPORTED",4,IF(C145&lt;&gt;"",3,IF('Trades'!I145="OPEN",2,1))))</x:f>
        <x:v>0</x:v>
      </x:c>
      <x:c r="L145" s="29" t="n">
        <x:f>IF(OR(K145&lt;&gt;1,'Summary'!$H$6="Datumsfilter prüfen"),0,IF(AND(OR('Summary'!$B$6="",E145&gt;='Summary'!$B$6),OR('Summary'!$E$6="",E145&lt;'Summary'!$E$6+1)),1,0))</x:f>
        <x:v>0</x:v>
      </x:c>
      <x:c r="M145" s="29" t="n">
        <x:f>IF(AND(L145=1,N145=1,'Trades'!Q145='Summary'!$K$4),1,0)</x:f>
        <x:v>0</x:v>
      </x:c>
      <x:c r="N145" s="29" t="n">
        <x:f>IF(K145&lt;&gt;1,0,IF(NOT(ISNUMBER('Trades'!P145)),0,IF(AND('Trades'!P145&gt;0,'Trades'!P145&lt;=1000000000,ROUND('Trades'!P145,2)='Trades'!P145,OR('Trades'!Q145="PRICE",'Trades'!Q145="ALL_IN")),1,0)))</x:f>
        <x:v>0</x:v>
      </x:c>
      <x:c r="O145" s="29" t="n">
        <x:f>IF(P145=0,0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0,COUNTIFS('Exits'!$B$9:$B$608,'Trades'!A145,'Exits'!$K$9:$K$608,1)))</x:f>
        <x:v>0</x:v>
      </x:c>
      <x:c r="P145" s="29" t="n">
        <x:f>IF(COUNTA('Trades'!A145:I145,'Trades'!K145:T145)=0,0,1)</x:f>
        <x:v>0</x:v>
      </x:c>
    </x:row>
    <x:row r="146" ht="52" customHeight="1">
      <x:c r="A146" s="29" t="str">
        <x:f>IF(P146=0,"",IF('Trades'!A146="","[Trades "&amp;ROW()&amp;"]",'Trades'!A146))</x:f>
      </x:c>
      <x:c r="B146" s="33" t="str">
        <x:f>IF(K146=0,"",CHOOSE(K146,"Abgeschlossen","Offen","Unvollständig / ungültig","Nicht unterstützt"))</x:f>
      </x:c>
      <x:c r="C146" s="33" t="str">
        <x:f>IF(P146=0,"",IF('Trades'!I146="UNSUPPORTED","Aufstockungen / Umkehrungen nicht unterstützt",IF('Trades'!A146="","Trade-ID eingeben",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IDs: Text mit A–Z am Anfang, bis zu 64 Zeichen; ohne *, ?, ~, =, &lt; oder &gt;. Beispiel: T-001.",IF(COUNTIFS('Trades'!$A$9:$A$208,'Trades'!A146)&lt;&gt;1,"Trade-ID ist doppelt",IF('Trades'!B146="","Instrument eingeben",IF(AND('Trades'!C146&lt;&gt;"LONG",'Trades'!C146&lt;&gt;"SHORT"),"LONG oder SHORT wählen",IF(NOT(ISNUMBER('Trades'!D146)),"Gültigen Eröffnungszeitpunkt eingeben",IF(OR('Trades'!D146&lt;1,'Trades'!D146&gt;2958465),"Gültigen Eröffnungszeitpunkt eingeben",IF(NOT(ISNUMBER('Trades'!E146)),"Positive ursprüngliche Menge eingeben",IF(OR('Trades'!E146&lt;=0,'Trades'!E146&gt;1000000,ROUND('Trades'!E146,8)&lt;&gt;'Trades'!E146),"Positive ursprüngliche Menge eingeben",IF('Trades'!F146="","Mengeneinheit angeben",IF(AND('Trades'!I146&lt;&gt;"OPEN",'Trades'!I146&lt;&gt;"CLOSED"),"OPEN oder CLOSED wählen",IF(AND('Trades'!J146&lt;&gt;"NET",'Trades'!J146&lt;&gt;"GROSS"),"NET oder GROSS wählen",IF(COUNTIFS('Exits'!$B$9:$B$608,'Trades'!A146,'Exits'!$G$9:$G$608,-1)&gt;0,"Zugehörige Ausstiege prüfen",IF(D146&gt;'Trades'!E146,"Geschlossene Menge übersteigt Anfangsmenge",IF(AND('Trades'!I146="OPEN",D146='Trades'!E146),"OPEN widerspricht Restmenge null",IF('Trades'!I146="OPEN","",IF(O146=0,"Schließung in Exits ergänzen",IF(D146&lt;&gt;'Trades'!E146,"CLOSED verlangt vollständige Schließung",IF(AND('Trades'!J146="NET",NOT(ISNUMBER('Trades'!L146))),"Abgeglichenes Netto der ganzen Position eingeben",IF(AND('Trades'!J146="NET",'Trades'!K146&lt;&gt;"YES"),"Netto der ganzen Position bestätigen",IF(IF('Trades'!J146="NET",IF('Trades'!M146="",FALSE,IF(NOT(ISNUMBER('Trades'!M146)),TRUE,OR('Trades'!M146&lt;0,'Trades'!M146&gt;1000000000,ROUND('Trades'!M146,2)&lt;&gt;'Trades'!M146))),FALSE),"Geldbeträge: höchstens 2 Nachkommastellen; Eingabebetrag absolut ≤ 1.000.000.000.",IF(IF('Trades'!J146="NET",IF('Trades'!N146="",FALSE,IF(NOT(ISNUMBER('Trades'!N146)),TRUE,OR('Trades'!N146&lt;0,'Trades'!N146&gt;1000000000,ROUND('Trades'!N146,2)&lt;&gt;'Trades'!N146))),FALSE),"Geldbeträge: höchstens 2 Nachkommastellen; Eingabebetrag absolut ≤ 1.000.000.000.",IF(IF('Trades'!J146="NET",IF('Trades'!O146="",FALSE,IF(NOT(ISNUMBER('Trades'!O146)),TRUE,OR(ABS('Trades'!O146)&gt;1000000000,ROUND('Trades'!O146,2)&lt;&gt;'Trades'!O146))),FALSE),"Geldbeträge: höchstens 2 Nachkommastellen; Eingabebetrag absolut ≤ 1.000.000.000.",IF(AND('Trades'!J146="GROSS",NOT(ISNUMBER('Trades'!M146))),"Provision angeben, auch null",IF(AND('Trades'!J146="GROSS",'Trades'!M146&lt;0),"Provision muss nichtnegativ sein",IF(AND('Trades'!J146="GROSS",NOT(ISNUMBER('Trades'!N146))),"Sonstige Gebühren angeben, auch null",IF(AND('Trades'!J146="GROSS",'Trades'!N146&lt;0),"Gebühren müssen nichtnegativ sein",IF(AND('Trades'!J146="GROSS",NOT(ISNUMBER('Trades'!O146))),"Finanzierung mit Vorzeichen angeben, auch null",IF(AND('Trades'!J146="GROSS",NOT(ISNUMBER(F146))),"Brutto-P&amp;L für jeden Ausstieg eingeben",IF(IF('Trades'!J146="NET",OR(ABS('Trades'!L146)&gt;1000000000,ROUND('Trades'!L146,2)&lt;&gt;'Trades'!L146),FALSE),"Geldbeträge: höchstens 2 Nachkommastellen; Eingabebetrag absolut ≤ 1.000.000.000.",IF(IF('Trades'!J146="GROSS",OR(ABS('Trades'!M146)&gt;1000000000,ABS('Trades'!N146)&gt;1000000000,ABS('Trades'!O146)&gt;1000000000,ROUND('Trades'!M146,2)&lt;&gt;'Trades'!M146,ROUND('Trades'!N146,2)&lt;&gt;'Trades'!N146,ROUND('Trades'!O146,2)&lt;&gt;'Trades'!O146),FALSE),"Geldbeträge: höchstens 2 Nachkommastellen; Eingabebetrag absolut ≤ 1.000.000.000.",IF(AND('Trades'!G146&lt;&gt;"",OR(NOT(ISNUMBER('Trades'!G146)),'Trades'!G146&lt;=0)),"Positiven Kurs eingeben oder leer lassen",IF(AND('Trades'!H146&lt;&gt;"",OR(NOT(ISNUMBER('Trades'!H146)),'Trades'!H146&lt;=0)),"Positiven Kurs eingeben oder leer lassen","")))))))))))))))))))))))))))))))))))</x:f>
      </x:c>
      <x:c r="D146" s="31"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k. A.",ROUND(SUMIFS('Exits'!$I$9:$I$608,'Exits'!$B$9:$B$608,'Trades'!A146),8)))</x:f>
      </x:c>
      <x:c r="E146" s="32"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k. A.",IF(OR(O146=0,COUNTIFS('Exits'!$B$9:$B$608,'Trades'!A146,'Exits'!$G$9:$G$608,-1)&gt;0),"k. A.",_xlfn.MAXIFS('Exits'!$C$9:$C$608,'Exits'!$B$9:$B$608,'Trades'!A146))))</x:f>
      </x:c>
      <x:c r="F146" s="30"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k. A.",IF(AND(O146&gt;0,SUMIFS('Exits'!$J$9:$J$608,'Exits'!$B$9:$B$608,'Trades'!A146)=O146),ROUND(SUMIFS('Exits'!$F$9:$F$608,'Exits'!$B$9:$B$608,'Trades'!A146),2),"k. A.")))</x:f>
      </x:c>
      <x:c r="G146" s="30" t="str">
        <x:f>IF(P146=0,"",IF(K146&lt;&gt;1,"k. A.",IF('Trades'!J146="NET",'Trades'!L146,ROUND(F146-'Trades'!M146-'Trades'!N146+'Trades'!O146,2))))</x:f>
      </x:c>
      <x:c r="H146" s="31" t="str">
        <x:f>IF(P146=0,"",IF(N146=1,G146/'Trades'!P146,"k. A."))</x:f>
      </x:c>
      <x:c r="I146" s="33" t="str">
        <x:f>IF(P146=0,"",IF(K146&lt;&gt;1,"Position nicht abgeschlossen",IF(NOT(ISNUMBER('Trades'!P146)),"Risiko fehlt oder ungültig: positiv, ≤ 1.000.000.000, höchstens 2 Nachkommastellen.",IF(OR('Trades'!P146&lt;=0,'Trades'!P146&gt;1000000000,ROUND('Trades'!P146,2)&lt;&gt;'Trades'!P146),"Risiko fehlt oder ungültig: positiv, ≤ 1.000.000.000, höchstens 2 Nachkommastellen.",IF(AND('Trades'!Q146&lt;&gt;"PRICE",'Trades'!Q146&lt;&gt;"ALL_IN"),"PRICE oder ALL_IN wählen",IF('Trades'!Q146&lt;&gt;'Summary'!$K$4,"Andere Basis ausgewählt","Erfasst"))))))</x:f>
      </x:c>
      <x:c r="J146" s="33" t="str">
        <x:f>IF(P146=0,"",IF('Summary'!$H$6="Datumsfilter prüfen","Datumsfilter prüfen",IF(L146=1,"Enthalten",IF(K146=1,"Außerhalb des Zeitraums","Nicht enthalten"))))</x:f>
      </x:c>
      <x:c r="K146" s="29" t="n">
        <x:f>IF(P146=0,0,IF('Trades'!I146="UNSUPPORTED",4,IF(C146&lt;&gt;"",3,IF('Trades'!I146="OPEN",2,1))))</x:f>
        <x:v>0</x:v>
      </x:c>
      <x:c r="L146" s="29" t="n">
        <x:f>IF(OR(K146&lt;&gt;1,'Summary'!$H$6="Datumsfilter prüfen"),0,IF(AND(OR('Summary'!$B$6="",E146&gt;='Summary'!$B$6),OR('Summary'!$E$6="",E146&lt;'Summary'!$E$6+1)),1,0))</x:f>
        <x:v>0</x:v>
      </x:c>
      <x:c r="M146" s="29" t="n">
        <x:f>IF(AND(L146=1,N146=1,'Trades'!Q146='Summary'!$K$4),1,0)</x:f>
        <x:v>0</x:v>
      </x:c>
      <x:c r="N146" s="29" t="n">
        <x:f>IF(K146&lt;&gt;1,0,IF(NOT(ISNUMBER('Trades'!P146)),0,IF(AND('Trades'!P146&gt;0,'Trades'!P146&lt;=1000000000,ROUND('Trades'!P146,2)='Trades'!P146,OR('Trades'!Q146="PRICE",'Trades'!Q146="ALL_IN")),1,0)))</x:f>
        <x:v>0</x:v>
      </x:c>
      <x:c r="O146" s="29" t="n">
        <x:f>IF(P146=0,0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0,COUNTIFS('Exits'!$B$9:$B$608,'Trades'!A146,'Exits'!$K$9:$K$608,1)))</x:f>
        <x:v>0</x:v>
      </x:c>
      <x:c r="P146" s="29" t="n">
        <x:f>IF(COUNTA('Trades'!A146:I146,'Trades'!K146:T146)=0,0,1)</x:f>
        <x:v>0</x:v>
      </x:c>
    </x:row>
    <x:row r="147" ht="52" customHeight="1">
      <x:c r="A147" s="29" t="str">
        <x:f>IF(P147=0,"",IF('Trades'!A147="","[Trades "&amp;ROW()&amp;"]",'Trades'!A147))</x:f>
      </x:c>
      <x:c r="B147" s="33" t="str">
        <x:f>IF(K147=0,"",CHOOSE(K147,"Abgeschlossen","Offen","Unvollständig / ungültig","Nicht unterstützt"))</x:f>
      </x:c>
      <x:c r="C147" s="33" t="str">
        <x:f>IF(P147=0,"",IF('Trades'!I147="UNSUPPORTED","Aufstockungen / Umkehrungen nicht unterstützt",IF('Trades'!A147="","Trade-ID eingeben",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IDs: Text mit A–Z am Anfang, bis zu 64 Zeichen; ohne *, ?, ~, =, &lt; oder &gt;. Beispiel: T-001.",IF(COUNTIFS('Trades'!$A$9:$A$208,'Trades'!A147)&lt;&gt;1,"Trade-ID ist doppelt",IF('Trades'!B147="","Instrument eingeben",IF(AND('Trades'!C147&lt;&gt;"LONG",'Trades'!C147&lt;&gt;"SHORT"),"LONG oder SHORT wählen",IF(NOT(ISNUMBER('Trades'!D147)),"Gültigen Eröffnungszeitpunkt eingeben",IF(OR('Trades'!D147&lt;1,'Trades'!D147&gt;2958465),"Gültigen Eröffnungszeitpunkt eingeben",IF(NOT(ISNUMBER('Trades'!E147)),"Positive ursprüngliche Menge eingeben",IF(OR('Trades'!E147&lt;=0,'Trades'!E147&gt;1000000,ROUND('Trades'!E147,8)&lt;&gt;'Trades'!E147),"Positive ursprüngliche Menge eingeben",IF('Trades'!F147="","Mengeneinheit angeben",IF(AND('Trades'!I147&lt;&gt;"OPEN",'Trades'!I147&lt;&gt;"CLOSED"),"OPEN oder CLOSED wählen",IF(AND('Trades'!J147&lt;&gt;"NET",'Trades'!J147&lt;&gt;"GROSS"),"NET oder GROSS wählen",IF(COUNTIFS('Exits'!$B$9:$B$608,'Trades'!A147,'Exits'!$G$9:$G$608,-1)&gt;0,"Zugehörige Ausstiege prüfen",IF(D147&gt;'Trades'!E147,"Geschlossene Menge übersteigt Anfangsmenge",IF(AND('Trades'!I147="OPEN",D147='Trades'!E147),"OPEN widerspricht Restmenge null",IF('Trades'!I147="OPEN","",IF(O147=0,"Schließung in Exits ergänzen",IF(D147&lt;&gt;'Trades'!E147,"CLOSED verlangt vollständige Schließung",IF(AND('Trades'!J147="NET",NOT(ISNUMBER('Trades'!L147))),"Abgeglichenes Netto der ganzen Position eingeben",IF(AND('Trades'!J147="NET",'Trades'!K147&lt;&gt;"YES"),"Netto der ganzen Position bestätigen",IF(IF('Trades'!J147="NET",IF('Trades'!M147="",FALSE,IF(NOT(ISNUMBER('Trades'!M147)),TRUE,OR('Trades'!M147&lt;0,'Trades'!M147&gt;1000000000,ROUND('Trades'!M147,2)&lt;&gt;'Trades'!M147))),FALSE),"Geldbeträge: höchstens 2 Nachkommastellen; Eingabebetrag absolut ≤ 1.000.000.000.",IF(IF('Trades'!J147="NET",IF('Trades'!N147="",FALSE,IF(NOT(ISNUMBER('Trades'!N147)),TRUE,OR('Trades'!N147&lt;0,'Trades'!N147&gt;1000000000,ROUND('Trades'!N147,2)&lt;&gt;'Trades'!N147))),FALSE),"Geldbeträge: höchstens 2 Nachkommastellen; Eingabebetrag absolut ≤ 1.000.000.000.",IF(IF('Trades'!J147="NET",IF('Trades'!O147="",FALSE,IF(NOT(ISNUMBER('Trades'!O147)),TRUE,OR(ABS('Trades'!O147)&gt;1000000000,ROUND('Trades'!O147,2)&lt;&gt;'Trades'!O147))),FALSE),"Geldbeträge: höchstens 2 Nachkommastellen; Eingabebetrag absolut ≤ 1.000.000.000.",IF(AND('Trades'!J147="GROSS",NOT(ISNUMBER('Trades'!M147))),"Provision angeben, auch null",IF(AND('Trades'!J147="GROSS",'Trades'!M147&lt;0),"Provision muss nichtnegativ sein",IF(AND('Trades'!J147="GROSS",NOT(ISNUMBER('Trades'!N147))),"Sonstige Gebühren angeben, auch null",IF(AND('Trades'!J147="GROSS",'Trades'!N147&lt;0),"Gebühren müssen nichtnegativ sein",IF(AND('Trades'!J147="GROSS",NOT(ISNUMBER('Trades'!O147))),"Finanzierung mit Vorzeichen angeben, auch null",IF(AND('Trades'!J147="GROSS",NOT(ISNUMBER(F147))),"Brutto-P&amp;L für jeden Ausstieg eingeben",IF(IF('Trades'!J147="NET",OR(ABS('Trades'!L147)&gt;1000000000,ROUND('Trades'!L147,2)&lt;&gt;'Trades'!L147),FALSE),"Geldbeträge: höchstens 2 Nachkommastellen; Eingabebetrag absolut ≤ 1.000.000.000.",IF(IF('Trades'!J147="GROSS",OR(ABS('Trades'!M147)&gt;1000000000,ABS('Trades'!N147)&gt;1000000000,ABS('Trades'!O147)&gt;1000000000,ROUND('Trades'!M147,2)&lt;&gt;'Trades'!M147,ROUND('Trades'!N147,2)&lt;&gt;'Trades'!N147,ROUND('Trades'!O147,2)&lt;&gt;'Trades'!O147),FALSE),"Geldbeträge: höchstens 2 Nachkommastellen; Eingabebetrag absolut ≤ 1.000.000.000.",IF(AND('Trades'!G147&lt;&gt;"",OR(NOT(ISNUMBER('Trades'!G147)),'Trades'!G147&lt;=0)),"Positiven Kurs eingeben oder leer lassen",IF(AND('Trades'!H147&lt;&gt;"",OR(NOT(ISNUMBER('Trades'!H147)),'Trades'!H147&lt;=0)),"Positiven Kurs eingeben oder leer lassen","")))))))))))))))))))))))))))))))))))</x:f>
      </x:c>
      <x:c r="D147" s="31"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k. A.",ROUND(SUMIFS('Exits'!$I$9:$I$608,'Exits'!$B$9:$B$608,'Trades'!A147),8)))</x:f>
      </x:c>
      <x:c r="E147" s="32"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k. A.",IF(OR(O147=0,COUNTIFS('Exits'!$B$9:$B$608,'Trades'!A147,'Exits'!$G$9:$G$608,-1)&gt;0),"k. A.",_xlfn.MAXIFS('Exits'!$C$9:$C$608,'Exits'!$B$9:$B$608,'Trades'!A147))))</x:f>
      </x:c>
      <x:c r="F147" s="30"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k. A.",IF(AND(O147&gt;0,SUMIFS('Exits'!$J$9:$J$608,'Exits'!$B$9:$B$608,'Trades'!A147)=O147),ROUND(SUMIFS('Exits'!$F$9:$F$608,'Exits'!$B$9:$B$608,'Trades'!A147),2),"k. A.")))</x:f>
      </x:c>
      <x:c r="G147" s="30" t="str">
        <x:f>IF(P147=0,"",IF(K147&lt;&gt;1,"k. A.",IF('Trades'!J147="NET",'Trades'!L147,ROUND(F147-'Trades'!M147-'Trades'!N147+'Trades'!O147,2))))</x:f>
      </x:c>
      <x:c r="H147" s="31" t="str">
        <x:f>IF(P147=0,"",IF(N147=1,G147/'Trades'!P147,"k. A."))</x:f>
      </x:c>
      <x:c r="I147" s="33" t="str">
        <x:f>IF(P147=0,"",IF(K147&lt;&gt;1,"Position nicht abgeschlossen",IF(NOT(ISNUMBER('Trades'!P147)),"Risiko fehlt oder ungültig: positiv, ≤ 1.000.000.000, höchstens 2 Nachkommastellen.",IF(OR('Trades'!P147&lt;=0,'Trades'!P147&gt;1000000000,ROUND('Trades'!P147,2)&lt;&gt;'Trades'!P147),"Risiko fehlt oder ungültig: positiv, ≤ 1.000.000.000, höchstens 2 Nachkommastellen.",IF(AND('Trades'!Q147&lt;&gt;"PRICE",'Trades'!Q147&lt;&gt;"ALL_IN"),"PRICE oder ALL_IN wählen",IF('Trades'!Q147&lt;&gt;'Summary'!$K$4,"Andere Basis ausgewählt","Erfasst"))))))</x:f>
      </x:c>
      <x:c r="J147" s="33" t="str">
        <x:f>IF(P147=0,"",IF('Summary'!$H$6="Datumsfilter prüfen","Datumsfilter prüfen",IF(L147=1,"Enthalten",IF(K147=1,"Außerhalb des Zeitraums","Nicht enthalten"))))</x:f>
      </x:c>
      <x:c r="K147" s="29" t="n">
        <x:f>IF(P147=0,0,IF('Trades'!I147="UNSUPPORTED",4,IF(C147&lt;&gt;"",3,IF('Trades'!I147="OPEN",2,1))))</x:f>
        <x:v>0</x:v>
      </x:c>
      <x:c r="L147" s="29" t="n">
        <x:f>IF(OR(K147&lt;&gt;1,'Summary'!$H$6="Datumsfilter prüfen"),0,IF(AND(OR('Summary'!$B$6="",E147&gt;='Summary'!$B$6),OR('Summary'!$E$6="",E147&lt;'Summary'!$E$6+1)),1,0))</x:f>
        <x:v>0</x:v>
      </x:c>
      <x:c r="M147" s="29" t="n">
        <x:f>IF(AND(L147=1,N147=1,'Trades'!Q147='Summary'!$K$4),1,0)</x:f>
        <x:v>0</x:v>
      </x:c>
      <x:c r="N147" s="29" t="n">
        <x:f>IF(K147&lt;&gt;1,0,IF(NOT(ISNUMBER('Trades'!P147)),0,IF(AND('Trades'!P147&gt;0,'Trades'!P147&lt;=1000000000,ROUND('Trades'!P147,2)='Trades'!P147,OR('Trades'!Q147="PRICE",'Trades'!Q147="ALL_IN")),1,0)))</x:f>
        <x:v>0</x:v>
      </x:c>
      <x:c r="O147" s="29" t="n">
        <x:f>IF(P147=0,0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0,COUNTIFS('Exits'!$B$9:$B$608,'Trades'!A147,'Exits'!$K$9:$K$608,1)))</x:f>
        <x:v>0</x:v>
      </x:c>
      <x:c r="P147" s="29" t="n">
        <x:f>IF(COUNTA('Trades'!A147:I147,'Trades'!K147:T147)=0,0,1)</x:f>
        <x:v>0</x:v>
      </x:c>
    </x:row>
    <x:row r="148" ht="52" customHeight="1">
      <x:c r="A148" s="29" t="str">
        <x:f>IF(P148=0,"",IF('Trades'!A148="","[Trades "&amp;ROW()&amp;"]",'Trades'!A148))</x:f>
      </x:c>
      <x:c r="B148" s="33" t="str">
        <x:f>IF(K148=0,"",CHOOSE(K148,"Abgeschlossen","Offen","Unvollständig / ungültig","Nicht unterstützt"))</x:f>
      </x:c>
      <x:c r="C148" s="33" t="str">
        <x:f>IF(P148=0,"",IF('Trades'!I148="UNSUPPORTED","Aufstockungen / Umkehrungen nicht unterstützt",IF('Trades'!A148="","Trade-ID eingeben",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IDs: Text mit A–Z am Anfang, bis zu 64 Zeichen; ohne *, ?, ~, =, &lt; oder &gt;. Beispiel: T-001.",IF(COUNTIFS('Trades'!$A$9:$A$208,'Trades'!A148)&lt;&gt;1,"Trade-ID ist doppelt",IF('Trades'!B148="","Instrument eingeben",IF(AND('Trades'!C148&lt;&gt;"LONG",'Trades'!C148&lt;&gt;"SHORT"),"LONG oder SHORT wählen",IF(NOT(ISNUMBER('Trades'!D148)),"Gültigen Eröffnungszeitpunkt eingeben",IF(OR('Trades'!D148&lt;1,'Trades'!D148&gt;2958465),"Gültigen Eröffnungszeitpunkt eingeben",IF(NOT(ISNUMBER('Trades'!E148)),"Positive ursprüngliche Menge eingeben",IF(OR('Trades'!E148&lt;=0,'Trades'!E148&gt;1000000,ROUND('Trades'!E148,8)&lt;&gt;'Trades'!E148),"Positive ursprüngliche Menge eingeben",IF('Trades'!F148="","Mengeneinheit angeben",IF(AND('Trades'!I148&lt;&gt;"OPEN",'Trades'!I148&lt;&gt;"CLOSED"),"OPEN oder CLOSED wählen",IF(AND('Trades'!J148&lt;&gt;"NET",'Trades'!J148&lt;&gt;"GROSS"),"NET oder GROSS wählen",IF(COUNTIFS('Exits'!$B$9:$B$608,'Trades'!A148,'Exits'!$G$9:$G$608,-1)&gt;0,"Zugehörige Ausstiege prüfen",IF(D148&gt;'Trades'!E148,"Geschlossene Menge übersteigt Anfangsmenge",IF(AND('Trades'!I148="OPEN",D148='Trades'!E148),"OPEN widerspricht Restmenge null",IF('Trades'!I148="OPEN","",IF(O148=0,"Schließung in Exits ergänzen",IF(D148&lt;&gt;'Trades'!E148,"CLOSED verlangt vollständige Schließung",IF(AND('Trades'!J148="NET",NOT(ISNUMBER('Trades'!L148))),"Abgeglichenes Netto der ganzen Position eingeben",IF(AND('Trades'!J148="NET",'Trades'!K148&lt;&gt;"YES"),"Netto der ganzen Position bestätigen",IF(IF('Trades'!J148="NET",IF('Trades'!M148="",FALSE,IF(NOT(ISNUMBER('Trades'!M148)),TRUE,OR('Trades'!M148&lt;0,'Trades'!M148&gt;1000000000,ROUND('Trades'!M148,2)&lt;&gt;'Trades'!M148))),FALSE),"Geldbeträge: höchstens 2 Nachkommastellen; Eingabebetrag absolut ≤ 1.000.000.000.",IF(IF('Trades'!J148="NET",IF('Trades'!N148="",FALSE,IF(NOT(ISNUMBER('Trades'!N148)),TRUE,OR('Trades'!N148&lt;0,'Trades'!N148&gt;1000000000,ROUND('Trades'!N148,2)&lt;&gt;'Trades'!N148))),FALSE),"Geldbeträge: höchstens 2 Nachkommastellen; Eingabebetrag absolut ≤ 1.000.000.000.",IF(IF('Trades'!J148="NET",IF('Trades'!O148="",FALSE,IF(NOT(ISNUMBER('Trades'!O148)),TRUE,OR(ABS('Trades'!O148)&gt;1000000000,ROUND('Trades'!O148,2)&lt;&gt;'Trades'!O148))),FALSE),"Geldbeträge: höchstens 2 Nachkommastellen; Eingabebetrag absolut ≤ 1.000.000.000.",IF(AND('Trades'!J148="GROSS",NOT(ISNUMBER('Trades'!M148))),"Provision angeben, auch null",IF(AND('Trades'!J148="GROSS",'Trades'!M148&lt;0),"Provision muss nichtnegativ sein",IF(AND('Trades'!J148="GROSS",NOT(ISNUMBER('Trades'!N148))),"Sonstige Gebühren angeben, auch null",IF(AND('Trades'!J148="GROSS",'Trades'!N148&lt;0),"Gebühren müssen nichtnegativ sein",IF(AND('Trades'!J148="GROSS",NOT(ISNUMBER('Trades'!O148))),"Finanzierung mit Vorzeichen angeben, auch null",IF(AND('Trades'!J148="GROSS",NOT(ISNUMBER(F148))),"Brutto-P&amp;L für jeden Ausstieg eingeben",IF(IF('Trades'!J148="NET",OR(ABS('Trades'!L148)&gt;1000000000,ROUND('Trades'!L148,2)&lt;&gt;'Trades'!L148),FALSE),"Geldbeträge: höchstens 2 Nachkommastellen; Eingabebetrag absolut ≤ 1.000.000.000.",IF(IF('Trades'!J148="GROSS",OR(ABS('Trades'!M148)&gt;1000000000,ABS('Trades'!N148)&gt;1000000000,ABS('Trades'!O148)&gt;1000000000,ROUND('Trades'!M148,2)&lt;&gt;'Trades'!M148,ROUND('Trades'!N148,2)&lt;&gt;'Trades'!N148,ROUND('Trades'!O148,2)&lt;&gt;'Trades'!O148),FALSE),"Geldbeträge: höchstens 2 Nachkommastellen; Eingabebetrag absolut ≤ 1.000.000.000.",IF(AND('Trades'!G148&lt;&gt;"",OR(NOT(ISNUMBER('Trades'!G148)),'Trades'!G148&lt;=0)),"Positiven Kurs eingeben oder leer lassen",IF(AND('Trades'!H148&lt;&gt;"",OR(NOT(ISNUMBER('Trades'!H148)),'Trades'!H148&lt;=0)),"Positiven Kurs eingeben oder leer lassen","")))))))))))))))))))))))))))))))))))</x:f>
      </x:c>
      <x:c r="D148" s="31"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k. A.",ROUND(SUMIFS('Exits'!$I$9:$I$608,'Exits'!$B$9:$B$608,'Trades'!A148),8)))</x:f>
      </x:c>
      <x:c r="E148" s="32"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k. A.",IF(OR(O148=0,COUNTIFS('Exits'!$B$9:$B$608,'Trades'!A148,'Exits'!$G$9:$G$608,-1)&gt;0),"k. A.",_xlfn.MAXIFS('Exits'!$C$9:$C$608,'Exits'!$B$9:$B$608,'Trades'!A148))))</x:f>
      </x:c>
      <x:c r="F148" s="30"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k. A.",IF(AND(O148&gt;0,SUMIFS('Exits'!$J$9:$J$608,'Exits'!$B$9:$B$608,'Trades'!A148)=O148),ROUND(SUMIFS('Exits'!$F$9:$F$608,'Exits'!$B$9:$B$608,'Trades'!A148),2),"k. A.")))</x:f>
      </x:c>
      <x:c r="G148" s="30" t="str">
        <x:f>IF(P148=0,"",IF(K148&lt;&gt;1,"k. A.",IF('Trades'!J148="NET",'Trades'!L148,ROUND(F148-'Trades'!M148-'Trades'!N148+'Trades'!O148,2))))</x:f>
      </x:c>
      <x:c r="H148" s="31" t="str">
        <x:f>IF(P148=0,"",IF(N148=1,G148/'Trades'!P148,"k. A."))</x:f>
      </x:c>
      <x:c r="I148" s="33" t="str">
        <x:f>IF(P148=0,"",IF(K148&lt;&gt;1,"Position nicht abgeschlossen",IF(NOT(ISNUMBER('Trades'!P148)),"Risiko fehlt oder ungültig: positiv, ≤ 1.000.000.000, höchstens 2 Nachkommastellen.",IF(OR('Trades'!P148&lt;=0,'Trades'!P148&gt;1000000000,ROUND('Trades'!P148,2)&lt;&gt;'Trades'!P148),"Risiko fehlt oder ungültig: positiv, ≤ 1.000.000.000, höchstens 2 Nachkommastellen.",IF(AND('Trades'!Q148&lt;&gt;"PRICE",'Trades'!Q148&lt;&gt;"ALL_IN"),"PRICE oder ALL_IN wählen",IF('Trades'!Q148&lt;&gt;'Summary'!$K$4,"Andere Basis ausgewählt","Erfasst"))))))</x:f>
      </x:c>
      <x:c r="J148" s="33" t="str">
        <x:f>IF(P148=0,"",IF('Summary'!$H$6="Datumsfilter prüfen","Datumsfilter prüfen",IF(L148=1,"Enthalten",IF(K148=1,"Außerhalb des Zeitraums","Nicht enthalten"))))</x:f>
      </x:c>
      <x:c r="K148" s="29" t="n">
        <x:f>IF(P148=0,0,IF('Trades'!I148="UNSUPPORTED",4,IF(C148&lt;&gt;"",3,IF('Trades'!I148="OPEN",2,1))))</x:f>
        <x:v>0</x:v>
      </x:c>
      <x:c r="L148" s="29" t="n">
        <x:f>IF(OR(K148&lt;&gt;1,'Summary'!$H$6="Datumsfilter prüfen"),0,IF(AND(OR('Summary'!$B$6="",E148&gt;='Summary'!$B$6),OR('Summary'!$E$6="",E148&lt;'Summary'!$E$6+1)),1,0))</x:f>
        <x:v>0</x:v>
      </x:c>
      <x:c r="M148" s="29" t="n">
        <x:f>IF(AND(L148=1,N148=1,'Trades'!Q148='Summary'!$K$4),1,0)</x:f>
        <x:v>0</x:v>
      </x:c>
      <x:c r="N148" s="29" t="n">
        <x:f>IF(K148&lt;&gt;1,0,IF(NOT(ISNUMBER('Trades'!P148)),0,IF(AND('Trades'!P148&gt;0,'Trades'!P148&lt;=1000000000,ROUND('Trades'!P148,2)='Trades'!P148,OR('Trades'!Q148="PRICE",'Trades'!Q148="ALL_IN")),1,0)))</x:f>
        <x:v>0</x:v>
      </x:c>
      <x:c r="O148" s="29" t="n">
        <x:f>IF(P148=0,0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0,COUNTIFS('Exits'!$B$9:$B$608,'Trades'!A148,'Exits'!$K$9:$K$608,1)))</x:f>
        <x:v>0</x:v>
      </x:c>
      <x:c r="P148" s="29" t="n">
        <x:f>IF(COUNTA('Trades'!A148:I148,'Trades'!K148:T148)=0,0,1)</x:f>
        <x:v>0</x:v>
      </x:c>
    </x:row>
    <x:row r="149" ht="52" customHeight="1">
      <x:c r="A149" s="29" t="str">
        <x:f>IF(P149=0,"",IF('Trades'!A149="","[Trades "&amp;ROW()&amp;"]",'Trades'!A149))</x:f>
      </x:c>
      <x:c r="B149" s="33" t="str">
        <x:f>IF(K149=0,"",CHOOSE(K149,"Abgeschlossen","Offen","Unvollständig / ungültig","Nicht unterstützt"))</x:f>
      </x:c>
      <x:c r="C149" s="33" t="str">
        <x:f>IF(P149=0,"",IF('Trades'!I149="UNSUPPORTED","Aufstockungen / Umkehrungen nicht unterstützt",IF('Trades'!A149="","Trade-ID eingeben",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IDs: Text mit A–Z am Anfang, bis zu 64 Zeichen; ohne *, ?, ~, =, &lt; oder &gt;. Beispiel: T-001.",IF(COUNTIFS('Trades'!$A$9:$A$208,'Trades'!A149)&lt;&gt;1,"Trade-ID ist doppelt",IF('Trades'!B149="","Instrument eingeben",IF(AND('Trades'!C149&lt;&gt;"LONG",'Trades'!C149&lt;&gt;"SHORT"),"LONG oder SHORT wählen",IF(NOT(ISNUMBER('Trades'!D149)),"Gültigen Eröffnungszeitpunkt eingeben",IF(OR('Trades'!D149&lt;1,'Trades'!D149&gt;2958465),"Gültigen Eröffnungszeitpunkt eingeben",IF(NOT(ISNUMBER('Trades'!E149)),"Positive ursprüngliche Menge eingeben",IF(OR('Trades'!E149&lt;=0,'Trades'!E149&gt;1000000,ROUND('Trades'!E149,8)&lt;&gt;'Trades'!E149),"Positive ursprüngliche Menge eingeben",IF('Trades'!F149="","Mengeneinheit angeben",IF(AND('Trades'!I149&lt;&gt;"OPEN",'Trades'!I149&lt;&gt;"CLOSED"),"OPEN oder CLOSED wählen",IF(AND('Trades'!J149&lt;&gt;"NET",'Trades'!J149&lt;&gt;"GROSS"),"NET oder GROSS wählen",IF(COUNTIFS('Exits'!$B$9:$B$608,'Trades'!A149,'Exits'!$G$9:$G$608,-1)&gt;0,"Zugehörige Ausstiege prüfen",IF(D149&gt;'Trades'!E149,"Geschlossene Menge übersteigt Anfangsmenge",IF(AND('Trades'!I149="OPEN",D149='Trades'!E149),"OPEN widerspricht Restmenge null",IF('Trades'!I149="OPEN","",IF(O149=0,"Schließung in Exits ergänzen",IF(D149&lt;&gt;'Trades'!E149,"CLOSED verlangt vollständige Schließung",IF(AND('Trades'!J149="NET",NOT(ISNUMBER('Trades'!L149))),"Abgeglichenes Netto der ganzen Position eingeben",IF(AND('Trades'!J149="NET",'Trades'!K149&lt;&gt;"YES"),"Netto der ganzen Position bestätigen",IF(IF('Trades'!J149="NET",IF('Trades'!M149="",FALSE,IF(NOT(ISNUMBER('Trades'!M149)),TRUE,OR('Trades'!M149&lt;0,'Trades'!M149&gt;1000000000,ROUND('Trades'!M149,2)&lt;&gt;'Trades'!M149))),FALSE),"Geldbeträge: höchstens 2 Nachkommastellen; Eingabebetrag absolut ≤ 1.000.000.000.",IF(IF('Trades'!J149="NET",IF('Trades'!N149="",FALSE,IF(NOT(ISNUMBER('Trades'!N149)),TRUE,OR('Trades'!N149&lt;0,'Trades'!N149&gt;1000000000,ROUND('Trades'!N149,2)&lt;&gt;'Trades'!N149))),FALSE),"Geldbeträge: höchstens 2 Nachkommastellen; Eingabebetrag absolut ≤ 1.000.000.000.",IF(IF('Trades'!J149="NET",IF('Trades'!O149="",FALSE,IF(NOT(ISNUMBER('Trades'!O149)),TRUE,OR(ABS('Trades'!O149)&gt;1000000000,ROUND('Trades'!O149,2)&lt;&gt;'Trades'!O149))),FALSE),"Geldbeträge: höchstens 2 Nachkommastellen; Eingabebetrag absolut ≤ 1.000.000.000.",IF(AND('Trades'!J149="GROSS",NOT(ISNUMBER('Trades'!M149))),"Provision angeben, auch null",IF(AND('Trades'!J149="GROSS",'Trades'!M149&lt;0),"Provision muss nichtnegativ sein",IF(AND('Trades'!J149="GROSS",NOT(ISNUMBER('Trades'!N149))),"Sonstige Gebühren angeben, auch null",IF(AND('Trades'!J149="GROSS",'Trades'!N149&lt;0),"Gebühren müssen nichtnegativ sein",IF(AND('Trades'!J149="GROSS",NOT(ISNUMBER('Trades'!O149))),"Finanzierung mit Vorzeichen angeben, auch null",IF(AND('Trades'!J149="GROSS",NOT(ISNUMBER(F149))),"Brutto-P&amp;L für jeden Ausstieg eingeben",IF(IF('Trades'!J149="NET",OR(ABS('Trades'!L149)&gt;1000000000,ROUND('Trades'!L149,2)&lt;&gt;'Trades'!L149),FALSE),"Geldbeträge: höchstens 2 Nachkommastellen; Eingabebetrag absolut ≤ 1.000.000.000.",IF(IF('Trades'!J149="GROSS",OR(ABS('Trades'!M149)&gt;1000000000,ABS('Trades'!N149)&gt;1000000000,ABS('Trades'!O149)&gt;1000000000,ROUND('Trades'!M149,2)&lt;&gt;'Trades'!M149,ROUND('Trades'!N149,2)&lt;&gt;'Trades'!N149,ROUND('Trades'!O149,2)&lt;&gt;'Trades'!O149),FALSE),"Geldbeträge: höchstens 2 Nachkommastellen; Eingabebetrag absolut ≤ 1.000.000.000.",IF(AND('Trades'!G149&lt;&gt;"",OR(NOT(ISNUMBER('Trades'!G149)),'Trades'!G149&lt;=0)),"Positiven Kurs eingeben oder leer lassen",IF(AND('Trades'!H149&lt;&gt;"",OR(NOT(ISNUMBER('Trades'!H149)),'Trades'!H149&lt;=0)),"Positiven Kurs eingeben oder leer lassen","")))))))))))))))))))))))))))))))))))</x:f>
      </x:c>
      <x:c r="D149" s="31"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k. A.",ROUND(SUMIFS('Exits'!$I$9:$I$608,'Exits'!$B$9:$B$608,'Trades'!A149),8)))</x:f>
      </x:c>
      <x:c r="E149" s="32"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k. A.",IF(OR(O149=0,COUNTIFS('Exits'!$B$9:$B$608,'Trades'!A149,'Exits'!$G$9:$G$608,-1)&gt;0),"k. A.",_xlfn.MAXIFS('Exits'!$C$9:$C$608,'Exits'!$B$9:$B$608,'Trades'!A149))))</x:f>
      </x:c>
      <x:c r="F149" s="30"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k. A.",IF(AND(O149&gt;0,SUMIFS('Exits'!$J$9:$J$608,'Exits'!$B$9:$B$608,'Trades'!A149)=O149),ROUND(SUMIFS('Exits'!$F$9:$F$608,'Exits'!$B$9:$B$608,'Trades'!A149),2),"k. A.")))</x:f>
      </x:c>
      <x:c r="G149" s="30" t="str">
        <x:f>IF(P149=0,"",IF(K149&lt;&gt;1,"k. A.",IF('Trades'!J149="NET",'Trades'!L149,ROUND(F149-'Trades'!M149-'Trades'!N149+'Trades'!O149,2))))</x:f>
      </x:c>
      <x:c r="H149" s="31" t="str">
        <x:f>IF(P149=0,"",IF(N149=1,G149/'Trades'!P149,"k. A."))</x:f>
      </x:c>
      <x:c r="I149" s="33" t="str">
        <x:f>IF(P149=0,"",IF(K149&lt;&gt;1,"Position nicht abgeschlossen",IF(NOT(ISNUMBER('Trades'!P149)),"Risiko fehlt oder ungültig: positiv, ≤ 1.000.000.000, höchstens 2 Nachkommastellen.",IF(OR('Trades'!P149&lt;=0,'Trades'!P149&gt;1000000000,ROUND('Trades'!P149,2)&lt;&gt;'Trades'!P149),"Risiko fehlt oder ungültig: positiv, ≤ 1.000.000.000, höchstens 2 Nachkommastellen.",IF(AND('Trades'!Q149&lt;&gt;"PRICE",'Trades'!Q149&lt;&gt;"ALL_IN"),"PRICE oder ALL_IN wählen",IF('Trades'!Q149&lt;&gt;'Summary'!$K$4,"Andere Basis ausgewählt","Erfasst"))))))</x:f>
      </x:c>
      <x:c r="J149" s="33" t="str">
        <x:f>IF(P149=0,"",IF('Summary'!$H$6="Datumsfilter prüfen","Datumsfilter prüfen",IF(L149=1,"Enthalten",IF(K149=1,"Außerhalb des Zeitraums","Nicht enthalten"))))</x:f>
      </x:c>
      <x:c r="K149" s="29" t="n">
        <x:f>IF(P149=0,0,IF('Trades'!I149="UNSUPPORTED",4,IF(C149&lt;&gt;"",3,IF('Trades'!I149="OPEN",2,1))))</x:f>
        <x:v>0</x:v>
      </x:c>
      <x:c r="L149" s="29" t="n">
        <x:f>IF(OR(K149&lt;&gt;1,'Summary'!$H$6="Datumsfilter prüfen"),0,IF(AND(OR('Summary'!$B$6="",E149&gt;='Summary'!$B$6),OR('Summary'!$E$6="",E149&lt;'Summary'!$E$6+1)),1,0))</x:f>
        <x:v>0</x:v>
      </x:c>
      <x:c r="M149" s="29" t="n">
        <x:f>IF(AND(L149=1,N149=1,'Trades'!Q149='Summary'!$K$4),1,0)</x:f>
        <x:v>0</x:v>
      </x:c>
      <x:c r="N149" s="29" t="n">
        <x:f>IF(K149&lt;&gt;1,0,IF(NOT(ISNUMBER('Trades'!P149)),0,IF(AND('Trades'!P149&gt;0,'Trades'!P149&lt;=1000000000,ROUND('Trades'!P149,2)='Trades'!P149,OR('Trades'!Q149="PRICE",'Trades'!Q149="ALL_IN")),1,0)))</x:f>
        <x:v>0</x:v>
      </x:c>
      <x:c r="O149" s="29" t="n">
        <x:f>IF(P149=0,0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0,COUNTIFS('Exits'!$B$9:$B$608,'Trades'!A149,'Exits'!$K$9:$K$608,1)))</x:f>
        <x:v>0</x:v>
      </x:c>
      <x:c r="P149" s="29" t="n">
        <x:f>IF(COUNTA('Trades'!A149:I149,'Trades'!K149:T149)=0,0,1)</x:f>
        <x:v>0</x:v>
      </x:c>
    </x:row>
    <x:row r="150" ht="52" customHeight="1">
      <x:c r="A150" s="29" t="str">
        <x:f>IF(P150=0,"",IF('Trades'!A150="","[Trades "&amp;ROW()&amp;"]",'Trades'!A150))</x:f>
      </x:c>
      <x:c r="B150" s="33" t="str">
        <x:f>IF(K150=0,"",CHOOSE(K150,"Abgeschlossen","Offen","Unvollständig / ungültig","Nicht unterstützt"))</x:f>
      </x:c>
      <x:c r="C150" s="33" t="str">
        <x:f>IF(P150=0,"",IF('Trades'!I150="UNSUPPORTED","Aufstockungen / Umkehrungen nicht unterstützt",IF('Trades'!A150="","Trade-ID eingeben",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IDs: Text mit A–Z am Anfang, bis zu 64 Zeichen; ohne *, ?, ~, =, &lt; oder &gt;. Beispiel: T-001.",IF(COUNTIFS('Trades'!$A$9:$A$208,'Trades'!A150)&lt;&gt;1,"Trade-ID ist doppelt",IF('Trades'!B150="","Instrument eingeben",IF(AND('Trades'!C150&lt;&gt;"LONG",'Trades'!C150&lt;&gt;"SHORT"),"LONG oder SHORT wählen",IF(NOT(ISNUMBER('Trades'!D150)),"Gültigen Eröffnungszeitpunkt eingeben",IF(OR('Trades'!D150&lt;1,'Trades'!D150&gt;2958465),"Gültigen Eröffnungszeitpunkt eingeben",IF(NOT(ISNUMBER('Trades'!E150)),"Positive ursprüngliche Menge eingeben",IF(OR('Trades'!E150&lt;=0,'Trades'!E150&gt;1000000,ROUND('Trades'!E150,8)&lt;&gt;'Trades'!E150),"Positive ursprüngliche Menge eingeben",IF('Trades'!F150="","Mengeneinheit angeben",IF(AND('Trades'!I150&lt;&gt;"OPEN",'Trades'!I150&lt;&gt;"CLOSED"),"OPEN oder CLOSED wählen",IF(AND('Trades'!J150&lt;&gt;"NET",'Trades'!J150&lt;&gt;"GROSS"),"NET oder GROSS wählen",IF(COUNTIFS('Exits'!$B$9:$B$608,'Trades'!A150,'Exits'!$G$9:$G$608,-1)&gt;0,"Zugehörige Ausstiege prüfen",IF(D150&gt;'Trades'!E150,"Geschlossene Menge übersteigt Anfangsmenge",IF(AND('Trades'!I150="OPEN",D150='Trades'!E150),"OPEN widerspricht Restmenge null",IF('Trades'!I150="OPEN","",IF(O150=0,"Schließung in Exits ergänzen",IF(D150&lt;&gt;'Trades'!E150,"CLOSED verlangt vollständige Schließung",IF(AND('Trades'!J150="NET",NOT(ISNUMBER('Trades'!L150))),"Abgeglichenes Netto der ganzen Position eingeben",IF(AND('Trades'!J150="NET",'Trades'!K150&lt;&gt;"YES"),"Netto der ganzen Position bestätigen",IF(IF('Trades'!J150="NET",IF('Trades'!M150="",FALSE,IF(NOT(ISNUMBER('Trades'!M150)),TRUE,OR('Trades'!M150&lt;0,'Trades'!M150&gt;1000000000,ROUND('Trades'!M150,2)&lt;&gt;'Trades'!M150))),FALSE),"Geldbeträge: höchstens 2 Nachkommastellen; Eingabebetrag absolut ≤ 1.000.000.000.",IF(IF('Trades'!J150="NET",IF('Trades'!N150="",FALSE,IF(NOT(ISNUMBER('Trades'!N150)),TRUE,OR('Trades'!N150&lt;0,'Trades'!N150&gt;1000000000,ROUND('Trades'!N150,2)&lt;&gt;'Trades'!N150))),FALSE),"Geldbeträge: höchstens 2 Nachkommastellen; Eingabebetrag absolut ≤ 1.000.000.000.",IF(IF('Trades'!J150="NET",IF('Trades'!O150="",FALSE,IF(NOT(ISNUMBER('Trades'!O150)),TRUE,OR(ABS('Trades'!O150)&gt;1000000000,ROUND('Trades'!O150,2)&lt;&gt;'Trades'!O150))),FALSE),"Geldbeträge: höchstens 2 Nachkommastellen; Eingabebetrag absolut ≤ 1.000.000.000.",IF(AND('Trades'!J150="GROSS",NOT(ISNUMBER('Trades'!M150))),"Provision angeben, auch null",IF(AND('Trades'!J150="GROSS",'Trades'!M150&lt;0),"Provision muss nichtnegativ sein",IF(AND('Trades'!J150="GROSS",NOT(ISNUMBER('Trades'!N150))),"Sonstige Gebühren angeben, auch null",IF(AND('Trades'!J150="GROSS",'Trades'!N150&lt;0),"Gebühren müssen nichtnegativ sein",IF(AND('Trades'!J150="GROSS",NOT(ISNUMBER('Trades'!O150))),"Finanzierung mit Vorzeichen angeben, auch null",IF(AND('Trades'!J150="GROSS",NOT(ISNUMBER(F150))),"Brutto-P&amp;L für jeden Ausstieg eingeben",IF(IF('Trades'!J150="NET",OR(ABS('Trades'!L150)&gt;1000000000,ROUND('Trades'!L150,2)&lt;&gt;'Trades'!L150),FALSE),"Geldbeträge: höchstens 2 Nachkommastellen; Eingabebetrag absolut ≤ 1.000.000.000.",IF(IF('Trades'!J150="GROSS",OR(ABS('Trades'!M150)&gt;1000000000,ABS('Trades'!N150)&gt;1000000000,ABS('Trades'!O150)&gt;1000000000,ROUND('Trades'!M150,2)&lt;&gt;'Trades'!M150,ROUND('Trades'!N150,2)&lt;&gt;'Trades'!N150,ROUND('Trades'!O150,2)&lt;&gt;'Trades'!O150),FALSE),"Geldbeträge: höchstens 2 Nachkommastellen; Eingabebetrag absolut ≤ 1.000.000.000.",IF(AND('Trades'!G150&lt;&gt;"",OR(NOT(ISNUMBER('Trades'!G150)),'Trades'!G150&lt;=0)),"Positiven Kurs eingeben oder leer lassen",IF(AND('Trades'!H150&lt;&gt;"",OR(NOT(ISNUMBER('Trades'!H150)),'Trades'!H150&lt;=0)),"Positiven Kurs eingeben oder leer lassen","")))))))))))))))))))))))))))))))))))</x:f>
      </x:c>
      <x:c r="D150" s="31"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k. A.",ROUND(SUMIFS('Exits'!$I$9:$I$608,'Exits'!$B$9:$B$608,'Trades'!A150),8)))</x:f>
      </x:c>
      <x:c r="E150" s="32"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k. A.",IF(OR(O150=0,COUNTIFS('Exits'!$B$9:$B$608,'Trades'!A150,'Exits'!$G$9:$G$608,-1)&gt;0),"k. A.",_xlfn.MAXIFS('Exits'!$C$9:$C$608,'Exits'!$B$9:$B$608,'Trades'!A150))))</x:f>
      </x:c>
      <x:c r="F150" s="30"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k. A.",IF(AND(O150&gt;0,SUMIFS('Exits'!$J$9:$J$608,'Exits'!$B$9:$B$608,'Trades'!A150)=O150),ROUND(SUMIFS('Exits'!$F$9:$F$608,'Exits'!$B$9:$B$608,'Trades'!A150),2),"k. A.")))</x:f>
      </x:c>
      <x:c r="G150" s="30" t="str">
        <x:f>IF(P150=0,"",IF(K150&lt;&gt;1,"k. A.",IF('Trades'!J150="NET",'Trades'!L150,ROUND(F150-'Trades'!M150-'Trades'!N150+'Trades'!O150,2))))</x:f>
      </x:c>
      <x:c r="H150" s="31" t="str">
        <x:f>IF(P150=0,"",IF(N150=1,G150/'Trades'!P150,"k. A."))</x:f>
      </x:c>
      <x:c r="I150" s="33" t="str">
        <x:f>IF(P150=0,"",IF(K150&lt;&gt;1,"Position nicht abgeschlossen",IF(NOT(ISNUMBER('Trades'!P150)),"Risiko fehlt oder ungültig: positiv, ≤ 1.000.000.000, höchstens 2 Nachkommastellen.",IF(OR('Trades'!P150&lt;=0,'Trades'!P150&gt;1000000000,ROUND('Trades'!P150,2)&lt;&gt;'Trades'!P150),"Risiko fehlt oder ungültig: positiv, ≤ 1.000.000.000, höchstens 2 Nachkommastellen.",IF(AND('Trades'!Q150&lt;&gt;"PRICE",'Trades'!Q150&lt;&gt;"ALL_IN"),"PRICE oder ALL_IN wählen",IF('Trades'!Q150&lt;&gt;'Summary'!$K$4,"Andere Basis ausgewählt","Erfasst"))))))</x:f>
      </x:c>
      <x:c r="J150" s="33" t="str">
        <x:f>IF(P150=0,"",IF('Summary'!$H$6="Datumsfilter prüfen","Datumsfilter prüfen",IF(L150=1,"Enthalten",IF(K150=1,"Außerhalb des Zeitraums","Nicht enthalten"))))</x:f>
      </x:c>
      <x:c r="K150" s="29" t="n">
        <x:f>IF(P150=0,0,IF('Trades'!I150="UNSUPPORTED",4,IF(C150&lt;&gt;"",3,IF('Trades'!I150="OPEN",2,1))))</x:f>
        <x:v>0</x:v>
      </x:c>
      <x:c r="L150" s="29" t="n">
        <x:f>IF(OR(K150&lt;&gt;1,'Summary'!$H$6="Datumsfilter prüfen"),0,IF(AND(OR('Summary'!$B$6="",E150&gt;='Summary'!$B$6),OR('Summary'!$E$6="",E150&lt;'Summary'!$E$6+1)),1,0))</x:f>
        <x:v>0</x:v>
      </x:c>
      <x:c r="M150" s="29" t="n">
        <x:f>IF(AND(L150=1,N150=1,'Trades'!Q150='Summary'!$K$4),1,0)</x:f>
        <x:v>0</x:v>
      </x:c>
      <x:c r="N150" s="29" t="n">
        <x:f>IF(K150&lt;&gt;1,0,IF(NOT(ISNUMBER('Trades'!P150)),0,IF(AND('Trades'!P150&gt;0,'Trades'!P150&lt;=1000000000,ROUND('Trades'!P150,2)='Trades'!P150,OR('Trades'!Q150="PRICE",'Trades'!Q150="ALL_IN")),1,0)))</x:f>
        <x:v>0</x:v>
      </x:c>
      <x:c r="O150" s="29" t="n">
        <x:f>IF(P150=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0,COUNTIFS('Exits'!$B$9:$B$608,'Trades'!A150,'Exits'!$K$9:$K$608,1)))</x:f>
        <x:v>0</x:v>
      </x:c>
      <x:c r="P150" s="29" t="n">
        <x:f>IF(COUNTA('Trades'!A150:I150,'Trades'!K150:T150)=0,0,1)</x:f>
        <x:v>0</x:v>
      </x:c>
    </x:row>
    <x:row r="151" ht="52" customHeight="1">
      <x:c r="A151" s="29" t="str">
        <x:f>IF(P151=0,"",IF('Trades'!A151="","[Trades "&amp;ROW()&amp;"]",'Trades'!A151))</x:f>
      </x:c>
      <x:c r="B151" s="33" t="str">
        <x:f>IF(K151=0,"",CHOOSE(K151,"Abgeschlossen","Offen","Unvollständig / ungültig","Nicht unterstützt"))</x:f>
      </x:c>
      <x:c r="C151" s="33" t="str">
        <x:f>IF(P151=0,"",IF('Trades'!I151="UNSUPPORTED","Aufstockungen / Umkehrungen nicht unterstützt",IF('Trades'!A151="","Trade-ID eingeben",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IDs: Text mit A–Z am Anfang, bis zu 64 Zeichen; ohne *, ?, ~, =, &lt; oder &gt;. Beispiel: T-001.",IF(COUNTIFS('Trades'!$A$9:$A$208,'Trades'!A151)&lt;&gt;1,"Trade-ID ist doppelt",IF('Trades'!B151="","Instrument eingeben",IF(AND('Trades'!C151&lt;&gt;"LONG",'Trades'!C151&lt;&gt;"SHORT"),"LONG oder SHORT wählen",IF(NOT(ISNUMBER('Trades'!D151)),"Gültigen Eröffnungszeitpunkt eingeben",IF(OR('Trades'!D151&lt;1,'Trades'!D151&gt;2958465),"Gültigen Eröffnungszeitpunkt eingeben",IF(NOT(ISNUMBER('Trades'!E151)),"Positive ursprüngliche Menge eingeben",IF(OR('Trades'!E151&lt;=0,'Trades'!E151&gt;1000000,ROUND('Trades'!E151,8)&lt;&gt;'Trades'!E151),"Positive ursprüngliche Menge eingeben",IF('Trades'!F151="","Mengeneinheit angeben",IF(AND('Trades'!I151&lt;&gt;"OPEN",'Trades'!I151&lt;&gt;"CLOSED"),"OPEN oder CLOSED wählen",IF(AND('Trades'!J151&lt;&gt;"NET",'Trades'!J151&lt;&gt;"GROSS"),"NET oder GROSS wählen",IF(COUNTIFS('Exits'!$B$9:$B$608,'Trades'!A151,'Exits'!$G$9:$G$608,-1)&gt;0,"Zugehörige Ausstiege prüfen",IF(D151&gt;'Trades'!E151,"Geschlossene Menge übersteigt Anfangsmenge",IF(AND('Trades'!I151="OPEN",D151='Trades'!E151),"OPEN widerspricht Restmenge null",IF('Trades'!I151="OPEN","",IF(O151=0,"Schließung in Exits ergänzen",IF(D151&lt;&gt;'Trades'!E151,"CLOSED verlangt vollständige Schließung",IF(AND('Trades'!J151="NET",NOT(ISNUMBER('Trades'!L151))),"Abgeglichenes Netto der ganzen Position eingeben",IF(AND('Trades'!J151="NET",'Trades'!K151&lt;&gt;"YES"),"Netto der ganzen Position bestätigen",IF(IF('Trades'!J151="NET",IF('Trades'!M151="",FALSE,IF(NOT(ISNUMBER('Trades'!M151)),TRUE,OR('Trades'!M151&lt;0,'Trades'!M151&gt;1000000000,ROUND('Trades'!M151,2)&lt;&gt;'Trades'!M151))),FALSE),"Geldbeträge: höchstens 2 Nachkommastellen; Eingabebetrag absolut ≤ 1.000.000.000.",IF(IF('Trades'!J151="NET",IF('Trades'!N151="",FALSE,IF(NOT(ISNUMBER('Trades'!N151)),TRUE,OR('Trades'!N151&lt;0,'Trades'!N151&gt;1000000000,ROUND('Trades'!N151,2)&lt;&gt;'Trades'!N151))),FALSE),"Geldbeträge: höchstens 2 Nachkommastellen; Eingabebetrag absolut ≤ 1.000.000.000.",IF(IF('Trades'!J151="NET",IF('Trades'!O151="",FALSE,IF(NOT(ISNUMBER('Trades'!O151)),TRUE,OR(ABS('Trades'!O151)&gt;1000000000,ROUND('Trades'!O151,2)&lt;&gt;'Trades'!O151))),FALSE),"Geldbeträge: höchstens 2 Nachkommastellen; Eingabebetrag absolut ≤ 1.000.000.000.",IF(AND('Trades'!J151="GROSS",NOT(ISNUMBER('Trades'!M151))),"Provision angeben, auch null",IF(AND('Trades'!J151="GROSS",'Trades'!M151&lt;0),"Provision muss nichtnegativ sein",IF(AND('Trades'!J151="GROSS",NOT(ISNUMBER('Trades'!N151))),"Sonstige Gebühren angeben, auch null",IF(AND('Trades'!J151="GROSS",'Trades'!N151&lt;0),"Gebühren müssen nichtnegativ sein",IF(AND('Trades'!J151="GROSS",NOT(ISNUMBER('Trades'!O151))),"Finanzierung mit Vorzeichen angeben, auch null",IF(AND('Trades'!J151="GROSS",NOT(ISNUMBER(F151))),"Brutto-P&amp;L für jeden Ausstieg eingeben",IF(IF('Trades'!J151="NET",OR(ABS('Trades'!L151)&gt;1000000000,ROUND('Trades'!L151,2)&lt;&gt;'Trades'!L151),FALSE),"Geldbeträge: höchstens 2 Nachkommastellen; Eingabebetrag absolut ≤ 1.000.000.000.",IF(IF('Trades'!J151="GROSS",OR(ABS('Trades'!M151)&gt;1000000000,ABS('Trades'!N151)&gt;1000000000,ABS('Trades'!O151)&gt;1000000000,ROUND('Trades'!M151,2)&lt;&gt;'Trades'!M151,ROUND('Trades'!N151,2)&lt;&gt;'Trades'!N151,ROUND('Trades'!O151,2)&lt;&gt;'Trades'!O151),FALSE),"Geldbeträge: höchstens 2 Nachkommastellen; Eingabebetrag absolut ≤ 1.000.000.000.",IF(AND('Trades'!G151&lt;&gt;"",OR(NOT(ISNUMBER('Trades'!G151)),'Trades'!G151&lt;=0)),"Positiven Kurs eingeben oder leer lassen",IF(AND('Trades'!H151&lt;&gt;"",OR(NOT(ISNUMBER('Trades'!H151)),'Trades'!H151&lt;=0)),"Positiven Kurs eingeben oder leer lassen","")))))))))))))))))))))))))))))))))))</x:f>
      </x:c>
      <x:c r="D151" s="31"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k. A.",ROUND(SUMIFS('Exits'!$I$9:$I$608,'Exits'!$B$9:$B$608,'Trades'!A151),8)))</x:f>
      </x:c>
      <x:c r="E151" s="32"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k. A.",IF(OR(O151=0,COUNTIFS('Exits'!$B$9:$B$608,'Trades'!A151,'Exits'!$G$9:$G$608,-1)&gt;0),"k. A.",_xlfn.MAXIFS('Exits'!$C$9:$C$608,'Exits'!$B$9:$B$608,'Trades'!A151))))</x:f>
      </x:c>
      <x:c r="F151" s="30"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k. A.",IF(AND(O151&gt;0,SUMIFS('Exits'!$J$9:$J$608,'Exits'!$B$9:$B$608,'Trades'!A151)=O151),ROUND(SUMIFS('Exits'!$F$9:$F$608,'Exits'!$B$9:$B$608,'Trades'!A151),2),"k. A.")))</x:f>
      </x:c>
      <x:c r="G151" s="30" t="str">
        <x:f>IF(P151=0,"",IF(K151&lt;&gt;1,"k. A.",IF('Trades'!J151="NET",'Trades'!L151,ROUND(F151-'Trades'!M151-'Trades'!N151+'Trades'!O151,2))))</x:f>
      </x:c>
      <x:c r="H151" s="31" t="str">
        <x:f>IF(P151=0,"",IF(N151=1,G151/'Trades'!P151,"k. A."))</x:f>
      </x:c>
      <x:c r="I151" s="33" t="str">
        <x:f>IF(P151=0,"",IF(K151&lt;&gt;1,"Position nicht abgeschlossen",IF(NOT(ISNUMBER('Trades'!P151)),"Risiko fehlt oder ungültig: positiv, ≤ 1.000.000.000, höchstens 2 Nachkommastellen.",IF(OR('Trades'!P151&lt;=0,'Trades'!P151&gt;1000000000,ROUND('Trades'!P151,2)&lt;&gt;'Trades'!P151),"Risiko fehlt oder ungültig: positiv, ≤ 1.000.000.000, höchstens 2 Nachkommastellen.",IF(AND('Trades'!Q151&lt;&gt;"PRICE",'Trades'!Q151&lt;&gt;"ALL_IN"),"PRICE oder ALL_IN wählen",IF('Trades'!Q151&lt;&gt;'Summary'!$K$4,"Andere Basis ausgewählt","Erfasst"))))))</x:f>
      </x:c>
      <x:c r="J151" s="33" t="str">
        <x:f>IF(P151=0,"",IF('Summary'!$H$6="Datumsfilter prüfen","Datumsfilter prüfen",IF(L151=1,"Enthalten",IF(K151=1,"Außerhalb des Zeitraums","Nicht enthalten"))))</x:f>
      </x:c>
      <x:c r="K151" s="29" t="n">
        <x:f>IF(P151=0,0,IF('Trades'!I151="UNSUPPORTED",4,IF(C151&lt;&gt;"",3,IF('Trades'!I151="OPEN",2,1))))</x:f>
        <x:v>0</x:v>
      </x:c>
      <x:c r="L151" s="29" t="n">
        <x:f>IF(OR(K151&lt;&gt;1,'Summary'!$H$6="Datumsfilter prüfen"),0,IF(AND(OR('Summary'!$B$6="",E151&gt;='Summary'!$B$6),OR('Summary'!$E$6="",E151&lt;'Summary'!$E$6+1)),1,0))</x:f>
        <x:v>0</x:v>
      </x:c>
      <x:c r="M151" s="29" t="n">
        <x:f>IF(AND(L151=1,N151=1,'Trades'!Q151='Summary'!$K$4),1,0)</x:f>
        <x:v>0</x:v>
      </x:c>
      <x:c r="N151" s="29" t="n">
        <x:f>IF(K151&lt;&gt;1,0,IF(NOT(ISNUMBER('Trades'!P151)),0,IF(AND('Trades'!P151&gt;0,'Trades'!P151&lt;=1000000000,ROUND('Trades'!P151,2)='Trades'!P151,OR('Trades'!Q151="PRICE",'Trades'!Q151="ALL_IN")),1,0)))</x:f>
        <x:v>0</x:v>
      </x:c>
      <x:c r="O151" s="29" t="n">
        <x:f>IF(P151=0,0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0,COUNTIFS('Exits'!$B$9:$B$608,'Trades'!A151,'Exits'!$K$9:$K$608,1)))</x:f>
        <x:v>0</x:v>
      </x:c>
      <x:c r="P151" s="29" t="n">
        <x:f>IF(COUNTA('Trades'!A151:I151,'Trades'!K151:T151)=0,0,1)</x:f>
        <x:v>0</x:v>
      </x:c>
    </x:row>
    <x:row r="152" ht="52" customHeight="1">
      <x:c r="A152" s="29" t="str">
        <x:f>IF(P152=0,"",IF('Trades'!A152="","[Trades "&amp;ROW()&amp;"]",'Trades'!A152))</x:f>
      </x:c>
      <x:c r="B152" s="33" t="str">
        <x:f>IF(K152=0,"",CHOOSE(K152,"Abgeschlossen","Offen","Unvollständig / ungültig","Nicht unterstützt"))</x:f>
      </x:c>
      <x:c r="C152" s="33" t="str">
        <x:f>IF(P152=0,"",IF('Trades'!I152="UNSUPPORTED","Aufstockungen / Umkehrungen nicht unterstützt",IF('Trades'!A152="","Trade-ID eingeben",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IDs: Text mit A–Z am Anfang, bis zu 64 Zeichen; ohne *, ?, ~, =, &lt; oder &gt;. Beispiel: T-001.",IF(COUNTIFS('Trades'!$A$9:$A$208,'Trades'!A152)&lt;&gt;1,"Trade-ID ist doppelt",IF('Trades'!B152="","Instrument eingeben",IF(AND('Trades'!C152&lt;&gt;"LONG",'Trades'!C152&lt;&gt;"SHORT"),"LONG oder SHORT wählen",IF(NOT(ISNUMBER('Trades'!D152)),"Gültigen Eröffnungszeitpunkt eingeben",IF(OR('Trades'!D152&lt;1,'Trades'!D152&gt;2958465),"Gültigen Eröffnungszeitpunkt eingeben",IF(NOT(ISNUMBER('Trades'!E152)),"Positive ursprüngliche Menge eingeben",IF(OR('Trades'!E152&lt;=0,'Trades'!E152&gt;1000000,ROUND('Trades'!E152,8)&lt;&gt;'Trades'!E152),"Positive ursprüngliche Menge eingeben",IF('Trades'!F152="","Mengeneinheit angeben",IF(AND('Trades'!I152&lt;&gt;"OPEN",'Trades'!I152&lt;&gt;"CLOSED"),"OPEN oder CLOSED wählen",IF(AND('Trades'!J152&lt;&gt;"NET",'Trades'!J152&lt;&gt;"GROSS"),"NET oder GROSS wählen",IF(COUNTIFS('Exits'!$B$9:$B$608,'Trades'!A152,'Exits'!$G$9:$G$608,-1)&gt;0,"Zugehörige Ausstiege prüfen",IF(D152&gt;'Trades'!E152,"Geschlossene Menge übersteigt Anfangsmenge",IF(AND('Trades'!I152="OPEN",D152='Trades'!E152),"OPEN widerspricht Restmenge null",IF('Trades'!I152="OPEN","",IF(O152=0,"Schließung in Exits ergänzen",IF(D152&lt;&gt;'Trades'!E152,"CLOSED verlangt vollständige Schließung",IF(AND('Trades'!J152="NET",NOT(ISNUMBER('Trades'!L152))),"Abgeglichenes Netto der ganzen Position eingeben",IF(AND('Trades'!J152="NET",'Trades'!K152&lt;&gt;"YES"),"Netto der ganzen Position bestätigen",IF(IF('Trades'!J152="NET",IF('Trades'!M152="",FALSE,IF(NOT(ISNUMBER('Trades'!M152)),TRUE,OR('Trades'!M152&lt;0,'Trades'!M152&gt;1000000000,ROUND('Trades'!M152,2)&lt;&gt;'Trades'!M152))),FALSE),"Geldbeträge: höchstens 2 Nachkommastellen; Eingabebetrag absolut ≤ 1.000.000.000.",IF(IF('Trades'!J152="NET",IF('Trades'!N152="",FALSE,IF(NOT(ISNUMBER('Trades'!N152)),TRUE,OR('Trades'!N152&lt;0,'Trades'!N152&gt;1000000000,ROUND('Trades'!N152,2)&lt;&gt;'Trades'!N152))),FALSE),"Geldbeträge: höchstens 2 Nachkommastellen; Eingabebetrag absolut ≤ 1.000.000.000.",IF(IF('Trades'!J152="NET",IF('Trades'!O152="",FALSE,IF(NOT(ISNUMBER('Trades'!O152)),TRUE,OR(ABS('Trades'!O152)&gt;1000000000,ROUND('Trades'!O152,2)&lt;&gt;'Trades'!O152))),FALSE),"Geldbeträge: höchstens 2 Nachkommastellen; Eingabebetrag absolut ≤ 1.000.000.000.",IF(AND('Trades'!J152="GROSS",NOT(ISNUMBER('Trades'!M152))),"Provision angeben, auch null",IF(AND('Trades'!J152="GROSS",'Trades'!M152&lt;0),"Provision muss nichtnegativ sein",IF(AND('Trades'!J152="GROSS",NOT(ISNUMBER('Trades'!N152))),"Sonstige Gebühren angeben, auch null",IF(AND('Trades'!J152="GROSS",'Trades'!N152&lt;0),"Gebühren müssen nichtnegativ sein",IF(AND('Trades'!J152="GROSS",NOT(ISNUMBER('Trades'!O152))),"Finanzierung mit Vorzeichen angeben, auch null",IF(AND('Trades'!J152="GROSS",NOT(ISNUMBER(F152))),"Brutto-P&amp;L für jeden Ausstieg eingeben",IF(IF('Trades'!J152="NET",OR(ABS('Trades'!L152)&gt;1000000000,ROUND('Trades'!L152,2)&lt;&gt;'Trades'!L152),FALSE),"Geldbeträge: höchstens 2 Nachkommastellen; Eingabebetrag absolut ≤ 1.000.000.000.",IF(IF('Trades'!J152="GROSS",OR(ABS('Trades'!M152)&gt;1000000000,ABS('Trades'!N152)&gt;1000000000,ABS('Trades'!O152)&gt;1000000000,ROUND('Trades'!M152,2)&lt;&gt;'Trades'!M152,ROUND('Trades'!N152,2)&lt;&gt;'Trades'!N152,ROUND('Trades'!O152,2)&lt;&gt;'Trades'!O152),FALSE),"Geldbeträge: höchstens 2 Nachkommastellen; Eingabebetrag absolut ≤ 1.000.000.000.",IF(AND('Trades'!G152&lt;&gt;"",OR(NOT(ISNUMBER('Trades'!G152)),'Trades'!G152&lt;=0)),"Positiven Kurs eingeben oder leer lassen",IF(AND('Trades'!H152&lt;&gt;"",OR(NOT(ISNUMBER('Trades'!H152)),'Trades'!H152&lt;=0)),"Positiven Kurs eingeben oder leer lassen","")))))))))))))))))))))))))))))))))))</x:f>
      </x:c>
      <x:c r="D152" s="31"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k. A.",ROUND(SUMIFS('Exits'!$I$9:$I$608,'Exits'!$B$9:$B$608,'Trades'!A152),8)))</x:f>
      </x:c>
      <x:c r="E152" s="32"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k. A.",IF(OR(O152=0,COUNTIFS('Exits'!$B$9:$B$608,'Trades'!A152,'Exits'!$G$9:$G$608,-1)&gt;0),"k. A.",_xlfn.MAXIFS('Exits'!$C$9:$C$608,'Exits'!$B$9:$B$608,'Trades'!A152))))</x:f>
      </x:c>
      <x:c r="F152" s="30"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k. A.",IF(AND(O152&gt;0,SUMIFS('Exits'!$J$9:$J$608,'Exits'!$B$9:$B$608,'Trades'!A152)=O152),ROUND(SUMIFS('Exits'!$F$9:$F$608,'Exits'!$B$9:$B$608,'Trades'!A152),2),"k. A.")))</x:f>
      </x:c>
      <x:c r="G152" s="30" t="str">
        <x:f>IF(P152=0,"",IF(K152&lt;&gt;1,"k. A.",IF('Trades'!J152="NET",'Trades'!L152,ROUND(F152-'Trades'!M152-'Trades'!N152+'Trades'!O152,2))))</x:f>
      </x:c>
      <x:c r="H152" s="31" t="str">
        <x:f>IF(P152=0,"",IF(N152=1,G152/'Trades'!P152,"k. A."))</x:f>
      </x:c>
      <x:c r="I152" s="33" t="str">
        <x:f>IF(P152=0,"",IF(K152&lt;&gt;1,"Position nicht abgeschlossen",IF(NOT(ISNUMBER('Trades'!P152)),"Risiko fehlt oder ungültig: positiv, ≤ 1.000.000.000, höchstens 2 Nachkommastellen.",IF(OR('Trades'!P152&lt;=0,'Trades'!P152&gt;1000000000,ROUND('Trades'!P152,2)&lt;&gt;'Trades'!P152),"Risiko fehlt oder ungültig: positiv, ≤ 1.000.000.000, höchstens 2 Nachkommastellen.",IF(AND('Trades'!Q152&lt;&gt;"PRICE",'Trades'!Q152&lt;&gt;"ALL_IN"),"PRICE oder ALL_IN wählen",IF('Trades'!Q152&lt;&gt;'Summary'!$K$4,"Andere Basis ausgewählt","Erfasst"))))))</x:f>
      </x:c>
      <x:c r="J152" s="33" t="str">
        <x:f>IF(P152=0,"",IF('Summary'!$H$6="Datumsfilter prüfen","Datumsfilter prüfen",IF(L152=1,"Enthalten",IF(K152=1,"Außerhalb des Zeitraums","Nicht enthalten"))))</x:f>
      </x:c>
      <x:c r="K152" s="29" t="n">
        <x:f>IF(P152=0,0,IF('Trades'!I152="UNSUPPORTED",4,IF(C152&lt;&gt;"",3,IF('Trades'!I152="OPEN",2,1))))</x:f>
        <x:v>0</x:v>
      </x:c>
      <x:c r="L152" s="29" t="n">
        <x:f>IF(OR(K152&lt;&gt;1,'Summary'!$H$6="Datumsfilter prüfen"),0,IF(AND(OR('Summary'!$B$6="",E152&gt;='Summary'!$B$6),OR('Summary'!$E$6="",E152&lt;'Summary'!$E$6+1)),1,0))</x:f>
        <x:v>0</x:v>
      </x:c>
      <x:c r="M152" s="29" t="n">
        <x:f>IF(AND(L152=1,N152=1,'Trades'!Q152='Summary'!$K$4),1,0)</x:f>
        <x:v>0</x:v>
      </x:c>
      <x:c r="N152" s="29" t="n">
        <x:f>IF(K152&lt;&gt;1,0,IF(NOT(ISNUMBER('Trades'!P152)),0,IF(AND('Trades'!P152&gt;0,'Trades'!P152&lt;=1000000000,ROUND('Trades'!P152,2)='Trades'!P152,OR('Trades'!Q152="PRICE",'Trades'!Q152="ALL_IN")),1,0)))</x:f>
        <x:v>0</x:v>
      </x:c>
      <x:c r="O152" s="29" t="n">
        <x:f>IF(P152=0,0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0,COUNTIFS('Exits'!$B$9:$B$608,'Trades'!A152,'Exits'!$K$9:$K$608,1)))</x:f>
        <x:v>0</x:v>
      </x:c>
      <x:c r="P152" s="29" t="n">
        <x:f>IF(COUNTA('Trades'!A152:I152,'Trades'!K152:T152)=0,0,1)</x:f>
        <x:v>0</x:v>
      </x:c>
    </x:row>
    <x:row r="153" ht="52" customHeight="1">
      <x:c r="A153" s="29" t="str">
        <x:f>IF(P153=0,"",IF('Trades'!A153="","[Trades "&amp;ROW()&amp;"]",'Trades'!A153))</x:f>
      </x:c>
      <x:c r="B153" s="33" t="str">
        <x:f>IF(K153=0,"",CHOOSE(K153,"Abgeschlossen","Offen","Unvollständig / ungültig","Nicht unterstützt"))</x:f>
      </x:c>
      <x:c r="C153" s="33" t="str">
        <x:f>IF(P153=0,"",IF('Trades'!I153="UNSUPPORTED","Aufstockungen / Umkehrungen nicht unterstützt",IF('Trades'!A153="","Trade-ID eingeben",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IDs: Text mit A–Z am Anfang, bis zu 64 Zeichen; ohne *, ?, ~, =, &lt; oder &gt;. Beispiel: T-001.",IF(COUNTIFS('Trades'!$A$9:$A$208,'Trades'!A153)&lt;&gt;1,"Trade-ID ist doppelt",IF('Trades'!B153="","Instrument eingeben",IF(AND('Trades'!C153&lt;&gt;"LONG",'Trades'!C153&lt;&gt;"SHORT"),"LONG oder SHORT wählen",IF(NOT(ISNUMBER('Trades'!D153)),"Gültigen Eröffnungszeitpunkt eingeben",IF(OR('Trades'!D153&lt;1,'Trades'!D153&gt;2958465),"Gültigen Eröffnungszeitpunkt eingeben",IF(NOT(ISNUMBER('Trades'!E153)),"Positive ursprüngliche Menge eingeben",IF(OR('Trades'!E153&lt;=0,'Trades'!E153&gt;1000000,ROUND('Trades'!E153,8)&lt;&gt;'Trades'!E153),"Positive ursprüngliche Menge eingeben",IF('Trades'!F153="","Mengeneinheit angeben",IF(AND('Trades'!I153&lt;&gt;"OPEN",'Trades'!I153&lt;&gt;"CLOSED"),"OPEN oder CLOSED wählen",IF(AND('Trades'!J153&lt;&gt;"NET",'Trades'!J153&lt;&gt;"GROSS"),"NET oder GROSS wählen",IF(COUNTIFS('Exits'!$B$9:$B$608,'Trades'!A153,'Exits'!$G$9:$G$608,-1)&gt;0,"Zugehörige Ausstiege prüfen",IF(D153&gt;'Trades'!E153,"Geschlossene Menge übersteigt Anfangsmenge",IF(AND('Trades'!I153="OPEN",D153='Trades'!E153),"OPEN widerspricht Restmenge null",IF('Trades'!I153="OPEN","",IF(O153=0,"Schließung in Exits ergänzen",IF(D153&lt;&gt;'Trades'!E153,"CLOSED verlangt vollständige Schließung",IF(AND('Trades'!J153="NET",NOT(ISNUMBER('Trades'!L153))),"Abgeglichenes Netto der ganzen Position eingeben",IF(AND('Trades'!J153="NET",'Trades'!K153&lt;&gt;"YES"),"Netto der ganzen Position bestätigen",IF(IF('Trades'!J153="NET",IF('Trades'!M153="",FALSE,IF(NOT(ISNUMBER('Trades'!M153)),TRUE,OR('Trades'!M153&lt;0,'Trades'!M153&gt;1000000000,ROUND('Trades'!M153,2)&lt;&gt;'Trades'!M153))),FALSE),"Geldbeträge: höchstens 2 Nachkommastellen; Eingabebetrag absolut ≤ 1.000.000.000.",IF(IF('Trades'!J153="NET",IF('Trades'!N153="",FALSE,IF(NOT(ISNUMBER('Trades'!N153)),TRUE,OR('Trades'!N153&lt;0,'Trades'!N153&gt;1000000000,ROUND('Trades'!N153,2)&lt;&gt;'Trades'!N153))),FALSE),"Geldbeträge: höchstens 2 Nachkommastellen; Eingabebetrag absolut ≤ 1.000.000.000.",IF(IF('Trades'!J153="NET",IF('Trades'!O153="",FALSE,IF(NOT(ISNUMBER('Trades'!O153)),TRUE,OR(ABS('Trades'!O153)&gt;1000000000,ROUND('Trades'!O153,2)&lt;&gt;'Trades'!O153))),FALSE),"Geldbeträge: höchstens 2 Nachkommastellen; Eingabebetrag absolut ≤ 1.000.000.000.",IF(AND('Trades'!J153="GROSS",NOT(ISNUMBER('Trades'!M153))),"Provision angeben, auch null",IF(AND('Trades'!J153="GROSS",'Trades'!M153&lt;0),"Provision muss nichtnegativ sein",IF(AND('Trades'!J153="GROSS",NOT(ISNUMBER('Trades'!N153))),"Sonstige Gebühren angeben, auch null",IF(AND('Trades'!J153="GROSS",'Trades'!N153&lt;0),"Gebühren müssen nichtnegativ sein",IF(AND('Trades'!J153="GROSS",NOT(ISNUMBER('Trades'!O153))),"Finanzierung mit Vorzeichen angeben, auch null",IF(AND('Trades'!J153="GROSS",NOT(ISNUMBER(F153))),"Brutto-P&amp;L für jeden Ausstieg eingeben",IF(IF('Trades'!J153="NET",OR(ABS('Trades'!L153)&gt;1000000000,ROUND('Trades'!L153,2)&lt;&gt;'Trades'!L153),FALSE),"Geldbeträge: höchstens 2 Nachkommastellen; Eingabebetrag absolut ≤ 1.000.000.000.",IF(IF('Trades'!J153="GROSS",OR(ABS('Trades'!M153)&gt;1000000000,ABS('Trades'!N153)&gt;1000000000,ABS('Trades'!O153)&gt;1000000000,ROUND('Trades'!M153,2)&lt;&gt;'Trades'!M153,ROUND('Trades'!N153,2)&lt;&gt;'Trades'!N153,ROUND('Trades'!O153,2)&lt;&gt;'Trades'!O153),FALSE),"Geldbeträge: höchstens 2 Nachkommastellen; Eingabebetrag absolut ≤ 1.000.000.000.",IF(AND('Trades'!G153&lt;&gt;"",OR(NOT(ISNUMBER('Trades'!G153)),'Trades'!G153&lt;=0)),"Positiven Kurs eingeben oder leer lassen",IF(AND('Trades'!H153&lt;&gt;"",OR(NOT(ISNUMBER('Trades'!H153)),'Trades'!H153&lt;=0)),"Positiven Kurs eingeben oder leer lassen","")))))))))))))))))))))))))))))))))))</x:f>
      </x:c>
      <x:c r="D153" s="31"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k. A.",ROUND(SUMIFS('Exits'!$I$9:$I$608,'Exits'!$B$9:$B$608,'Trades'!A153),8)))</x:f>
      </x:c>
      <x:c r="E153" s="32"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k. A.",IF(OR(O153=0,COUNTIFS('Exits'!$B$9:$B$608,'Trades'!A153,'Exits'!$G$9:$G$608,-1)&gt;0),"k. A.",_xlfn.MAXIFS('Exits'!$C$9:$C$608,'Exits'!$B$9:$B$608,'Trades'!A153))))</x:f>
      </x:c>
      <x:c r="F153" s="30"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k. A.",IF(AND(O153&gt;0,SUMIFS('Exits'!$J$9:$J$608,'Exits'!$B$9:$B$608,'Trades'!A153)=O153),ROUND(SUMIFS('Exits'!$F$9:$F$608,'Exits'!$B$9:$B$608,'Trades'!A153),2),"k. A.")))</x:f>
      </x:c>
      <x:c r="G153" s="30" t="str">
        <x:f>IF(P153=0,"",IF(K153&lt;&gt;1,"k. A.",IF('Trades'!J153="NET",'Trades'!L153,ROUND(F153-'Trades'!M153-'Trades'!N153+'Trades'!O153,2))))</x:f>
      </x:c>
      <x:c r="H153" s="31" t="str">
        <x:f>IF(P153=0,"",IF(N153=1,G153/'Trades'!P153,"k. A."))</x:f>
      </x:c>
      <x:c r="I153" s="33" t="str">
        <x:f>IF(P153=0,"",IF(K153&lt;&gt;1,"Position nicht abgeschlossen",IF(NOT(ISNUMBER('Trades'!P153)),"Risiko fehlt oder ungültig: positiv, ≤ 1.000.000.000, höchstens 2 Nachkommastellen.",IF(OR('Trades'!P153&lt;=0,'Trades'!P153&gt;1000000000,ROUND('Trades'!P153,2)&lt;&gt;'Trades'!P153),"Risiko fehlt oder ungültig: positiv, ≤ 1.000.000.000, höchstens 2 Nachkommastellen.",IF(AND('Trades'!Q153&lt;&gt;"PRICE",'Trades'!Q153&lt;&gt;"ALL_IN"),"PRICE oder ALL_IN wählen",IF('Trades'!Q153&lt;&gt;'Summary'!$K$4,"Andere Basis ausgewählt","Erfasst"))))))</x:f>
      </x:c>
      <x:c r="J153" s="33" t="str">
        <x:f>IF(P153=0,"",IF('Summary'!$H$6="Datumsfilter prüfen","Datumsfilter prüfen",IF(L153=1,"Enthalten",IF(K153=1,"Außerhalb des Zeitraums","Nicht enthalten"))))</x:f>
      </x:c>
      <x:c r="K153" s="29" t="n">
        <x:f>IF(P153=0,0,IF('Trades'!I153="UNSUPPORTED",4,IF(C153&lt;&gt;"",3,IF('Trades'!I153="OPEN",2,1))))</x:f>
        <x:v>0</x:v>
      </x:c>
      <x:c r="L153" s="29" t="n">
        <x:f>IF(OR(K153&lt;&gt;1,'Summary'!$H$6="Datumsfilter prüfen"),0,IF(AND(OR('Summary'!$B$6="",E153&gt;='Summary'!$B$6),OR('Summary'!$E$6="",E153&lt;'Summary'!$E$6+1)),1,0))</x:f>
        <x:v>0</x:v>
      </x:c>
      <x:c r="M153" s="29" t="n">
        <x:f>IF(AND(L153=1,N153=1,'Trades'!Q153='Summary'!$K$4),1,0)</x:f>
        <x:v>0</x:v>
      </x:c>
      <x:c r="N153" s="29" t="n">
        <x:f>IF(K153&lt;&gt;1,0,IF(NOT(ISNUMBER('Trades'!P153)),0,IF(AND('Trades'!P153&gt;0,'Trades'!P153&lt;=1000000000,ROUND('Trades'!P153,2)='Trades'!P153,OR('Trades'!Q153="PRICE",'Trades'!Q153="ALL_IN")),1,0)))</x:f>
        <x:v>0</x:v>
      </x:c>
      <x:c r="O153" s="29" t="n">
        <x:f>IF(P153=0,0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0,COUNTIFS('Exits'!$B$9:$B$608,'Trades'!A153,'Exits'!$K$9:$K$608,1)))</x:f>
        <x:v>0</x:v>
      </x:c>
      <x:c r="P153" s="29" t="n">
        <x:f>IF(COUNTA('Trades'!A153:I153,'Trades'!K153:T153)=0,0,1)</x:f>
        <x:v>0</x:v>
      </x:c>
    </x:row>
    <x:row r="154" ht="52" customHeight="1">
      <x:c r="A154" s="29" t="str">
        <x:f>IF(P154=0,"",IF('Trades'!A154="","[Trades "&amp;ROW()&amp;"]",'Trades'!A154))</x:f>
      </x:c>
      <x:c r="B154" s="33" t="str">
        <x:f>IF(K154=0,"",CHOOSE(K154,"Abgeschlossen","Offen","Unvollständig / ungültig","Nicht unterstützt"))</x:f>
      </x:c>
      <x:c r="C154" s="33" t="str">
        <x:f>IF(P154=0,"",IF('Trades'!I154="UNSUPPORTED","Aufstockungen / Umkehrungen nicht unterstützt",IF('Trades'!A154="","Trade-ID eingeben",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IDs: Text mit A–Z am Anfang, bis zu 64 Zeichen; ohne *, ?, ~, =, &lt; oder &gt;. Beispiel: T-001.",IF(COUNTIFS('Trades'!$A$9:$A$208,'Trades'!A154)&lt;&gt;1,"Trade-ID ist doppelt",IF('Trades'!B154="","Instrument eingeben",IF(AND('Trades'!C154&lt;&gt;"LONG",'Trades'!C154&lt;&gt;"SHORT"),"LONG oder SHORT wählen",IF(NOT(ISNUMBER('Trades'!D154)),"Gültigen Eröffnungszeitpunkt eingeben",IF(OR('Trades'!D154&lt;1,'Trades'!D154&gt;2958465),"Gültigen Eröffnungszeitpunkt eingeben",IF(NOT(ISNUMBER('Trades'!E154)),"Positive ursprüngliche Menge eingeben",IF(OR('Trades'!E154&lt;=0,'Trades'!E154&gt;1000000,ROUND('Trades'!E154,8)&lt;&gt;'Trades'!E154),"Positive ursprüngliche Menge eingeben",IF('Trades'!F154="","Mengeneinheit angeben",IF(AND('Trades'!I154&lt;&gt;"OPEN",'Trades'!I154&lt;&gt;"CLOSED"),"OPEN oder CLOSED wählen",IF(AND('Trades'!J154&lt;&gt;"NET",'Trades'!J154&lt;&gt;"GROSS"),"NET oder GROSS wählen",IF(COUNTIFS('Exits'!$B$9:$B$608,'Trades'!A154,'Exits'!$G$9:$G$608,-1)&gt;0,"Zugehörige Ausstiege prüfen",IF(D154&gt;'Trades'!E154,"Geschlossene Menge übersteigt Anfangsmenge",IF(AND('Trades'!I154="OPEN",D154='Trades'!E154),"OPEN widerspricht Restmenge null",IF('Trades'!I154="OPEN","",IF(O154=0,"Schließung in Exits ergänzen",IF(D154&lt;&gt;'Trades'!E154,"CLOSED verlangt vollständige Schließung",IF(AND('Trades'!J154="NET",NOT(ISNUMBER('Trades'!L154))),"Abgeglichenes Netto der ganzen Position eingeben",IF(AND('Trades'!J154="NET",'Trades'!K154&lt;&gt;"YES"),"Netto der ganzen Position bestätigen",IF(IF('Trades'!J154="NET",IF('Trades'!M154="",FALSE,IF(NOT(ISNUMBER('Trades'!M154)),TRUE,OR('Trades'!M154&lt;0,'Trades'!M154&gt;1000000000,ROUND('Trades'!M154,2)&lt;&gt;'Trades'!M154))),FALSE),"Geldbeträge: höchstens 2 Nachkommastellen; Eingabebetrag absolut ≤ 1.000.000.000.",IF(IF('Trades'!J154="NET",IF('Trades'!N154="",FALSE,IF(NOT(ISNUMBER('Trades'!N154)),TRUE,OR('Trades'!N154&lt;0,'Trades'!N154&gt;1000000000,ROUND('Trades'!N154,2)&lt;&gt;'Trades'!N154))),FALSE),"Geldbeträge: höchstens 2 Nachkommastellen; Eingabebetrag absolut ≤ 1.000.000.000.",IF(IF('Trades'!J154="NET",IF('Trades'!O154="",FALSE,IF(NOT(ISNUMBER('Trades'!O154)),TRUE,OR(ABS('Trades'!O154)&gt;1000000000,ROUND('Trades'!O154,2)&lt;&gt;'Trades'!O154))),FALSE),"Geldbeträge: höchstens 2 Nachkommastellen; Eingabebetrag absolut ≤ 1.000.000.000.",IF(AND('Trades'!J154="GROSS",NOT(ISNUMBER('Trades'!M154))),"Provision angeben, auch null",IF(AND('Trades'!J154="GROSS",'Trades'!M154&lt;0),"Provision muss nichtnegativ sein",IF(AND('Trades'!J154="GROSS",NOT(ISNUMBER('Trades'!N154))),"Sonstige Gebühren angeben, auch null",IF(AND('Trades'!J154="GROSS",'Trades'!N154&lt;0),"Gebühren müssen nichtnegativ sein",IF(AND('Trades'!J154="GROSS",NOT(ISNUMBER('Trades'!O154))),"Finanzierung mit Vorzeichen angeben, auch null",IF(AND('Trades'!J154="GROSS",NOT(ISNUMBER(F154))),"Brutto-P&amp;L für jeden Ausstieg eingeben",IF(IF('Trades'!J154="NET",OR(ABS('Trades'!L154)&gt;1000000000,ROUND('Trades'!L154,2)&lt;&gt;'Trades'!L154),FALSE),"Geldbeträge: höchstens 2 Nachkommastellen; Eingabebetrag absolut ≤ 1.000.000.000.",IF(IF('Trades'!J154="GROSS",OR(ABS('Trades'!M154)&gt;1000000000,ABS('Trades'!N154)&gt;1000000000,ABS('Trades'!O154)&gt;1000000000,ROUND('Trades'!M154,2)&lt;&gt;'Trades'!M154,ROUND('Trades'!N154,2)&lt;&gt;'Trades'!N154,ROUND('Trades'!O154,2)&lt;&gt;'Trades'!O154),FALSE),"Geldbeträge: höchstens 2 Nachkommastellen; Eingabebetrag absolut ≤ 1.000.000.000.",IF(AND('Trades'!G154&lt;&gt;"",OR(NOT(ISNUMBER('Trades'!G154)),'Trades'!G154&lt;=0)),"Positiven Kurs eingeben oder leer lassen",IF(AND('Trades'!H154&lt;&gt;"",OR(NOT(ISNUMBER('Trades'!H154)),'Trades'!H154&lt;=0)),"Positiven Kurs eingeben oder leer lassen","")))))))))))))))))))))))))))))))))))</x:f>
      </x:c>
      <x:c r="D154" s="31"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k. A.",ROUND(SUMIFS('Exits'!$I$9:$I$608,'Exits'!$B$9:$B$608,'Trades'!A154),8)))</x:f>
      </x:c>
      <x:c r="E154" s="32"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k. A.",IF(OR(O154=0,COUNTIFS('Exits'!$B$9:$B$608,'Trades'!A154,'Exits'!$G$9:$G$608,-1)&gt;0),"k. A.",_xlfn.MAXIFS('Exits'!$C$9:$C$608,'Exits'!$B$9:$B$608,'Trades'!A154))))</x:f>
      </x:c>
      <x:c r="F154" s="30"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k. A.",IF(AND(O154&gt;0,SUMIFS('Exits'!$J$9:$J$608,'Exits'!$B$9:$B$608,'Trades'!A154)=O154),ROUND(SUMIFS('Exits'!$F$9:$F$608,'Exits'!$B$9:$B$608,'Trades'!A154),2),"k. A.")))</x:f>
      </x:c>
      <x:c r="G154" s="30" t="str">
        <x:f>IF(P154=0,"",IF(K154&lt;&gt;1,"k. A.",IF('Trades'!J154="NET",'Trades'!L154,ROUND(F154-'Trades'!M154-'Trades'!N154+'Trades'!O154,2))))</x:f>
      </x:c>
      <x:c r="H154" s="31" t="str">
        <x:f>IF(P154=0,"",IF(N154=1,G154/'Trades'!P154,"k. A."))</x:f>
      </x:c>
      <x:c r="I154" s="33" t="str">
        <x:f>IF(P154=0,"",IF(K154&lt;&gt;1,"Position nicht abgeschlossen",IF(NOT(ISNUMBER('Trades'!P154)),"Risiko fehlt oder ungültig: positiv, ≤ 1.000.000.000, höchstens 2 Nachkommastellen.",IF(OR('Trades'!P154&lt;=0,'Trades'!P154&gt;1000000000,ROUND('Trades'!P154,2)&lt;&gt;'Trades'!P154),"Risiko fehlt oder ungültig: positiv, ≤ 1.000.000.000, höchstens 2 Nachkommastellen.",IF(AND('Trades'!Q154&lt;&gt;"PRICE",'Trades'!Q154&lt;&gt;"ALL_IN"),"PRICE oder ALL_IN wählen",IF('Trades'!Q154&lt;&gt;'Summary'!$K$4,"Andere Basis ausgewählt","Erfasst"))))))</x:f>
      </x:c>
      <x:c r="J154" s="33" t="str">
        <x:f>IF(P154=0,"",IF('Summary'!$H$6="Datumsfilter prüfen","Datumsfilter prüfen",IF(L154=1,"Enthalten",IF(K154=1,"Außerhalb des Zeitraums","Nicht enthalten"))))</x:f>
      </x:c>
      <x:c r="K154" s="29" t="n">
        <x:f>IF(P154=0,0,IF('Trades'!I154="UNSUPPORTED",4,IF(C154&lt;&gt;"",3,IF('Trades'!I154="OPEN",2,1))))</x:f>
        <x:v>0</x:v>
      </x:c>
      <x:c r="L154" s="29" t="n">
        <x:f>IF(OR(K154&lt;&gt;1,'Summary'!$H$6="Datumsfilter prüfen"),0,IF(AND(OR('Summary'!$B$6="",E154&gt;='Summary'!$B$6),OR('Summary'!$E$6="",E154&lt;'Summary'!$E$6+1)),1,0))</x:f>
        <x:v>0</x:v>
      </x:c>
      <x:c r="M154" s="29" t="n">
        <x:f>IF(AND(L154=1,N154=1,'Trades'!Q154='Summary'!$K$4),1,0)</x:f>
        <x:v>0</x:v>
      </x:c>
      <x:c r="N154" s="29" t="n">
        <x:f>IF(K154&lt;&gt;1,0,IF(NOT(ISNUMBER('Trades'!P154)),0,IF(AND('Trades'!P154&gt;0,'Trades'!P154&lt;=1000000000,ROUND('Trades'!P154,2)='Trades'!P154,OR('Trades'!Q154="PRICE",'Trades'!Q154="ALL_IN")),1,0)))</x:f>
        <x:v>0</x:v>
      </x:c>
      <x:c r="O154" s="29" t="n">
        <x:f>IF(P154=0,0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0,COUNTIFS('Exits'!$B$9:$B$608,'Trades'!A154,'Exits'!$K$9:$K$608,1)))</x:f>
        <x:v>0</x:v>
      </x:c>
      <x:c r="P154" s="29" t="n">
        <x:f>IF(COUNTA('Trades'!A154:I154,'Trades'!K154:T154)=0,0,1)</x:f>
        <x:v>0</x:v>
      </x:c>
    </x:row>
    <x:row r="155" ht="52" customHeight="1">
      <x:c r="A155" s="29" t="str">
        <x:f>IF(P155=0,"",IF('Trades'!A155="","[Trades "&amp;ROW()&amp;"]",'Trades'!A155))</x:f>
      </x:c>
      <x:c r="B155" s="33" t="str">
        <x:f>IF(K155=0,"",CHOOSE(K155,"Abgeschlossen","Offen","Unvollständig / ungültig","Nicht unterstützt"))</x:f>
      </x:c>
      <x:c r="C155" s="33" t="str">
        <x:f>IF(P155=0,"",IF('Trades'!I155="UNSUPPORTED","Aufstockungen / Umkehrungen nicht unterstützt",IF('Trades'!A155="","Trade-ID eingeben",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IDs: Text mit A–Z am Anfang, bis zu 64 Zeichen; ohne *, ?, ~, =, &lt; oder &gt;. Beispiel: T-001.",IF(COUNTIFS('Trades'!$A$9:$A$208,'Trades'!A155)&lt;&gt;1,"Trade-ID ist doppelt",IF('Trades'!B155="","Instrument eingeben",IF(AND('Trades'!C155&lt;&gt;"LONG",'Trades'!C155&lt;&gt;"SHORT"),"LONG oder SHORT wählen",IF(NOT(ISNUMBER('Trades'!D155)),"Gültigen Eröffnungszeitpunkt eingeben",IF(OR('Trades'!D155&lt;1,'Trades'!D155&gt;2958465),"Gültigen Eröffnungszeitpunkt eingeben",IF(NOT(ISNUMBER('Trades'!E155)),"Positive ursprüngliche Menge eingeben",IF(OR('Trades'!E155&lt;=0,'Trades'!E155&gt;1000000,ROUND('Trades'!E155,8)&lt;&gt;'Trades'!E155),"Positive ursprüngliche Menge eingeben",IF('Trades'!F155="","Mengeneinheit angeben",IF(AND('Trades'!I155&lt;&gt;"OPEN",'Trades'!I155&lt;&gt;"CLOSED"),"OPEN oder CLOSED wählen",IF(AND('Trades'!J155&lt;&gt;"NET",'Trades'!J155&lt;&gt;"GROSS"),"NET oder GROSS wählen",IF(COUNTIFS('Exits'!$B$9:$B$608,'Trades'!A155,'Exits'!$G$9:$G$608,-1)&gt;0,"Zugehörige Ausstiege prüfen",IF(D155&gt;'Trades'!E155,"Geschlossene Menge übersteigt Anfangsmenge",IF(AND('Trades'!I155="OPEN",D155='Trades'!E155),"OPEN widerspricht Restmenge null",IF('Trades'!I155="OPEN","",IF(O155=0,"Schließung in Exits ergänzen",IF(D155&lt;&gt;'Trades'!E155,"CLOSED verlangt vollständige Schließung",IF(AND('Trades'!J155="NET",NOT(ISNUMBER('Trades'!L155))),"Abgeglichenes Netto der ganzen Position eingeben",IF(AND('Trades'!J155="NET",'Trades'!K155&lt;&gt;"YES"),"Netto der ganzen Position bestätigen",IF(IF('Trades'!J155="NET",IF('Trades'!M155="",FALSE,IF(NOT(ISNUMBER('Trades'!M155)),TRUE,OR('Trades'!M155&lt;0,'Trades'!M155&gt;1000000000,ROUND('Trades'!M155,2)&lt;&gt;'Trades'!M155))),FALSE),"Geldbeträge: höchstens 2 Nachkommastellen; Eingabebetrag absolut ≤ 1.000.000.000.",IF(IF('Trades'!J155="NET",IF('Trades'!N155="",FALSE,IF(NOT(ISNUMBER('Trades'!N155)),TRUE,OR('Trades'!N155&lt;0,'Trades'!N155&gt;1000000000,ROUND('Trades'!N155,2)&lt;&gt;'Trades'!N155))),FALSE),"Geldbeträge: höchstens 2 Nachkommastellen; Eingabebetrag absolut ≤ 1.000.000.000.",IF(IF('Trades'!J155="NET",IF('Trades'!O155="",FALSE,IF(NOT(ISNUMBER('Trades'!O155)),TRUE,OR(ABS('Trades'!O155)&gt;1000000000,ROUND('Trades'!O155,2)&lt;&gt;'Trades'!O155))),FALSE),"Geldbeträge: höchstens 2 Nachkommastellen; Eingabebetrag absolut ≤ 1.000.000.000.",IF(AND('Trades'!J155="GROSS",NOT(ISNUMBER('Trades'!M155))),"Provision angeben, auch null",IF(AND('Trades'!J155="GROSS",'Trades'!M155&lt;0),"Provision muss nichtnegativ sein",IF(AND('Trades'!J155="GROSS",NOT(ISNUMBER('Trades'!N155))),"Sonstige Gebühren angeben, auch null",IF(AND('Trades'!J155="GROSS",'Trades'!N155&lt;0),"Gebühren müssen nichtnegativ sein",IF(AND('Trades'!J155="GROSS",NOT(ISNUMBER('Trades'!O155))),"Finanzierung mit Vorzeichen angeben, auch null",IF(AND('Trades'!J155="GROSS",NOT(ISNUMBER(F155))),"Brutto-P&amp;L für jeden Ausstieg eingeben",IF(IF('Trades'!J155="NET",OR(ABS('Trades'!L155)&gt;1000000000,ROUND('Trades'!L155,2)&lt;&gt;'Trades'!L155),FALSE),"Geldbeträge: höchstens 2 Nachkommastellen; Eingabebetrag absolut ≤ 1.000.000.000.",IF(IF('Trades'!J155="GROSS",OR(ABS('Trades'!M155)&gt;1000000000,ABS('Trades'!N155)&gt;1000000000,ABS('Trades'!O155)&gt;1000000000,ROUND('Trades'!M155,2)&lt;&gt;'Trades'!M155,ROUND('Trades'!N155,2)&lt;&gt;'Trades'!N155,ROUND('Trades'!O155,2)&lt;&gt;'Trades'!O155),FALSE),"Geldbeträge: höchstens 2 Nachkommastellen; Eingabebetrag absolut ≤ 1.000.000.000.",IF(AND('Trades'!G155&lt;&gt;"",OR(NOT(ISNUMBER('Trades'!G155)),'Trades'!G155&lt;=0)),"Positiven Kurs eingeben oder leer lassen",IF(AND('Trades'!H155&lt;&gt;"",OR(NOT(ISNUMBER('Trades'!H155)),'Trades'!H155&lt;=0)),"Positiven Kurs eingeben oder leer lassen","")))))))))))))))))))))))))))))))))))</x:f>
      </x:c>
      <x:c r="D155" s="31"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k. A.",ROUND(SUMIFS('Exits'!$I$9:$I$608,'Exits'!$B$9:$B$608,'Trades'!A155),8)))</x:f>
      </x:c>
      <x:c r="E155" s="32"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k. A.",IF(OR(O155=0,COUNTIFS('Exits'!$B$9:$B$608,'Trades'!A155,'Exits'!$G$9:$G$608,-1)&gt;0),"k. A.",_xlfn.MAXIFS('Exits'!$C$9:$C$608,'Exits'!$B$9:$B$608,'Trades'!A155))))</x:f>
      </x:c>
      <x:c r="F155" s="30"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k. A.",IF(AND(O155&gt;0,SUMIFS('Exits'!$J$9:$J$608,'Exits'!$B$9:$B$608,'Trades'!A155)=O155),ROUND(SUMIFS('Exits'!$F$9:$F$608,'Exits'!$B$9:$B$608,'Trades'!A155),2),"k. A.")))</x:f>
      </x:c>
      <x:c r="G155" s="30" t="str">
        <x:f>IF(P155=0,"",IF(K155&lt;&gt;1,"k. A.",IF('Trades'!J155="NET",'Trades'!L155,ROUND(F155-'Trades'!M155-'Trades'!N155+'Trades'!O155,2))))</x:f>
      </x:c>
      <x:c r="H155" s="31" t="str">
        <x:f>IF(P155=0,"",IF(N155=1,G155/'Trades'!P155,"k. A."))</x:f>
      </x:c>
      <x:c r="I155" s="33" t="str">
        <x:f>IF(P155=0,"",IF(K155&lt;&gt;1,"Position nicht abgeschlossen",IF(NOT(ISNUMBER('Trades'!P155)),"Risiko fehlt oder ungültig: positiv, ≤ 1.000.000.000, höchstens 2 Nachkommastellen.",IF(OR('Trades'!P155&lt;=0,'Trades'!P155&gt;1000000000,ROUND('Trades'!P155,2)&lt;&gt;'Trades'!P155),"Risiko fehlt oder ungültig: positiv, ≤ 1.000.000.000, höchstens 2 Nachkommastellen.",IF(AND('Trades'!Q155&lt;&gt;"PRICE",'Trades'!Q155&lt;&gt;"ALL_IN"),"PRICE oder ALL_IN wählen",IF('Trades'!Q155&lt;&gt;'Summary'!$K$4,"Andere Basis ausgewählt","Erfasst"))))))</x:f>
      </x:c>
      <x:c r="J155" s="33" t="str">
        <x:f>IF(P155=0,"",IF('Summary'!$H$6="Datumsfilter prüfen","Datumsfilter prüfen",IF(L155=1,"Enthalten",IF(K155=1,"Außerhalb des Zeitraums","Nicht enthalten"))))</x:f>
      </x:c>
      <x:c r="K155" s="29" t="n">
        <x:f>IF(P155=0,0,IF('Trades'!I155="UNSUPPORTED",4,IF(C155&lt;&gt;"",3,IF('Trades'!I155="OPEN",2,1))))</x:f>
        <x:v>0</x:v>
      </x:c>
      <x:c r="L155" s="29" t="n">
        <x:f>IF(OR(K155&lt;&gt;1,'Summary'!$H$6="Datumsfilter prüfen"),0,IF(AND(OR('Summary'!$B$6="",E155&gt;='Summary'!$B$6),OR('Summary'!$E$6="",E155&lt;'Summary'!$E$6+1)),1,0))</x:f>
        <x:v>0</x:v>
      </x:c>
      <x:c r="M155" s="29" t="n">
        <x:f>IF(AND(L155=1,N155=1,'Trades'!Q155='Summary'!$K$4),1,0)</x:f>
        <x:v>0</x:v>
      </x:c>
      <x:c r="N155" s="29" t="n">
        <x:f>IF(K155&lt;&gt;1,0,IF(NOT(ISNUMBER('Trades'!P155)),0,IF(AND('Trades'!P155&gt;0,'Trades'!P155&lt;=1000000000,ROUND('Trades'!P155,2)='Trades'!P155,OR('Trades'!Q155="PRICE",'Trades'!Q155="ALL_IN")),1,0)))</x:f>
        <x:v>0</x:v>
      </x:c>
      <x:c r="O155" s="29" t="n">
        <x:f>IF(P155=0,0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0,COUNTIFS('Exits'!$B$9:$B$608,'Trades'!A155,'Exits'!$K$9:$K$608,1)))</x:f>
        <x:v>0</x:v>
      </x:c>
      <x:c r="P155" s="29" t="n">
        <x:f>IF(COUNTA('Trades'!A155:I155,'Trades'!K155:T155)=0,0,1)</x:f>
        <x:v>0</x:v>
      </x:c>
    </x:row>
    <x:row r="156" ht="52" customHeight="1">
      <x:c r="A156" s="29" t="str">
        <x:f>IF(P156=0,"",IF('Trades'!A156="","[Trades "&amp;ROW()&amp;"]",'Trades'!A156))</x:f>
      </x:c>
      <x:c r="B156" s="33" t="str">
        <x:f>IF(K156=0,"",CHOOSE(K156,"Abgeschlossen","Offen","Unvollständig / ungültig","Nicht unterstützt"))</x:f>
      </x:c>
      <x:c r="C156" s="33" t="str">
        <x:f>IF(P156=0,"",IF('Trades'!I156="UNSUPPORTED","Aufstockungen / Umkehrungen nicht unterstützt",IF('Trades'!A156="","Trade-ID eingeben",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IDs: Text mit A–Z am Anfang, bis zu 64 Zeichen; ohne *, ?, ~, =, &lt; oder &gt;. Beispiel: T-001.",IF(COUNTIFS('Trades'!$A$9:$A$208,'Trades'!A156)&lt;&gt;1,"Trade-ID ist doppelt",IF('Trades'!B156="","Instrument eingeben",IF(AND('Trades'!C156&lt;&gt;"LONG",'Trades'!C156&lt;&gt;"SHORT"),"LONG oder SHORT wählen",IF(NOT(ISNUMBER('Trades'!D156)),"Gültigen Eröffnungszeitpunkt eingeben",IF(OR('Trades'!D156&lt;1,'Trades'!D156&gt;2958465),"Gültigen Eröffnungszeitpunkt eingeben",IF(NOT(ISNUMBER('Trades'!E156)),"Positive ursprüngliche Menge eingeben",IF(OR('Trades'!E156&lt;=0,'Trades'!E156&gt;1000000,ROUND('Trades'!E156,8)&lt;&gt;'Trades'!E156),"Positive ursprüngliche Menge eingeben",IF('Trades'!F156="","Mengeneinheit angeben",IF(AND('Trades'!I156&lt;&gt;"OPEN",'Trades'!I156&lt;&gt;"CLOSED"),"OPEN oder CLOSED wählen",IF(AND('Trades'!J156&lt;&gt;"NET",'Trades'!J156&lt;&gt;"GROSS"),"NET oder GROSS wählen",IF(COUNTIFS('Exits'!$B$9:$B$608,'Trades'!A156,'Exits'!$G$9:$G$608,-1)&gt;0,"Zugehörige Ausstiege prüfen",IF(D156&gt;'Trades'!E156,"Geschlossene Menge übersteigt Anfangsmenge",IF(AND('Trades'!I156="OPEN",D156='Trades'!E156),"OPEN widerspricht Restmenge null",IF('Trades'!I156="OPEN","",IF(O156=0,"Schließung in Exits ergänzen",IF(D156&lt;&gt;'Trades'!E156,"CLOSED verlangt vollständige Schließung",IF(AND('Trades'!J156="NET",NOT(ISNUMBER('Trades'!L156))),"Abgeglichenes Netto der ganzen Position eingeben",IF(AND('Trades'!J156="NET",'Trades'!K156&lt;&gt;"YES"),"Netto der ganzen Position bestätigen",IF(IF('Trades'!J156="NET",IF('Trades'!M156="",FALSE,IF(NOT(ISNUMBER('Trades'!M156)),TRUE,OR('Trades'!M156&lt;0,'Trades'!M156&gt;1000000000,ROUND('Trades'!M156,2)&lt;&gt;'Trades'!M156))),FALSE),"Geldbeträge: höchstens 2 Nachkommastellen; Eingabebetrag absolut ≤ 1.000.000.000.",IF(IF('Trades'!J156="NET",IF('Trades'!N156="",FALSE,IF(NOT(ISNUMBER('Trades'!N156)),TRUE,OR('Trades'!N156&lt;0,'Trades'!N156&gt;1000000000,ROUND('Trades'!N156,2)&lt;&gt;'Trades'!N156))),FALSE),"Geldbeträge: höchstens 2 Nachkommastellen; Eingabebetrag absolut ≤ 1.000.000.000.",IF(IF('Trades'!J156="NET",IF('Trades'!O156="",FALSE,IF(NOT(ISNUMBER('Trades'!O156)),TRUE,OR(ABS('Trades'!O156)&gt;1000000000,ROUND('Trades'!O156,2)&lt;&gt;'Trades'!O156))),FALSE),"Geldbeträge: höchstens 2 Nachkommastellen; Eingabebetrag absolut ≤ 1.000.000.000.",IF(AND('Trades'!J156="GROSS",NOT(ISNUMBER('Trades'!M156))),"Provision angeben, auch null",IF(AND('Trades'!J156="GROSS",'Trades'!M156&lt;0),"Provision muss nichtnegativ sein",IF(AND('Trades'!J156="GROSS",NOT(ISNUMBER('Trades'!N156))),"Sonstige Gebühren angeben, auch null",IF(AND('Trades'!J156="GROSS",'Trades'!N156&lt;0),"Gebühren müssen nichtnegativ sein",IF(AND('Trades'!J156="GROSS",NOT(ISNUMBER('Trades'!O156))),"Finanzierung mit Vorzeichen angeben, auch null",IF(AND('Trades'!J156="GROSS",NOT(ISNUMBER(F156))),"Brutto-P&amp;L für jeden Ausstieg eingeben",IF(IF('Trades'!J156="NET",OR(ABS('Trades'!L156)&gt;1000000000,ROUND('Trades'!L156,2)&lt;&gt;'Trades'!L156),FALSE),"Geldbeträge: höchstens 2 Nachkommastellen; Eingabebetrag absolut ≤ 1.000.000.000.",IF(IF('Trades'!J156="GROSS",OR(ABS('Trades'!M156)&gt;1000000000,ABS('Trades'!N156)&gt;1000000000,ABS('Trades'!O156)&gt;1000000000,ROUND('Trades'!M156,2)&lt;&gt;'Trades'!M156,ROUND('Trades'!N156,2)&lt;&gt;'Trades'!N156,ROUND('Trades'!O156,2)&lt;&gt;'Trades'!O156),FALSE),"Geldbeträge: höchstens 2 Nachkommastellen; Eingabebetrag absolut ≤ 1.000.000.000.",IF(AND('Trades'!G156&lt;&gt;"",OR(NOT(ISNUMBER('Trades'!G156)),'Trades'!G156&lt;=0)),"Positiven Kurs eingeben oder leer lassen",IF(AND('Trades'!H156&lt;&gt;"",OR(NOT(ISNUMBER('Trades'!H156)),'Trades'!H156&lt;=0)),"Positiven Kurs eingeben oder leer lassen","")))))))))))))))))))))))))))))))))))</x:f>
      </x:c>
      <x:c r="D156" s="31"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k. A.",ROUND(SUMIFS('Exits'!$I$9:$I$608,'Exits'!$B$9:$B$608,'Trades'!A156),8)))</x:f>
      </x:c>
      <x:c r="E156" s="32"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k. A.",IF(OR(O156=0,COUNTIFS('Exits'!$B$9:$B$608,'Trades'!A156,'Exits'!$G$9:$G$608,-1)&gt;0),"k. A.",_xlfn.MAXIFS('Exits'!$C$9:$C$608,'Exits'!$B$9:$B$608,'Trades'!A156))))</x:f>
      </x:c>
      <x:c r="F156" s="30"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k. A.",IF(AND(O156&gt;0,SUMIFS('Exits'!$J$9:$J$608,'Exits'!$B$9:$B$608,'Trades'!A156)=O156),ROUND(SUMIFS('Exits'!$F$9:$F$608,'Exits'!$B$9:$B$608,'Trades'!A156),2),"k. A.")))</x:f>
      </x:c>
      <x:c r="G156" s="30" t="str">
        <x:f>IF(P156=0,"",IF(K156&lt;&gt;1,"k. A.",IF('Trades'!J156="NET",'Trades'!L156,ROUND(F156-'Trades'!M156-'Trades'!N156+'Trades'!O156,2))))</x:f>
      </x:c>
      <x:c r="H156" s="31" t="str">
        <x:f>IF(P156=0,"",IF(N156=1,G156/'Trades'!P156,"k. A."))</x:f>
      </x:c>
      <x:c r="I156" s="33" t="str">
        <x:f>IF(P156=0,"",IF(K156&lt;&gt;1,"Position nicht abgeschlossen",IF(NOT(ISNUMBER('Trades'!P156)),"Risiko fehlt oder ungültig: positiv, ≤ 1.000.000.000, höchstens 2 Nachkommastellen.",IF(OR('Trades'!P156&lt;=0,'Trades'!P156&gt;1000000000,ROUND('Trades'!P156,2)&lt;&gt;'Trades'!P156),"Risiko fehlt oder ungültig: positiv, ≤ 1.000.000.000, höchstens 2 Nachkommastellen.",IF(AND('Trades'!Q156&lt;&gt;"PRICE",'Trades'!Q156&lt;&gt;"ALL_IN"),"PRICE oder ALL_IN wählen",IF('Trades'!Q156&lt;&gt;'Summary'!$K$4,"Andere Basis ausgewählt","Erfasst"))))))</x:f>
      </x:c>
      <x:c r="J156" s="33" t="str">
        <x:f>IF(P156=0,"",IF('Summary'!$H$6="Datumsfilter prüfen","Datumsfilter prüfen",IF(L156=1,"Enthalten",IF(K156=1,"Außerhalb des Zeitraums","Nicht enthalten"))))</x:f>
      </x:c>
      <x:c r="K156" s="29" t="n">
        <x:f>IF(P156=0,0,IF('Trades'!I156="UNSUPPORTED",4,IF(C156&lt;&gt;"",3,IF('Trades'!I156="OPEN",2,1))))</x:f>
        <x:v>0</x:v>
      </x:c>
      <x:c r="L156" s="29" t="n">
        <x:f>IF(OR(K156&lt;&gt;1,'Summary'!$H$6="Datumsfilter prüfen"),0,IF(AND(OR('Summary'!$B$6="",E156&gt;='Summary'!$B$6),OR('Summary'!$E$6="",E156&lt;'Summary'!$E$6+1)),1,0))</x:f>
        <x:v>0</x:v>
      </x:c>
      <x:c r="M156" s="29" t="n">
        <x:f>IF(AND(L156=1,N156=1,'Trades'!Q156='Summary'!$K$4),1,0)</x:f>
        <x:v>0</x:v>
      </x:c>
      <x:c r="N156" s="29" t="n">
        <x:f>IF(K156&lt;&gt;1,0,IF(NOT(ISNUMBER('Trades'!P156)),0,IF(AND('Trades'!P156&gt;0,'Trades'!P156&lt;=1000000000,ROUND('Trades'!P156,2)='Trades'!P156,OR('Trades'!Q156="PRICE",'Trades'!Q156="ALL_IN")),1,0)))</x:f>
        <x:v>0</x:v>
      </x:c>
      <x:c r="O156" s="29" t="n">
        <x:f>IF(P156=0,0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0,COUNTIFS('Exits'!$B$9:$B$608,'Trades'!A156,'Exits'!$K$9:$K$608,1)))</x:f>
        <x:v>0</x:v>
      </x:c>
      <x:c r="P156" s="29" t="n">
        <x:f>IF(COUNTA('Trades'!A156:I156,'Trades'!K156:T156)=0,0,1)</x:f>
        <x:v>0</x:v>
      </x:c>
    </x:row>
    <x:row r="157" ht="52" customHeight="1">
      <x:c r="A157" s="29" t="str">
        <x:f>IF(P157=0,"",IF('Trades'!A157="","[Trades "&amp;ROW()&amp;"]",'Trades'!A157))</x:f>
      </x:c>
      <x:c r="B157" s="33" t="str">
        <x:f>IF(K157=0,"",CHOOSE(K157,"Abgeschlossen","Offen","Unvollständig / ungültig","Nicht unterstützt"))</x:f>
      </x:c>
      <x:c r="C157" s="33" t="str">
        <x:f>IF(P157=0,"",IF('Trades'!I157="UNSUPPORTED","Aufstockungen / Umkehrungen nicht unterstützt",IF('Trades'!A157="","Trade-ID eingeben",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IDs: Text mit A–Z am Anfang, bis zu 64 Zeichen; ohne *, ?, ~, =, &lt; oder &gt;. Beispiel: T-001.",IF(COUNTIFS('Trades'!$A$9:$A$208,'Trades'!A157)&lt;&gt;1,"Trade-ID ist doppelt",IF('Trades'!B157="","Instrument eingeben",IF(AND('Trades'!C157&lt;&gt;"LONG",'Trades'!C157&lt;&gt;"SHORT"),"LONG oder SHORT wählen",IF(NOT(ISNUMBER('Trades'!D157)),"Gültigen Eröffnungszeitpunkt eingeben",IF(OR('Trades'!D157&lt;1,'Trades'!D157&gt;2958465),"Gültigen Eröffnungszeitpunkt eingeben",IF(NOT(ISNUMBER('Trades'!E157)),"Positive ursprüngliche Menge eingeben",IF(OR('Trades'!E157&lt;=0,'Trades'!E157&gt;1000000,ROUND('Trades'!E157,8)&lt;&gt;'Trades'!E157),"Positive ursprüngliche Menge eingeben",IF('Trades'!F157="","Mengeneinheit angeben",IF(AND('Trades'!I157&lt;&gt;"OPEN",'Trades'!I157&lt;&gt;"CLOSED"),"OPEN oder CLOSED wählen",IF(AND('Trades'!J157&lt;&gt;"NET",'Trades'!J157&lt;&gt;"GROSS"),"NET oder GROSS wählen",IF(COUNTIFS('Exits'!$B$9:$B$608,'Trades'!A157,'Exits'!$G$9:$G$608,-1)&gt;0,"Zugehörige Ausstiege prüfen",IF(D157&gt;'Trades'!E157,"Geschlossene Menge übersteigt Anfangsmenge",IF(AND('Trades'!I157="OPEN",D157='Trades'!E157),"OPEN widerspricht Restmenge null",IF('Trades'!I157="OPEN","",IF(O157=0,"Schließung in Exits ergänzen",IF(D157&lt;&gt;'Trades'!E157,"CLOSED verlangt vollständige Schließung",IF(AND('Trades'!J157="NET",NOT(ISNUMBER('Trades'!L157))),"Abgeglichenes Netto der ganzen Position eingeben",IF(AND('Trades'!J157="NET",'Trades'!K157&lt;&gt;"YES"),"Netto der ganzen Position bestätigen",IF(IF('Trades'!J157="NET",IF('Trades'!M157="",FALSE,IF(NOT(ISNUMBER('Trades'!M157)),TRUE,OR('Trades'!M157&lt;0,'Trades'!M157&gt;1000000000,ROUND('Trades'!M157,2)&lt;&gt;'Trades'!M157))),FALSE),"Geldbeträge: höchstens 2 Nachkommastellen; Eingabebetrag absolut ≤ 1.000.000.000.",IF(IF('Trades'!J157="NET",IF('Trades'!N157="",FALSE,IF(NOT(ISNUMBER('Trades'!N157)),TRUE,OR('Trades'!N157&lt;0,'Trades'!N157&gt;1000000000,ROUND('Trades'!N157,2)&lt;&gt;'Trades'!N157))),FALSE),"Geldbeträge: höchstens 2 Nachkommastellen; Eingabebetrag absolut ≤ 1.000.000.000.",IF(IF('Trades'!J157="NET",IF('Trades'!O157="",FALSE,IF(NOT(ISNUMBER('Trades'!O157)),TRUE,OR(ABS('Trades'!O157)&gt;1000000000,ROUND('Trades'!O157,2)&lt;&gt;'Trades'!O157))),FALSE),"Geldbeträge: höchstens 2 Nachkommastellen; Eingabebetrag absolut ≤ 1.000.000.000.",IF(AND('Trades'!J157="GROSS",NOT(ISNUMBER('Trades'!M157))),"Provision angeben, auch null",IF(AND('Trades'!J157="GROSS",'Trades'!M157&lt;0),"Provision muss nichtnegativ sein",IF(AND('Trades'!J157="GROSS",NOT(ISNUMBER('Trades'!N157))),"Sonstige Gebühren angeben, auch null",IF(AND('Trades'!J157="GROSS",'Trades'!N157&lt;0),"Gebühren müssen nichtnegativ sein",IF(AND('Trades'!J157="GROSS",NOT(ISNUMBER('Trades'!O157))),"Finanzierung mit Vorzeichen angeben, auch null",IF(AND('Trades'!J157="GROSS",NOT(ISNUMBER(F157))),"Brutto-P&amp;L für jeden Ausstieg eingeben",IF(IF('Trades'!J157="NET",OR(ABS('Trades'!L157)&gt;1000000000,ROUND('Trades'!L157,2)&lt;&gt;'Trades'!L157),FALSE),"Geldbeträge: höchstens 2 Nachkommastellen; Eingabebetrag absolut ≤ 1.000.000.000.",IF(IF('Trades'!J157="GROSS",OR(ABS('Trades'!M157)&gt;1000000000,ABS('Trades'!N157)&gt;1000000000,ABS('Trades'!O157)&gt;1000000000,ROUND('Trades'!M157,2)&lt;&gt;'Trades'!M157,ROUND('Trades'!N157,2)&lt;&gt;'Trades'!N157,ROUND('Trades'!O157,2)&lt;&gt;'Trades'!O157),FALSE),"Geldbeträge: höchstens 2 Nachkommastellen; Eingabebetrag absolut ≤ 1.000.000.000.",IF(AND('Trades'!G157&lt;&gt;"",OR(NOT(ISNUMBER('Trades'!G157)),'Trades'!G157&lt;=0)),"Positiven Kurs eingeben oder leer lassen",IF(AND('Trades'!H157&lt;&gt;"",OR(NOT(ISNUMBER('Trades'!H157)),'Trades'!H157&lt;=0)),"Positiven Kurs eingeben oder leer lassen","")))))))))))))))))))))))))))))))))))</x:f>
      </x:c>
      <x:c r="D157" s="31"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k. A.",ROUND(SUMIFS('Exits'!$I$9:$I$608,'Exits'!$B$9:$B$608,'Trades'!A157),8)))</x:f>
      </x:c>
      <x:c r="E157" s="32"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k. A.",IF(OR(O157=0,COUNTIFS('Exits'!$B$9:$B$608,'Trades'!A157,'Exits'!$G$9:$G$608,-1)&gt;0),"k. A.",_xlfn.MAXIFS('Exits'!$C$9:$C$608,'Exits'!$B$9:$B$608,'Trades'!A157))))</x:f>
      </x:c>
      <x:c r="F157" s="30"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k. A.",IF(AND(O157&gt;0,SUMIFS('Exits'!$J$9:$J$608,'Exits'!$B$9:$B$608,'Trades'!A157)=O157),ROUND(SUMIFS('Exits'!$F$9:$F$608,'Exits'!$B$9:$B$608,'Trades'!A157),2),"k. A.")))</x:f>
      </x:c>
      <x:c r="G157" s="30" t="str">
        <x:f>IF(P157=0,"",IF(K157&lt;&gt;1,"k. A.",IF('Trades'!J157="NET",'Trades'!L157,ROUND(F157-'Trades'!M157-'Trades'!N157+'Trades'!O157,2))))</x:f>
      </x:c>
      <x:c r="H157" s="31" t="str">
        <x:f>IF(P157=0,"",IF(N157=1,G157/'Trades'!P157,"k. A."))</x:f>
      </x:c>
      <x:c r="I157" s="33" t="str">
        <x:f>IF(P157=0,"",IF(K157&lt;&gt;1,"Position nicht abgeschlossen",IF(NOT(ISNUMBER('Trades'!P157)),"Risiko fehlt oder ungültig: positiv, ≤ 1.000.000.000, höchstens 2 Nachkommastellen.",IF(OR('Trades'!P157&lt;=0,'Trades'!P157&gt;1000000000,ROUND('Trades'!P157,2)&lt;&gt;'Trades'!P157),"Risiko fehlt oder ungültig: positiv, ≤ 1.000.000.000, höchstens 2 Nachkommastellen.",IF(AND('Trades'!Q157&lt;&gt;"PRICE",'Trades'!Q157&lt;&gt;"ALL_IN"),"PRICE oder ALL_IN wählen",IF('Trades'!Q157&lt;&gt;'Summary'!$K$4,"Andere Basis ausgewählt","Erfasst"))))))</x:f>
      </x:c>
      <x:c r="J157" s="33" t="str">
        <x:f>IF(P157=0,"",IF('Summary'!$H$6="Datumsfilter prüfen","Datumsfilter prüfen",IF(L157=1,"Enthalten",IF(K157=1,"Außerhalb des Zeitraums","Nicht enthalten"))))</x:f>
      </x:c>
      <x:c r="K157" s="29" t="n">
        <x:f>IF(P157=0,0,IF('Trades'!I157="UNSUPPORTED",4,IF(C157&lt;&gt;"",3,IF('Trades'!I157="OPEN",2,1))))</x:f>
        <x:v>0</x:v>
      </x:c>
      <x:c r="L157" s="29" t="n">
        <x:f>IF(OR(K157&lt;&gt;1,'Summary'!$H$6="Datumsfilter prüfen"),0,IF(AND(OR('Summary'!$B$6="",E157&gt;='Summary'!$B$6),OR('Summary'!$E$6="",E157&lt;'Summary'!$E$6+1)),1,0))</x:f>
        <x:v>0</x:v>
      </x:c>
      <x:c r="M157" s="29" t="n">
        <x:f>IF(AND(L157=1,N157=1,'Trades'!Q157='Summary'!$K$4),1,0)</x:f>
        <x:v>0</x:v>
      </x:c>
      <x:c r="N157" s="29" t="n">
        <x:f>IF(K157&lt;&gt;1,0,IF(NOT(ISNUMBER('Trades'!P157)),0,IF(AND('Trades'!P157&gt;0,'Trades'!P157&lt;=1000000000,ROUND('Trades'!P157,2)='Trades'!P157,OR('Trades'!Q157="PRICE",'Trades'!Q157="ALL_IN")),1,0)))</x:f>
        <x:v>0</x:v>
      </x:c>
      <x:c r="O157" s="29" t="n">
        <x:f>IF(P157=0,0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0,COUNTIFS('Exits'!$B$9:$B$608,'Trades'!A157,'Exits'!$K$9:$K$608,1)))</x:f>
        <x:v>0</x:v>
      </x:c>
      <x:c r="P157" s="29" t="n">
        <x:f>IF(COUNTA('Trades'!A157:I157,'Trades'!K157:T157)=0,0,1)</x:f>
        <x:v>0</x:v>
      </x:c>
    </x:row>
    <x:row r="158" ht="52" customHeight="1">
      <x:c r="A158" s="29" t="str">
        <x:f>IF(P158=0,"",IF('Trades'!A158="","[Trades "&amp;ROW()&amp;"]",'Trades'!A158))</x:f>
      </x:c>
      <x:c r="B158" s="33" t="str">
        <x:f>IF(K158=0,"",CHOOSE(K158,"Abgeschlossen","Offen","Unvollständig / ungültig","Nicht unterstützt"))</x:f>
      </x:c>
      <x:c r="C158" s="33" t="str">
        <x:f>IF(P158=0,"",IF('Trades'!I158="UNSUPPORTED","Aufstockungen / Umkehrungen nicht unterstützt",IF('Trades'!A158="","Trade-ID eingeben",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IDs: Text mit A–Z am Anfang, bis zu 64 Zeichen; ohne *, ?, ~, =, &lt; oder &gt;. Beispiel: T-001.",IF(COUNTIFS('Trades'!$A$9:$A$208,'Trades'!A158)&lt;&gt;1,"Trade-ID ist doppelt",IF('Trades'!B158="","Instrument eingeben",IF(AND('Trades'!C158&lt;&gt;"LONG",'Trades'!C158&lt;&gt;"SHORT"),"LONG oder SHORT wählen",IF(NOT(ISNUMBER('Trades'!D158)),"Gültigen Eröffnungszeitpunkt eingeben",IF(OR('Trades'!D158&lt;1,'Trades'!D158&gt;2958465),"Gültigen Eröffnungszeitpunkt eingeben",IF(NOT(ISNUMBER('Trades'!E158)),"Positive ursprüngliche Menge eingeben",IF(OR('Trades'!E158&lt;=0,'Trades'!E158&gt;1000000,ROUND('Trades'!E158,8)&lt;&gt;'Trades'!E158),"Positive ursprüngliche Menge eingeben",IF('Trades'!F158="","Mengeneinheit angeben",IF(AND('Trades'!I158&lt;&gt;"OPEN",'Trades'!I158&lt;&gt;"CLOSED"),"OPEN oder CLOSED wählen",IF(AND('Trades'!J158&lt;&gt;"NET",'Trades'!J158&lt;&gt;"GROSS"),"NET oder GROSS wählen",IF(COUNTIFS('Exits'!$B$9:$B$608,'Trades'!A158,'Exits'!$G$9:$G$608,-1)&gt;0,"Zugehörige Ausstiege prüfen",IF(D158&gt;'Trades'!E158,"Geschlossene Menge übersteigt Anfangsmenge",IF(AND('Trades'!I158="OPEN",D158='Trades'!E158),"OPEN widerspricht Restmenge null",IF('Trades'!I158="OPEN","",IF(O158=0,"Schließung in Exits ergänzen",IF(D158&lt;&gt;'Trades'!E158,"CLOSED verlangt vollständige Schließung",IF(AND('Trades'!J158="NET",NOT(ISNUMBER('Trades'!L158))),"Abgeglichenes Netto der ganzen Position eingeben",IF(AND('Trades'!J158="NET",'Trades'!K158&lt;&gt;"YES"),"Netto der ganzen Position bestätigen",IF(IF('Trades'!J158="NET",IF('Trades'!M158="",FALSE,IF(NOT(ISNUMBER('Trades'!M158)),TRUE,OR('Trades'!M158&lt;0,'Trades'!M158&gt;1000000000,ROUND('Trades'!M158,2)&lt;&gt;'Trades'!M158))),FALSE),"Geldbeträge: höchstens 2 Nachkommastellen; Eingabebetrag absolut ≤ 1.000.000.000.",IF(IF('Trades'!J158="NET",IF('Trades'!N158="",FALSE,IF(NOT(ISNUMBER('Trades'!N158)),TRUE,OR('Trades'!N158&lt;0,'Trades'!N158&gt;1000000000,ROUND('Trades'!N158,2)&lt;&gt;'Trades'!N158))),FALSE),"Geldbeträge: höchstens 2 Nachkommastellen; Eingabebetrag absolut ≤ 1.000.000.000.",IF(IF('Trades'!J158="NET",IF('Trades'!O158="",FALSE,IF(NOT(ISNUMBER('Trades'!O158)),TRUE,OR(ABS('Trades'!O158)&gt;1000000000,ROUND('Trades'!O158,2)&lt;&gt;'Trades'!O158))),FALSE),"Geldbeträge: höchstens 2 Nachkommastellen; Eingabebetrag absolut ≤ 1.000.000.000.",IF(AND('Trades'!J158="GROSS",NOT(ISNUMBER('Trades'!M158))),"Provision angeben, auch null",IF(AND('Trades'!J158="GROSS",'Trades'!M158&lt;0),"Provision muss nichtnegativ sein",IF(AND('Trades'!J158="GROSS",NOT(ISNUMBER('Trades'!N158))),"Sonstige Gebühren angeben, auch null",IF(AND('Trades'!J158="GROSS",'Trades'!N158&lt;0),"Gebühren müssen nichtnegativ sein",IF(AND('Trades'!J158="GROSS",NOT(ISNUMBER('Trades'!O158))),"Finanzierung mit Vorzeichen angeben, auch null",IF(AND('Trades'!J158="GROSS",NOT(ISNUMBER(F158))),"Brutto-P&amp;L für jeden Ausstieg eingeben",IF(IF('Trades'!J158="NET",OR(ABS('Trades'!L158)&gt;1000000000,ROUND('Trades'!L158,2)&lt;&gt;'Trades'!L158),FALSE),"Geldbeträge: höchstens 2 Nachkommastellen; Eingabebetrag absolut ≤ 1.000.000.000.",IF(IF('Trades'!J158="GROSS",OR(ABS('Trades'!M158)&gt;1000000000,ABS('Trades'!N158)&gt;1000000000,ABS('Trades'!O158)&gt;1000000000,ROUND('Trades'!M158,2)&lt;&gt;'Trades'!M158,ROUND('Trades'!N158,2)&lt;&gt;'Trades'!N158,ROUND('Trades'!O158,2)&lt;&gt;'Trades'!O158),FALSE),"Geldbeträge: höchstens 2 Nachkommastellen; Eingabebetrag absolut ≤ 1.000.000.000.",IF(AND('Trades'!G158&lt;&gt;"",OR(NOT(ISNUMBER('Trades'!G158)),'Trades'!G158&lt;=0)),"Positiven Kurs eingeben oder leer lassen",IF(AND('Trades'!H158&lt;&gt;"",OR(NOT(ISNUMBER('Trades'!H158)),'Trades'!H158&lt;=0)),"Positiven Kurs eingeben oder leer lassen","")))))))))))))))))))))))))))))))))))</x:f>
      </x:c>
      <x:c r="D158" s="31"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k. A.",ROUND(SUMIFS('Exits'!$I$9:$I$608,'Exits'!$B$9:$B$608,'Trades'!A158),8)))</x:f>
      </x:c>
      <x:c r="E158" s="32"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k. A.",IF(OR(O158=0,COUNTIFS('Exits'!$B$9:$B$608,'Trades'!A158,'Exits'!$G$9:$G$608,-1)&gt;0),"k. A.",_xlfn.MAXIFS('Exits'!$C$9:$C$608,'Exits'!$B$9:$B$608,'Trades'!A158))))</x:f>
      </x:c>
      <x:c r="F158" s="30"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k. A.",IF(AND(O158&gt;0,SUMIFS('Exits'!$J$9:$J$608,'Exits'!$B$9:$B$608,'Trades'!A158)=O158),ROUND(SUMIFS('Exits'!$F$9:$F$608,'Exits'!$B$9:$B$608,'Trades'!A158),2),"k. A.")))</x:f>
      </x:c>
      <x:c r="G158" s="30" t="str">
        <x:f>IF(P158=0,"",IF(K158&lt;&gt;1,"k. A.",IF('Trades'!J158="NET",'Trades'!L158,ROUND(F158-'Trades'!M158-'Trades'!N158+'Trades'!O158,2))))</x:f>
      </x:c>
      <x:c r="H158" s="31" t="str">
        <x:f>IF(P158=0,"",IF(N158=1,G158/'Trades'!P158,"k. A."))</x:f>
      </x:c>
      <x:c r="I158" s="33" t="str">
        <x:f>IF(P158=0,"",IF(K158&lt;&gt;1,"Position nicht abgeschlossen",IF(NOT(ISNUMBER('Trades'!P158)),"Risiko fehlt oder ungültig: positiv, ≤ 1.000.000.000, höchstens 2 Nachkommastellen.",IF(OR('Trades'!P158&lt;=0,'Trades'!P158&gt;1000000000,ROUND('Trades'!P158,2)&lt;&gt;'Trades'!P158),"Risiko fehlt oder ungültig: positiv, ≤ 1.000.000.000, höchstens 2 Nachkommastellen.",IF(AND('Trades'!Q158&lt;&gt;"PRICE",'Trades'!Q158&lt;&gt;"ALL_IN"),"PRICE oder ALL_IN wählen",IF('Trades'!Q158&lt;&gt;'Summary'!$K$4,"Andere Basis ausgewählt","Erfasst"))))))</x:f>
      </x:c>
      <x:c r="J158" s="33" t="str">
        <x:f>IF(P158=0,"",IF('Summary'!$H$6="Datumsfilter prüfen","Datumsfilter prüfen",IF(L158=1,"Enthalten",IF(K158=1,"Außerhalb des Zeitraums","Nicht enthalten"))))</x:f>
      </x:c>
      <x:c r="K158" s="29" t="n">
        <x:f>IF(P158=0,0,IF('Trades'!I158="UNSUPPORTED",4,IF(C158&lt;&gt;"",3,IF('Trades'!I158="OPEN",2,1))))</x:f>
        <x:v>0</x:v>
      </x:c>
      <x:c r="L158" s="29" t="n">
        <x:f>IF(OR(K158&lt;&gt;1,'Summary'!$H$6="Datumsfilter prüfen"),0,IF(AND(OR('Summary'!$B$6="",E158&gt;='Summary'!$B$6),OR('Summary'!$E$6="",E158&lt;'Summary'!$E$6+1)),1,0))</x:f>
        <x:v>0</x:v>
      </x:c>
      <x:c r="M158" s="29" t="n">
        <x:f>IF(AND(L158=1,N158=1,'Trades'!Q158='Summary'!$K$4),1,0)</x:f>
        <x:v>0</x:v>
      </x:c>
      <x:c r="N158" s="29" t="n">
        <x:f>IF(K158&lt;&gt;1,0,IF(NOT(ISNUMBER('Trades'!P158)),0,IF(AND('Trades'!P158&gt;0,'Trades'!P158&lt;=1000000000,ROUND('Trades'!P158,2)='Trades'!P158,OR('Trades'!Q158="PRICE",'Trades'!Q158="ALL_IN")),1,0)))</x:f>
        <x:v>0</x:v>
      </x:c>
      <x:c r="O158" s="29" t="n">
        <x:f>IF(P158=0,0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0,COUNTIFS('Exits'!$B$9:$B$608,'Trades'!A158,'Exits'!$K$9:$K$608,1)))</x:f>
        <x:v>0</x:v>
      </x:c>
      <x:c r="P158" s="29" t="n">
        <x:f>IF(COUNTA('Trades'!A158:I158,'Trades'!K158:T158)=0,0,1)</x:f>
        <x:v>0</x:v>
      </x:c>
    </x:row>
    <x:row r="159" ht="52" customHeight="1">
      <x:c r="A159" s="29" t="str">
        <x:f>IF(P159=0,"",IF('Trades'!A159="","[Trades "&amp;ROW()&amp;"]",'Trades'!A159))</x:f>
      </x:c>
      <x:c r="B159" s="33" t="str">
        <x:f>IF(K159=0,"",CHOOSE(K159,"Abgeschlossen","Offen","Unvollständig / ungültig","Nicht unterstützt"))</x:f>
      </x:c>
      <x:c r="C159" s="33" t="str">
        <x:f>IF(P159=0,"",IF('Trades'!I159="UNSUPPORTED","Aufstockungen / Umkehrungen nicht unterstützt",IF('Trades'!A159="","Trade-ID eingeben",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IDs: Text mit A–Z am Anfang, bis zu 64 Zeichen; ohne *, ?, ~, =, &lt; oder &gt;. Beispiel: T-001.",IF(COUNTIFS('Trades'!$A$9:$A$208,'Trades'!A159)&lt;&gt;1,"Trade-ID ist doppelt",IF('Trades'!B159="","Instrument eingeben",IF(AND('Trades'!C159&lt;&gt;"LONG",'Trades'!C159&lt;&gt;"SHORT"),"LONG oder SHORT wählen",IF(NOT(ISNUMBER('Trades'!D159)),"Gültigen Eröffnungszeitpunkt eingeben",IF(OR('Trades'!D159&lt;1,'Trades'!D159&gt;2958465),"Gültigen Eröffnungszeitpunkt eingeben",IF(NOT(ISNUMBER('Trades'!E159)),"Positive ursprüngliche Menge eingeben",IF(OR('Trades'!E159&lt;=0,'Trades'!E159&gt;1000000,ROUND('Trades'!E159,8)&lt;&gt;'Trades'!E159),"Positive ursprüngliche Menge eingeben",IF('Trades'!F159="","Mengeneinheit angeben",IF(AND('Trades'!I159&lt;&gt;"OPEN",'Trades'!I159&lt;&gt;"CLOSED"),"OPEN oder CLOSED wählen",IF(AND('Trades'!J159&lt;&gt;"NET",'Trades'!J159&lt;&gt;"GROSS"),"NET oder GROSS wählen",IF(COUNTIFS('Exits'!$B$9:$B$608,'Trades'!A159,'Exits'!$G$9:$G$608,-1)&gt;0,"Zugehörige Ausstiege prüfen",IF(D159&gt;'Trades'!E159,"Geschlossene Menge übersteigt Anfangsmenge",IF(AND('Trades'!I159="OPEN",D159='Trades'!E159),"OPEN widerspricht Restmenge null",IF('Trades'!I159="OPEN","",IF(O159=0,"Schließung in Exits ergänzen",IF(D159&lt;&gt;'Trades'!E159,"CLOSED verlangt vollständige Schließung",IF(AND('Trades'!J159="NET",NOT(ISNUMBER('Trades'!L159))),"Abgeglichenes Netto der ganzen Position eingeben",IF(AND('Trades'!J159="NET",'Trades'!K159&lt;&gt;"YES"),"Netto der ganzen Position bestätigen",IF(IF('Trades'!J159="NET",IF('Trades'!M159="",FALSE,IF(NOT(ISNUMBER('Trades'!M159)),TRUE,OR('Trades'!M159&lt;0,'Trades'!M159&gt;1000000000,ROUND('Trades'!M159,2)&lt;&gt;'Trades'!M159))),FALSE),"Geldbeträge: höchstens 2 Nachkommastellen; Eingabebetrag absolut ≤ 1.000.000.000.",IF(IF('Trades'!J159="NET",IF('Trades'!N159="",FALSE,IF(NOT(ISNUMBER('Trades'!N159)),TRUE,OR('Trades'!N159&lt;0,'Trades'!N159&gt;1000000000,ROUND('Trades'!N159,2)&lt;&gt;'Trades'!N159))),FALSE),"Geldbeträge: höchstens 2 Nachkommastellen; Eingabebetrag absolut ≤ 1.000.000.000.",IF(IF('Trades'!J159="NET",IF('Trades'!O159="",FALSE,IF(NOT(ISNUMBER('Trades'!O159)),TRUE,OR(ABS('Trades'!O159)&gt;1000000000,ROUND('Trades'!O159,2)&lt;&gt;'Trades'!O159))),FALSE),"Geldbeträge: höchstens 2 Nachkommastellen; Eingabebetrag absolut ≤ 1.000.000.000.",IF(AND('Trades'!J159="GROSS",NOT(ISNUMBER('Trades'!M159))),"Provision angeben, auch null",IF(AND('Trades'!J159="GROSS",'Trades'!M159&lt;0),"Provision muss nichtnegativ sein",IF(AND('Trades'!J159="GROSS",NOT(ISNUMBER('Trades'!N159))),"Sonstige Gebühren angeben, auch null",IF(AND('Trades'!J159="GROSS",'Trades'!N159&lt;0),"Gebühren müssen nichtnegativ sein",IF(AND('Trades'!J159="GROSS",NOT(ISNUMBER('Trades'!O159))),"Finanzierung mit Vorzeichen angeben, auch null",IF(AND('Trades'!J159="GROSS",NOT(ISNUMBER(F159))),"Brutto-P&amp;L für jeden Ausstieg eingeben",IF(IF('Trades'!J159="NET",OR(ABS('Trades'!L159)&gt;1000000000,ROUND('Trades'!L159,2)&lt;&gt;'Trades'!L159),FALSE),"Geldbeträge: höchstens 2 Nachkommastellen; Eingabebetrag absolut ≤ 1.000.000.000.",IF(IF('Trades'!J159="GROSS",OR(ABS('Trades'!M159)&gt;1000000000,ABS('Trades'!N159)&gt;1000000000,ABS('Trades'!O159)&gt;1000000000,ROUND('Trades'!M159,2)&lt;&gt;'Trades'!M159,ROUND('Trades'!N159,2)&lt;&gt;'Trades'!N159,ROUND('Trades'!O159,2)&lt;&gt;'Trades'!O159),FALSE),"Geldbeträge: höchstens 2 Nachkommastellen; Eingabebetrag absolut ≤ 1.000.000.000.",IF(AND('Trades'!G159&lt;&gt;"",OR(NOT(ISNUMBER('Trades'!G159)),'Trades'!G159&lt;=0)),"Positiven Kurs eingeben oder leer lassen",IF(AND('Trades'!H159&lt;&gt;"",OR(NOT(ISNUMBER('Trades'!H159)),'Trades'!H159&lt;=0)),"Positiven Kurs eingeben oder leer lassen","")))))))))))))))))))))))))))))))))))</x:f>
      </x:c>
      <x:c r="D159" s="31"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k. A.",ROUND(SUMIFS('Exits'!$I$9:$I$608,'Exits'!$B$9:$B$608,'Trades'!A159),8)))</x:f>
      </x:c>
      <x:c r="E159" s="32"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k. A.",IF(OR(O159=0,COUNTIFS('Exits'!$B$9:$B$608,'Trades'!A159,'Exits'!$G$9:$G$608,-1)&gt;0),"k. A.",_xlfn.MAXIFS('Exits'!$C$9:$C$608,'Exits'!$B$9:$B$608,'Trades'!A159))))</x:f>
      </x:c>
      <x:c r="F159" s="30"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k. A.",IF(AND(O159&gt;0,SUMIFS('Exits'!$J$9:$J$608,'Exits'!$B$9:$B$608,'Trades'!A159)=O159),ROUND(SUMIFS('Exits'!$F$9:$F$608,'Exits'!$B$9:$B$608,'Trades'!A159),2),"k. A.")))</x:f>
      </x:c>
      <x:c r="G159" s="30" t="str">
        <x:f>IF(P159=0,"",IF(K159&lt;&gt;1,"k. A.",IF('Trades'!J159="NET",'Trades'!L159,ROUND(F159-'Trades'!M159-'Trades'!N159+'Trades'!O159,2))))</x:f>
      </x:c>
      <x:c r="H159" s="31" t="str">
        <x:f>IF(P159=0,"",IF(N159=1,G159/'Trades'!P159,"k. A."))</x:f>
      </x:c>
      <x:c r="I159" s="33" t="str">
        <x:f>IF(P159=0,"",IF(K159&lt;&gt;1,"Position nicht abgeschlossen",IF(NOT(ISNUMBER('Trades'!P159)),"Risiko fehlt oder ungültig: positiv, ≤ 1.000.000.000, höchstens 2 Nachkommastellen.",IF(OR('Trades'!P159&lt;=0,'Trades'!P159&gt;1000000000,ROUND('Trades'!P159,2)&lt;&gt;'Trades'!P159),"Risiko fehlt oder ungültig: positiv, ≤ 1.000.000.000, höchstens 2 Nachkommastellen.",IF(AND('Trades'!Q159&lt;&gt;"PRICE",'Trades'!Q159&lt;&gt;"ALL_IN"),"PRICE oder ALL_IN wählen",IF('Trades'!Q159&lt;&gt;'Summary'!$K$4,"Andere Basis ausgewählt","Erfasst"))))))</x:f>
      </x:c>
      <x:c r="J159" s="33" t="str">
        <x:f>IF(P159=0,"",IF('Summary'!$H$6="Datumsfilter prüfen","Datumsfilter prüfen",IF(L159=1,"Enthalten",IF(K159=1,"Außerhalb des Zeitraums","Nicht enthalten"))))</x:f>
      </x:c>
      <x:c r="K159" s="29" t="n">
        <x:f>IF(P159=0,0,IF('Trades'!I159="UNSUPPORTED",4,IF(C159&lt;&gt;"",3,IF('Trades'!I159="OPEN",2,1))))</x:f>
        <x:v>0</x:v>
      </x:c>
      <x:c r="L159" s="29" t="n">
        <x:f>IF(OR(K159&lt;&gt;1,'Summary'!$H$6="Datumsfilter prüfen"),0,IF(AND(OR('Summary'!$B$6="",E159&gt;='Summary'!$B$6),OR('Summary'!$E$6="",E159&lt;'Summary'!$E$6+1)),1,0))</x:f>
        <x:v>0</x:v>
      </x:c>
      <x:c r="M159" s="29" t="n">
        <x:f>IF(AND(L159=1,N159=1,'Trades'!Q159='Summary'!$K$4),1,0)</x:f>
        <x:v>0</x:v>
      </x:c>
      <x:c r="N159" s="29" t="n">
        <x:f>IF(K159&lt;&gt;1,0,IF(NOT(ISNUMBER('Trades'!P159)),0,IF(AND('Trades'!P159&gt;0,'Trades'!P159&lt;=1000000000,ROUND('Trades'!P159,2)='Trades'!P159,OR('Trades'!Q159="PRICE",'Trades'!Q159="ALL_IN")),1,0)))</x:f>
        <x:v>0</x:v>
      </x:c>
      <x:c r="O159" s="29" t="n">
        <x:f>IF(P159=0,0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0,COUNTIFS('Exits'!$B$9:$B$608,'Trades'!A159,'Exits'!$K$9:$K$608,1)))</x:f>
        <x:v>0</x:v>
      </x:c>
      <x:c r="P159" s="29" t="n">
        <x:f>IF(COUNTA('Trades'!A159:I159,'Trades'!K159:T159)=0,0,1)</x:f>
        <x:v>0</x:v>
      </x:c>
    </x:row>
    <x:row r="160" ht="52" customHeight="1">
      <x:c r="A160" s="29" t="str">
        <x:f>IF(P160=0,"",IF('Trades'!A160="","[Trades "&amp;ROW()&amp;"]",'Trades'!A160))</x:f>
      </x:c>
      <x:c r="B160" s="33" t="str">
        <x:f>IF(K160=0,"",CHOOSE(K160,"Abgeschlossen","Offen","Unvollständig / ungültig","Nicht unterstützt"))</x:f>
      </x:c>
      <x:c r="C160" s="33" t="str">
        <x:f>IF(P160=0,"",IF('Trades'!I160="UNSUPPORTED","Aufstockungen / Umkehrungen nicht unterstützt",IF('Trades'!A160="","Trade-ID eingeben",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IDs: Text mit A–Z am Anfang, bis zu 64 Zeichen; ohne *, ?, ~, =, &lt; oder &gt;. Beispiel: T-001.",IF(COUNTIFS('Trades'!$A$9:$A$208,'Trades'!A160)&lt;&gt;1,"Trade-ID ist doppelt",IF('Trades'!B160="","Instrument eingeben",IF(AND('Trades'!C160&lt;&gt;"LONG",'Trades'!C160&lt;&gt;"SHORT"),"LONG oder SHORT wählen",IF(NOT(ISNUMBER('Trades'!D160)),"Gültigen Eröffnungszeitpunkt eingeben",IF(OR('Trades'!D160&lt;1,'Trades'!D160&gt;2958465),"Gültigen Eröffnungszeitpunkt eingeben",IF(NOT(ISNUMBER('Trades'!E160)),"Positive ursprüngliche Menge eingeben",IF(OR('Trades'!E160&lt;=0,'Trades'!E160&gt;1000000,ROUND('Trades'!E160,8)&lt;&gt;'Trades'!E160),"Positive ursprüngliche Menge eingeben",IF('Trades'!F160="","Mengeneinheit angeben",IF(AND('Trades'!I160&lt;&gt;"OPEN",'Trades'!I160&lt;&gt;"CLOSED"),"OPEN oder CLOSED wählen",IF(AND('Trades'!J160&lt;&gt;"NET",'Trades'!J160&lt;&gt;"GROSS"),"NET oder GROSS wählen",IF(COUNTIFS('Exits'!$B$9:$B$608,'Trades'!A160,'Exits'!$G$9:$G$608,-1)&gt;0,"Zugehörige Ausstiege prüfen",IF(D160&gt;'Trades'!E160,"Geschlossene Menge übersteigt Anfangsmenge",IF(AND('Trades'!I160="OPEN",D160='Trades'!E160),"OPEN widerspricht Restmenge null",IF('Trades'!I160="OPEN","",IF(O160=0,"Schließung in Exits ergänzen",IF(D160&lt;&gt;'Trades'!E160,"CLOSED verlangt vollständige Schließung",IF(AND('Trades'!J160="NET",NOT(ISNUMBER('Trades'!L160))),"Abgeglichenes Netto der ganzen Position eingeben",IF(AND('Trades'!J160="NET",'Trades'!K160&lt;&gt;"YES"),"Netto der ganzen Position bestätigen",IF(IF('Trades'!J160="NET",IF('Trades'!M160="",FALSE,IF(NOT(ISNUMBER('Trades'!M160)),TRUE,OR('Trades'!M160&lt;0,'Trades'!M160&gt;1000000000,ROUND('Trades'!M160,2)&lt;&gt;'Trades'!M160))),FALSE),"Geldbeträge: höchstens 2 Nachkommastellen; Eingabebetrag absolut ≤ 1.000.000.000.",IF(IF('Trades'!J160="NET",IF('Trades'!N160="",FALSE,IF(NOT(ISNUMBER('Trades'!N160)),TRUE,OR('Trades'!N160&lt;0,'Trades'!N160&gt;1000000000,ROUND('Trades'!N160,2)&lt;&gt;'Trades'!N160))),FALSE),"Geldbeträge: höchstens 2 Nachkommastellen; Eingabebetrag absolut ≤ 1.000.000.000.",IF(IF('Trades'!J160="NET",IF('Trades'!O160="",FALSE,IF(NOT(ISNUMBER('Trades'!O160)),TRUE,OR(ABS('Trades'!O160)&gt;1000000000,ROUND('Trades'!O160,2)&lt;&gt;'Trades'!O160))),FALSE),"Geldbeträge: höchstens 2 Nachkommastellen; Eingabebetrag absolut ≤ 1.000.000.000.",IF(AND('Trades'!J160="GROSS",NOT(ISNUMBER('Trades'!M160))),"Provision angeben, auch null",IF(AND('Trades'!J160="GROSS",'Trades'!M160&lt;0),"Provision muss nichtnegativ sein",IF(AND('Trades'!J160="GROSS",NOT(ISNUMBER('Trades'!N160))),"Sonstige Gebühren angeben, auch null",IF(AND('Trades'!J160="GROSS",'Trades'!N160&lt;0),"Gebühren müssen nichtnegativ sein",IF(AND('Trades'!J160="GROSS",NOT(ISNUMBER('Trades'!O160))),"Finanzierung mit Vorzeichen angeben, auch null",IF(AND('Trades'!J160="GROSS",NOT(ISNUMBER(F160))),"Brutto-P&amp;L für jeden Ausstieg eingeben",IF(IF('Trades'!J160="NET",OR(ABS('Trades'!L160)&gt;1000000000,ROUND('Trades'!L160,2)&lt;&gt;'Trades'!L160),FALSE),"Geldbeträge: höchstens 2 Nachkommastellen; Eingabebetrag absolut ≤ 1.000.000.000.",IF(IF('Trades'!J160="GROSS",OR(ABS('Trades'!M160)&gt;1000000000,ABS('Trades'!N160)&gt;1000000000,ABS('Trades'!O160)&gt;1000000000,ROUND('Trades'!M160,2)&lt;&gt;'Trades'!M160,ROUND('Trades'!N160,2)&lt;&gt;'Trades'!N160,ROUND('Trades'!O160,2)&lt;&gt;'Trades'!O160),FALSE),"Geldbeträge: höchstens 2 Nachkommastellen; Eingabebetrag absolut ≤ 1.000.000.000.",IF(AND('Trades'!G160&lt;&gt;"",OR(NOT(ISNUMBER('Trades'!G160)),'Trades'!G160&lt;=0)),"Positiven Kurs eingeben oder leer lassen",IF(AND('Trades'!H160&lt;&gt;"",OR(NOT(ISNUMBER('Trades'!H160)),'Trades'!H160&lt;=0)),"Positiven Kurs eingeben oder leer lassen","")))))))))))))))))))))))))))))))))))</x:f>
      </x:c>
      <x:c r="D160" s="31"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k. A.",ROUND(SUMIFS('Exits'!$I$9:$I$608,'Exits'!$B$9:$B$608,'Trades'!A160),8)))</x:f>
      </x:c>
      <x:c r="E160" s="32"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k. A.",IF(OR(O160=0,COUNTIFS('Exits'!$B$9:$B$608,'Trades'!A160,'Exits'!$G$9:$G$608,-1)&gt;0),"k. A.",_xlfn.MAXIFS('Exits'!$C$9:$C$608,'Exits'!$B$9:$B$608,'Trades'!A160))))</x:f>
      </x:c>
      <x:c r="F160" s="30"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k. A.",IF(AND(O160&gt;0,SUMIFS('Exits'!$J$9:$J$608,'Exits'!$B$9:$B$608,'Trades'!A160)=O160),ROUND(SUMIFS('Exits'!$F$9:$F$608,'Exits'!$B$9:$B$608,'Trades'!A160),2),"k. A.")))</x:f>
      </x:c>
      <x:c r="G160" s="30" t="str">
        <x:f>IF(P160=0,"",IF(K160&lt;&gt;1,"k. A.",IF('Trades'!J160="NET",'Trades'!L160,ROUND(F160-'Trades'!M160-'Trades'!N160+'Trades'!O160,2))))</x:f>
      </x:c>
      <x:c r="H160" s="31" t="str">
        <x:f>IF(P160=0,"",IF(N160=1,G160/'Trades'!P160,"k. A."))</x:f>
      </x:c>
      <x:c r="I160" s="33" t="str">
        <x:f>IF(P160=0,"",IF(K160&lt;&gt;1,"Position nicht abgeschlossen",IF(NOT(ISNUMBER('Trades'!P160)),"Risiko fehlt oder ungültig: positiv, ≤ 1.000.000.000, höchstens 2 Nachkommastellen.",IF(OR('Trades'!P160&lt;=0,'Trades'!P160&gt;1000000000,ROUND('Trades'!P160,2)&lt;&gt;'Trades'!P160),"Risiko fehlt oder ungültig: positiv, ≤ 1.000.000.000, höchstens 2 Nachkommastellen.",IF(AND('Trades'!Q160&lt;&gt;"PRICE",'Trades'!Q160&lt;&gt;"ALL_IN"),"PRICE oder ALL_IN wählen",IF('Trades'!Q160&lt;&gt;'Summary'!$K$4,"Andere Basis ausgewählt","Erfasst"))))))</x:f>
      </x:c>
      <x:c r="J160" s="33" t="str">
        <x:f>IF(P160=0,"",IF('Summary'!$H$6="Datumsfilter prüfen","Datumsfilter prüfen",IF(L160=1,"Enthalten",IF(K160=1,"Außerhalb des Zeitraums","Nicht enthalten"))))</x:f>
      </x:c>
      <x:c r="K160" s="29" t="n">
        <x:f>IF(P160=0,0,IF('Trades'!I160="UNSUPPORTED",4,IF(C160&lt;&gt;"",3,IF('Trades'!I160="OPEN",2,1))))</x:f>
        <x:v>0</x:v>
      </x:c>
      <x:c r="L160" s="29" t="n">
        <x:f>IF(OR(K160&lt;&gt;1,'Summary'!$H$6="Datumsfilter prüfen"),0,IF(AND(OR('Summary'!$B$6="",E160&gt;='Summary'!$B$6),OR('Summary'!$E$6="",E160&lt;'Summary'!$E$6+1)),1,0))</x:f>
        <x:v>0</x:v>
      </x:c>
      <x:c r="M160" s="29" t="n">
        <x:f>IF(AND(L160=1,N160=1,'Trades'!Q160='Summary'!$K$4),1,0)</x:f>
        <x:v>0</x:v>
      </x:c>
      <x:c r="N160" s="29" t="n">
        <x:f>IF(K160&lt;&gt;1,0,IF(NOT(ISNUMBER('Trades'!P160)),0,IF(AND('Trades'!P160&gt;0,'Trades'!P160&lt;=1000000000,ROUND('Trades'!P160,2)='Trades'!P160,OR('Trades'!Q160="PRICE",'Trades'!Q160="ALL_IN")),1,0)))</x:f>
        <x:v>0</x:v>
      </x:c>
      <x:c r="O160" s="29" t="n">
        <x:f>IF(P160=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0,COUNTIFS('Exits'!$B$9:$B$608,'Trades'!A160,'Exits'!$K$9:$K$608,1)))</x:f>
        <x:v>0</x:v>
      </x:c>
      <x:c r="P160" s="29" t="n">
        <x:f>IF(COUNTA('Trades'!A160:I160,'Trades'!K160:T160)=0,0,1)</x:f>
        <x:v>0</x:v>
      </x:c>
    </x:row>
    <x:row r="161" ht="52" customHeight="1">
      <x:c r="A161" s="29" t="str">
        <x:f>IF(P161=0,"",IF('Trades'!A161="","[Trades "&amp;ROW()&amp;"]",'Trades'!A161))</x:f>
      </x:c>
      <x:c r="B161" s="33" t="str">
        <x:f>IF(K161=0,"",CHOOSE(K161,"Abgeschlossen","Offen","Unvollständig / ungültig","Nicht unterstützt"))</x:f>
      </x:c>
      <x:c r="C161" s="33" t="str">
        <x:f>IF(P161=0,"",IF('Trades'!I161="UNSUPPORTED","Aufstockungen / Umkehrungen nicht unterstützt",IF('Trades'!A161="","Trade-ID eingeben",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IDs: Text mit A–Z am Anfang, bis zu 64 Zeichen; ohne *, ?, ~, =, &lt; oder &gt;. Beispiel: T-001.",IF(COUNTIFS('Trades'!$A$9:$A$208,'Trades'!A161)&lt;&gt;1,"Trade-ID ist doppelt",IF('Trades'!B161="","Instrument eingeben",IF(AND('Trades'!C161&lt;&gt;"LONG",'Trades'!C161&lt;&gt;"SHORT"),"LONG oder SHORT wählen",IF(NOT(ISNUMBER('Trades'!D161)),"Gültigen Eröffnungszeitpunkt eingeben",IF(OR('Trades'!D161&lt;1,'Trades'!D161&gt;2958465),"Gültigen Eröffnungszeitpunkt eingeben",IF(NOT(ISNUMBER('Trades'!E161)),"Positive ursprüngliche Menge eingeben",IF(OR('Trades'!E161&lt;=0,'Trades'!E161&gt;1000000,ROUND('Trades'!E161,8)&lt;&gt;'Trades'!E161),"Positive ursprüngliche Menge eingeben",IF('Trades'!F161="","Mengeneinheit angeben",IF(AND('Trades'!I161&lt;&gt;"OPEN",'Trades'!I161&lt;&gt;"CLOSED"),"OPEN oder CLOSED wählen",IF(AND('Trades'!J161&lt;&gt;"NET",'Trades'!J161&lt;&gt;"GROSS"),"NET oder GROSS wählen",IF(COUNTIFS('Exits'!$B$9:$B$608,'Trades'!A161,'Exits'!$G$9:$G$608,-1)&gt;0,"Zugehörige Ausstiege prüfen",IF(D161&gt;'Trades'!E161,"Geschlossene Menge übersteigt Anfangsmenge",IF(AND('Trades'!I161="OPEN",D161='Trades'!E161),"OPEN widerspricht Restmenge null",IF('Trades'!I161="OPEN","",IF(O161=0,"Schließung in Exits ergänzen",IF(D161&lt;&gt;'Trades'!E161,"CLOSED verlangt vollständige Schließung",IF(AND('Trades'!J161="NET",NOT(ISNUMBER('Trades'!L161))),"Abgeglichenes Netto der ganzen Position eingeben",IF(AND('Trades'!J161="NET",'Trades'!K161&lt;&gt;"YES"),"Netto der ganzen Position bestätigen",IF(IF('Trades'!J161="NET",IF('Trades'!M161="",FALSE,IF(NOT(ISNUMBER('Trades'!M161)),TRUE,OR('Trades'!M161&lt;0,'Trades'!M161&gt;1000000000,ROUND('Trades'!M161,2)&lt;&gt;'Trades'!M161))),FALSE),"Geldbeträge: höchstens 2 Nachkommastellen; Eingabebetrag absolut ≤ 1.000.000.000.",IF(IF('Trades'!J161="NET",IF('Trades'!N161="",FALSE,IF(NOT(ISNUMBER('Trades'!N161)),TRUE,OR('Trades'!N161&lt;0,'Trades'!N161&gt;1000000000,ROUND('Trades'!N161,2)&lt;&gt;'Trades'!N161))),FALSE),"Geldbeträge: höchstens 2 Nachkommastellen; Eingabebetrag absolut ≤ 1.000.000.000.",IF(IF('Trades'!J161="NET",IF('Trades'!O161="",FALSE,IF(NOT(ISNUMBER('Trades'!O161)),TRUE,OR(ABS('Trades'!O161)&gt;1000000000,ROUND('Trades'!O161,2)&lt;&gt;'Trades'!O161))),FALSE),"Geldbeträge: höchstens 2 Nachkommastellen; Eingabebetrag absolut ≤ 1.000.000.000.",IF(AND('Trades'!J161="GROSS",NOT(ISNUMBER('Trades'!M161))),"Provision angeben, auch null",IF(AND('Trades'!J161="GROSS",'Trades'!M161&lt;0),"Provision muss nichtnegativ sein",IF(AND('Trades'!J161="GROSS",NOT(ISNUMBER('Trades'!N161))),"Sonstige Gebühren angeben, auch null",IF(AND('Trades'!J161="GROSS",'Trades'!N161&lt;0),"Gebühren müssen nichtnegativ sein",IF(AND('Trades'!J161="GROSS",NOT(ISNUMBER('Trades'!O161))),"Finanzierung mit Vorzeichen angeben, auch null",IF(AND('Trades'!J161="GROSS",NOT(ISNUMBER(F161))),"Brutto-P&amp;L für jeden Ausstieg eingeben",IF(IF('Trades'!J161="NET",OR(ABS('Trades'!L161)&gt;1000000000,ROUND('Trades'!L161,2)&lt;&gt;'Trades'!L161),FALSE),"Geldbeträge: höchstens 2 Nachkommastellen; Eingabebetrag absolut ≤ 1.000.000.000.",IF(IF('Trades'!J161="GROSS",OR(ABS('Trades'!M161)&gt;1000000000,ABS('Trades'!N161)&gt;1000000000,ABS('Trades'!O161)&gt;1000000000,ROUND('Trades'!M161,2)&lt;&gt;'Trades'!M161,ROUND('Trades'!N161,2)&lt;&gt;'Trades'!N161,ROUND('Trades'!O161,2)&lt;&gt;'Trades'!O161),FALSE),"Geldbeträge: höchstens 2 Nachkommastellen; Eingabebetrag absolut ≤ 1.000.000.000.",IF(AND('Trades'!G161&lt;&gt;"",OR(NOT(ISNUMBER('Trades'!G161)),'Trades'!G161&lt;=0)),"Positiven Kurs eingeben oder leer lassen",IF(AND('Trades'!H161&lt;&gt;"",OR(NOT(ISNUMBER('Trades'!H161)),'Trades'!H161&lt;=0)),"Positiven Kurs eingeben oder leer lassen","")))))))))))))))))))))))))))))))))))</x:f>
      </x:c>
      <x:c r="D161" s="31"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k. A.",ROUND(SUMIFS('Exits'!$I$9:$I$608,'Exits'!$B$9:$B$608,'Trades'!A161),8)))</x:f>
      </x:c>
      <x:c r="E161" s="32"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k. A.",IF(OR(O161=0,COUNTIFS('Exits'!$B$9:$B$608,'Trades'!A161,'Exits'!$G$9:$G$608,-1)&gt;0),"k. A.",_xlfn.MAXIFS('Exits'!$C$9:$C$608,'Exits'!$B$9:$B$608,'Trades'!A161))))</x:f>
      </x:c>
      <x:c r="F161" s="30"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k. A.",IF(AND(O161&gt;0,SUMIFS('Exits'!$J$9:$J$608,'Exits'!$B$9:$B$608,'Trades'!A161)=O161),ROUND(SUMIFS('Exits'!$F$9:$F$608,'Exits'!$B$9:$B$608,'Trades'!A161),2),"k. A.")))</x:f>
      </x:c>
      <x:c r="G161" s="30" t="str">
        <x:f>IF(P161=0,"",IF(K161&lt;&gt;1,"k. A.",IF('Trades'!J161="NET",'Trades'!L161,ROUND(F161-'Trades'!M161-'Trades'!N161+'Trades'!O161,2))))</x:f>
      </x:c>
      <x:c r="H161" s="31" t="str">
        <x:f>IF(P161=0,"",IF(N161=1,G161/'Trades'!P161,"k. A."))</x:f>
      </x:c>
      <x:c r="I161" s="33" t="str">
        <x:f>IF(P161=0,"",IF(K161&lt;&gt;1,"Position nicht abgeschlossen",IF(NOT(ISNUMBER('Trades'!P161)),"Risiko fehlt oder ungültig: positiv, ≤ 1.000.000.000, höchstens 2 Nachkommastellen.",IF(OR('Trades'!P161&lt;=0,'Trades'!P161&gt;1000000000,ROUND('Trades'!P161,2)&lt;&gt;'Trades'!P161),"Risiko fehlt oder ungültig: positiv, ≤ 1.000.000.000, höchstens 2 Nachkommastellen.",IF(AND('Trades'!Q161&lt;&gt;"PRICE",'Trades'!Q161&lt;&gt;"ALL_IN"),"PRICE oder ALL_IN wählen",IF('Trades'!Q161&lt;&gt;'Summary'!$K$4,"Andere Basis ausgewählt","Erfasst"))))))</x:f>
      </x:c>
      <x:c r="J161" s="33" t="str">
        <x:f>IF(P161=0,"",IF('Summary'!$H$6="Datumsfilter prüfen","Datumsfilter prüfen",IF(L161=1,"Enthalten",IF(K161=1,"Außerhalb des Zeitraums","Nicht enthalten"))))</x:f>
      </x:c>
      <x:c r="K161" s="29" t="n">
        <x:f>IF(P161=0,0,IF('Trades'!I161="UNSUPPORTED",4,IF(C161&lt;&gt;"",3,IF('Trades'!I161="OPEN",2,1))))</x:f>
        <x:v>0</x:v>
      </x:c>
      <x:c r="L161" s="29" t="n">
        <x:f>IF(OR(K161&lt;&gt;1,'Summary'!$H$6="Datumsfilter prüfen"),0,IF(AND(OR('Summary'!$B$6="",E161&gt;='Summary'!$B$6),OR('Summary'!$E$6="",E161&lt;'Summary'!$E$6+1)),1,0))</x:f>
        <x:v>0</x:v>
      </x:c>
      <x:c r="M161" s="29" t="n">
        <x:f>IF(AND(L161=1,N161=1,'Trades'!Q161='Summary'!$K$4),1,0)</x:f>
        <x:v>0</x:v>
      </x:c>
      <x:c r="N161" s="29" t="n">
        <x:f>IF(K161&lt;&gt;1,0,IF(NOT(ISNUMBER('Trades'!P161)),0,IF(AND('Trades'!P161&gt;0,'Trades'!P161&lt;=1000000000,ROUND('Trades'!P161,2)='Trades'!P161,OR('Trades'!Q161="PRICE",'Trades'!Q161="ALL_IN")),1,0)))</x:f>
        <x:v>0</x:v>
      </x:c>
      <x:c r="O161" s="29" t="n">
        <x:f>IF(P161=0,0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0,COUNTIFS('Exits'!$B$9:$B$608,'Trades'!A161,'Exits'!$K$9:$K$608,1)))</x:f>
        <x:v>0</x:v>
      </x:c>
      <x:c r="P161" s="29" t="n">
        <x:f>IF(COUNTA('Trades'!A161:I161,'Trades'!K161:T161)=0,0,1)</x:f>
        <x:v>0</x:v>
      </x:c>
    </x:row>
    <x:row r="162" ht="52" customHeight="1">
      <x:c r="A162" s="29" t="str">
        <x:f>IF(P162=0,"",IF('Trades'!A162="","[Trades "&amp;ROW()&amp;"]",'Trades'!A162))</x:f>
      </x:c>
      <x:c r="B162" s="33" t="str">
        <x:f>IF(K162=0,"",CHOOSE(K162,"Abgeschlossen","Offen","Unvollständig / ungültig","Nicht unterstützt"))</x:f>
      </x:c>
      <x:c r="C162" s="33" t="str">
        <x:f>IF(P162=0,"",IF('Trades'!I162="UNSUPPORTED","Aufstockungen / Umkehrungen nicht unterstützt",IF('Trades'!A162="","Trade-ID eingeben",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IDs: Text mit A–Z am Anfang, bis zu 64 Zeichen; ohne *, ?, ~, =, &lt; oder &gt;. Beispiel: T-001.",IF(COUNTIFS('Trades'!$A$9:$A$208,'Trades'!A162)&lt;&gt;1,"Trade-ID ist doppelt",IF('Trades'!B162="","Instrument eingeben",IF(AND('Trades'!C162&lt;&gt;"LONG",'Trades'!C162&lt;&gt;"SHORT"),"LONG oder SHORT wählen",IF(NOT(ISNUMBER('Trades'!D162)),"Gültigen Eröffnungszeitpunkt eingeben",IF(OR('Trades'!D162&lt;1,'Trades'!D162&gt;2958465),"Gültigen Eröffnungszeitpunkt eingeben",IF(NOT(ISNUMBER('Trades'!E162)),"Positive ursprüngliche Menge eingeben",IF(OR('Trades'!E162&lt;=0,'Trades'!E162&gt;1000000,ROUND('Trades'!E162,8)&lt;&gt;'Trades'!E162),"Positive ursprüngliche Menge eingeben",IF('Trades'!F162="","Mengeneinheit angeben",IF(AND('Trades'!I162&lt;&gt;"OPEN",'Trades'!I162&lt;&gt;"CLOSED"),"OPEN oder CLOSED wählen",IF(AND('Trades'!J162&lt;&gt;"NET",'Trades'!J162&lt;&gt;"GROSS"),"NET oder GROSS wählen",IF(COUNTIFS('Exits'!$B$9:$B$608,'Trades'!A162,'Exits'!$G$9:$G$608,-1)&gt;0,"Zugehörige Ausstiege prüfen",IF(D162&gt;'Trades'!E162,"Geschlossene Menge übersteigt Anfangsmenge",IF(AND('Trades'!I162="OPEN",D162='Trades'!E162),"OPEN widerspricht Restmenge null",IF('Trades'!I162="OPEN","",IF(O162=0,"Schließung in Exits ergänzen",IF(D162&lt;&gt;'Trades'!E162,"CLOSED verlangt vollständige Schließung",IF(AND('Trades'!J162="NET",NOT(ISNUMBER('Trades'!L162))),"Abgeglichenes Netto der ganzen Position eingeben",IF(AND('Trades'!J162="NET",'Trades'!K162&lt;&gt;"YES"),"Netto der ganzen Position bestätigen",IF(IF('Trades'!J162="NET",IF('Trades'!M162="",FALSE,IF(NOT(ISNUMBER('Trades'!M162)),TRUE,OR('Trades'!M162&lt;0,'Trades'!M162&gt;1000000000,ROUND('Trades'!M162,2)&lt;&gt;'Trades'!M162))),FALSE),"Geldbeträge: höchstens 2 Nachkommastellen; Eingabebetrag absolut ≤ 1.000.000.000.",IF(IF('Trades'!J162="NET",IF('Trades'!N162="",FALSE,IF(NOT(ISNUMBER('Trades'!N162)),TRUE,OR('Trades'!N162&lt;0,'Trades'!N162&gt;1000000000,ROUND('Trades'!N162,2)&lt;&gt;'Trades'!N162))),FALSE),"Geldbeträge: höchstens 2 Nachkommastellen; Eingabebetrag absolut ≤ 1.000.000.000.",IF(IF('Trades'!J162="NET",IF('Trades'!O162="",FALSE,IF(NOT(ISNUMBER('Trades'!O162)),TRUE,OR(ABS('Trades'!O162)&gt;1000000000,ROUND('Trades'!O162,2)&lt;&gt;'Trades'!O162))),FALSE),"Geldbeträge: höchstens 2 Nachkommastellen; Eingabebetrag absolut ≤ 1.000.000.000.",IF(AND('Trades'!J162="GROSS",NOT(ISNUMBER('Trades'!M162))),"Provision angeben, auch null",IF(AND('Trades'!J162="GROSS",'Trades'!M162&lt;0),"Provision muss nichtnegativ sein",IF(AND('Trades'!J162="GROSS",NOT(ISNUMBER('Trades'!N162))),"Sonstige Gebühren angeben, auch null",IF(AND('Trades'!J162="GROSS",'Trades'!N162&lt;0),"Gebühren müssen nichtnegativ sein",IF(AND('Trades'!J162="GROSS",NOT(ISNUMBER('Trades'!O162))),"Finanzierung mit Vorzeichen angeben, auch null",IF(AND('Trades'!J162="GROSS",NOT(ISNUMBER(F162))),"Brutto-P&amp;L für jeden Ausstieg eingeben",IF(IF('Trades'!J162="NET",OR(ABS('Trades'!L162)&gt;1000000000,ROUND('Trades'!L162,2)&lt;&gt;'Trades'!L162),FALSE),"Geldbeträge: höchstens 2 Nachkommastellen; Eingabebetrag absolut ≤ 1.000.000.000.",IF(IF('Trades'!J162="GROSS",OR(ABS('Trades'!M162)&gt;1000000000,ABS('Trades'!N162)&gt;1000000000,ABS('Trades'!O162)&gt;1000000000,ROUND('Trades'!M162,2)&lt;&gt;'Trades'!M162,ROUND('Trades'!N162,2)&lt;&gt;'Trades'!N162,ROUND('Trades'!O162,2)&lt;&gt;'Trades'!O162),FALSE),"Geldbeträge: höchstens 2 Nachkommastellen; Eingabebetrag absolut ≤ 1.000.000.000.",IF(AND('Trades'!G162&lt;&gt;"",OR(NOT(ISNUMBER('Trades'!G162)),'Trades'!G162&lt;=0)),"Positiven Kurs eingeben oder leer lassen",IF(AND('Trades'!H162&lt;&gt;"",OR(NOT(ISNUMBER('Trades'!H162)),'Trades'!H162&lt;=0)),"Positiven Kurs eingeben oder leer lassen","")))))))))))))))))))))))))))))))))))</x:f>
      </x:c>
      <x:c r="D162" s="31"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k. A.",ROUND(SUMIFS('Exits'!$I$9:$I$608,'Exits'!$B$9:$B$608,'Trades'!A162),8)))</x:f>
      </x:c>
      <x:c r="E162" s="32"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k. A.",IF(OR(O162=0,COUNTIFS('Exits'!$B$9:$B$608,'Trades'!A162,'Exits'!$G$9:$G$608,-1)&gt;0),"k. A.",_xlfn.MAXIFS('Exits'!$C$9:$C$608,'Exits'!$B$9:$B$608,'Trades'!A162))))</x:f>
      </x:c>
      <x:c r="F162" s="30"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k. A.",IF(AND(O162&gt;0,SUMIFS('Exits'!$J$9:$J$608,'Exits'!$B$9:$B$608,'Trades'!A162)=O162),ROUND(SUMIFS('Exits'!$F$9:$F$608,'Exits'!$B$9:$B$608,'Trades'!A162),2),"k. A.")))</x:f>
      </x:c>
      <x:c r="G162" s="30" t="str">
        <x:f>IF(P162=0,"",IF(K162&lt;&gt;1,"k. A.",IF('Trades'!J162="NET",'Trades'!L162,ROUND(F162-'Trades'!M162-'Trades'!N162+'Trades'!O162,2))))</x:f>
      </x:c>
      <x:c r="H162" s="31" t="str">
        <x:f>IF(P162=0,"",IF(N162=1,G162/'Trades'!P162,"k. A."))</x:f>
      </x:c>
      <x:c r="I162" s="33" t="str">
        <x:f>IF(P162=0,"",IF(K162&lt;&gt;1,"Position nicht abgeschlossen",IF(NOT(ISNUMBER('Trades'!P162)),"Risiko fehlt oder ungültig: positiv, ≤ 1.000.000.000, höchstens 2 Nachkommastellen.",IF(OR('Trades'!P162&lt;=0,'Trades'!P162&gt;1000000000,ROUND('Trades'!P162,2)&lt;&gt;'Trades'!P162),"Risiko fehlt oder ungültig: positiv, ≤ 1.000.000.000, höchstens 2 Nachkommastellen.",IF(AND('Trades'!Q162&lt;&gt;"PRICE",'Trades'!Q162&lt;&gt;"ALL_IN"),"PRICE oder ALL_IN wählen",IF('Trades'!Q162&lt;&gt;'Summary'!$K$4,"Andere Basis ausgewählt","Erfasst"))))))</x:f>
      </x:c>
      <x:c r="J162" s="33" t="str">
        <x:f>IF(P162=0,"",IF('Summary'!$H$6="Datumsfilter prüfen","Datumsfilter prüfen",IF(L162=1,"Enthalten",IF(K162=1,"Außerhalb des Zeitraums","Nicht enthalten"))))</x:f>
      </x:c>
      <x:c r="K162" s="29" t="n">
        <x:f>IF(P162=0,0,IF('Trades'!I162="UNSUPPORTED",4,IF(C162&lt;&gt;"",3,IF('Trades'!I162="OPEN",2,1))))</x:f>
        <x:v>0</x:v>
      </x:c>
      <x:c r="L162" s="29" t="n">
        <x:f>IF(OR(K162&lt;&gt;1,'Summary'!$H$6="Datumsfilter prüfen"),0,IF(AND(OR('Summary'!$B$6="",E162&gt;='Summary'!$B$6),OR('Summary'!$E$6="",E162&lt;'Summary'!$E$6+1)),1,0))</x:f>
        <x:v>0</x:v>
      </x:c>
      <x:c r="M162" s="29" t="n">
        <x:f>IF(AND(L162=1,N162=1,'Trades'!Q162='Summary'!$K$4),1,0)</x:f>
        <x:v>0</x:v>
      </x:c>
      <x:c r="N162" s="29" t="n">
        <x:f>IF(K162&lt;&gt;1,0,IF(NOT(ISNUMBER('Trades'!P162)),0,IF(AND('Trades'!P162&gt;0,'Trades'!P162&lt;=1000000000,ROUND('Trades'!P162,2)='Trades'!P162,OR('Trades'!Q162="PRICE",'Trades'!Q162="ALL_IN")),1,0)))</x:f>
        <x:v>0</x:v>
      </x:c>
      <x:c r="O162" s="29" t="n">
        <x:f>IF(P162=0,0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0,COUNTIFS('Exits'!$B$9:$B$608,'Trades'!A162,'Exits'!$K$9:$K$608,1)))</x:f>
        <x:v>0</x:v>
      </x:c>
      <x:c r="P162" s="29" t="n">
        <x:f>IF(COUNTA('Trades'!A162:I162,'Trades'!K162:T162)=0,0,1)</x:f>
        <x:v>0</x:v>
      </x:c>
    </x:row>
    <x:row r="163" ht="52" customHeight="1">
      <x:c r="A163" s="29" t="str">
        <x:f>IF(P163=0,"",IF('Trades'!A163="","[Trades "&amp;ROW()&amp;"]",'Trades'!A163))</x:f>
      </x:c>
      <x:c r="B163" s="33" t="str">
        <x:f>IF(K163=0,"",CHOOSE(K163,"Abgeschlossen","Offen","Unvollständig / ungültig","Nicht unterstützt"))</x:f>
      </x:c>
      <x:c r="C163" s="33" t="str">
        <x:f>IF(P163=0,"",IF('Trades'!I163="UNSUPPORTED","Aufstockungen / Umkehrungen nicht unterstützt",IF('Trades'!A163="","Trade-ID eingeben",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IDs: Text mit A–Z am Anfang, bis zu 64 Zeichen; ohne *, ?, ~, =, &lt; oder &gt;. Beispiel: T-001.",IF(COUNTIFS('Trades'!$A$9:$A$208,'Trades'!A163)&lt;&gt;1,"Trade-ID ist doppelt",IF('Trades'!B163="","Instrument eingeben",IF(AND('Trades'!C163&lt;&gt;"LONG",'Trades'!C163&lt;&gt;"SHORT"),"LONG oder SHORT wählen",IF(NOT(ISNUMBER('Trades'!D163)),"Gültigen Eröffnungszeitpunkt eingeben",IF(OR('Trades'!D163&lt;1,'Trades'!D163&gt;2958465),"Gültigen Eröffnungszeitpunkt eingeben",IF(NOT(ISNUMBER('Trades'!E163)),"Positive ursprüngliche Menge eingeben",IF(OR('Trades'!E163&lt;=0,'Trades'!E163&gt;1000000,ROUND('Trades'!E163,8)&lt;&gt;'Trades'!E163),"Positive ursprüngliche Menge eingeben",IF('Trades'!F163="","Mengeneinheit angeben",IF(AND('Trades'!I163&lt;&gt;"OPEN",'Trades'!I163&lt;&gt;"CLOSED"),"OPEN oder CLOSED wählen",IF(AND('Trades'!J163&lt;&gt;"NET",'Trades'!J163&lt;&gt;"GROSS"),"NET oder GROSS wählen",IF(COUNTIFS('Exits'!$B$9:$B$608,'Trades'!A163,'Exits'!$G$9:$G$608,-1)&gt;0,"Zugehörige Ausstiege prüfen",IF(D163&gt;'Trades'!E163,"Geschlossene Menge übersteigt Anfangsmenge",IF(AND('Trades'!I163="OPEN",D163='Trades'!E163),"OPEN widerspricht Restmenge null",IF('Trades'!I163="OPEN","",IF(O163=0,"Schließung in Exits ergänzen",IF(D163&lt;&gt;'Trades'!E163,"CLOSED verlangt vollständige Schließung",IF(AND('Trades'!J163="NET",NOT(ISNUMBER('Trades'!L163))),"Abgeglichenes Netto der ganzen Position eingeben",IF(AND('Trades'!J163="NET",'Trades'!K163&lt;&gt;"YES"),"Netto der ganzen Position bestätigen",IF(IF('Trades'!J163="NET",IF('Trades'!M163="",FALSE,IF(NOT(ISNUMBER('Trades'!M163)),TRUE,OR('Trades'!M163&lt;0,'Trades'!M163&gt;1000000000,ROUND('Trades'!M163,2)&lt;&gt;'Trades'!M163))),FALSE),"Geldbeträge: höchstens 2 Nachkommastellen; Eingabebetrag absolut ≤ 1.000.000.000.",IF(IF('Trades'!J163="NET",IF('Trades'!N163="",FALSE,IF(NOT(ISNUMBER('Trades'!N163)),TRUE,OR('Trades'!N163&lt;0,'Trades'!N163&gt;1000000000,ROUND('Trades'!N163,2)&lt;&gt;'Trades'!N163))),FALSE),"Geldbeträge: höchstens 2 Nachkommastellen; Eingabebetrag absolut ≤ 1.000.000.000.",IF(IF('Trades'!J163="NET",IF('Trades'!O163="",FALSE,IF(NOT(ISNUMBER('Trades'!O163)),TRUE,OR(ABS('Trades'!O163)&gt;1000000000,ROUND('Trades'!O163,2)&lt;&gt;'Trades'!O163))),FALSE),"Geldbeträge: höchstens 2 Nachkommastellen; Eingabebetrag absolut ≤ 1.000.000.000.",IF(AND('Trades'!J163="GROSS",NOT(ISNUMBER('Trades'!M163))),"Provision angeben, auch null",IF(AND('Trades'!J163="GROSS",'Trades'!M163&lt;0),"Provision muss nichtnegativ sein",IF(AND('Trades'!J163="GROSS",NOT(ISNUMBER('Trades'!N163))),"Sonstige Gebühren angeben, auch null",IF(AND('Trades'!J163="GROSS",'Trades'!N163&lt;0),"Gebühren müssen nichtnegativ sein",IF(AND('Trades'!J163="GROSS",NOT(ISNUMBER('Trades'!O163))),"Finanzierung mit Vorzeichen angeben, auch null",IF(AND('Trades'!J163="GROSS",NOT(ISNUMBER(F163))),"Brutto-P&amp;L für jeden Ausstieg eingeben",IF(IF('Trades'!J163="NET",OR(ABS('Trades'!L163)&gt;1000000000,ROUND('Trades'!L163,2)&lt;&gt;'Trades'!L163),FALSE),"Geldbeträge: höchstens 2 Nachkommastellen; Eingabebetrag absolut ≤ 1.000.000.000.",IF(IF('Trades'!J163="GROSS",OR(ABS('Trades'!M163)&gt;1000000000,ABS('Trades'!N163)&gt;1000000000,ABS('Trades'!O163)&gt;1000000000,ROUND('Trades'!M163,2)&lt;&gt;'Trades'!M163,ROUND('Trades'!N163,2)&lt;&gt;'Trades'!N163,ROUND('Trades'!O163,2)&lt;&gt;'Trades'!O163),FALSE),"Geldbeträge: höchstens 2 Nachkommastellen; Eingabebetrag absolut ≤ 1.000.000.000.",IF(AND('Trades'!G163&lt;&gt;"",OR(NOT(ISNUMBER('Trades'!G163)),'Trades'!G163&lt;=0)),"Positiven Kurs eingeben oder leer lassen",IF(AND('Trades'!H163&lt;&gt;"",OR(NOT(ISNUMBER('Trades'!H163)),'Trades'!H163&lt;=0)),"Positiven Kurs eingeben oder leer lassen","")))))))))))))))))))))))))))))))))))</x:f>
      </x:c>
      <x:c r="D163" s="31"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k. A.",ROUND(SUMIFS('Exits'!$I$9:$I$608,'Exits'!$B$9:$B$608,'Trades'!A163),8)))</x:f>
      </x:c>
      <x:c r="E163" s="32"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k. A.",IF(OR(O163=0,COUNTIFS('Exits'!$B$9:$B$608,'Trades'!A163,'Exits'!$G$9:$G$608,-1)&gt;0),"k. A.",_xlfn.MAXIFS('Exits'!$C$9:$C$608,'Exits'!$B$9:$B$608,'Trades'!A163))))</x:f>
      </x:c>
      <x:c r="F163" s="30"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k. A.",IF(AND(O163&gt;0,SUMIFS('Exits'!$J$9:$J$608,'Exits'!$B$9:$B$608,'Trades'!A163)=O163),ROUND(SUMIFS('Exits'!$F$9:$F$608,'Exits'!$B$9:$B$608,'Trades'!A163),2),"k. A.")))</x:f>
      </x:c>
      <x:c r="G163" s="30" t="str">
        <x:f>IF(P163=0,"",IF(K163&lt;&gt;1,"k. A.",IF('Trades'!J163="NET",'Trades'!L163,ROUND(F163-'Trades'!M163-'Trades'!N163+'Trades'!O163,2))))</x:f>
      </x:c>
      <x:c r="H163" s="31" t="str">
        <x:f>IF(P163=0,"",IF(N163=1,G163/'Trades'!P163,"k. A."))</x:f>
      </x:c>
      <x:c r="I163" s="33" t="str">
        <x:f>IF(P163=0,"",IF(K163&lt;&gt;1,"Position nicht abgeschlossen",IF(NOT(ISNUMBER('Trades'!P163)),"Risiko fehlt oder ungültig: positiv, ≤ 1.000.000.000, höchstens 2 Nachkommastellen.",IF(OR('Trades'!P163&lt;=0,'Trades'!P163&gt;1000000000,ROUND('Trades'!P163,2)&lt;&gt;'Trades'!P163),"Risiko fehlt oder ungültig: positiv, ≤ 1.000.000.000, höchstens 2 Nachkommastellen.",IF(AND('Trades'!Q163&lt;&gt;"PRICE",'Trades'!Q163&lt;&gt;"ALL_IN"),"PRICE oder ALL_IN wählen",IF('Trades'!Q163&lt;&gt;'Summary'!$K$4,"Andere Basis ausgewählt","Erfasst"))))))</x:f>
      </x:c>
      <x:c r="J163" s="33" t="str">
        <x:f>IF(P163=0,"",IF('Summary'!$H$6="Datumsfilter prüfen","Datumsfilter prüfen",IF(L163=1,"Enthalten",IF(K163=1,"Außerhalb des Zeitraums","Nicht enthalten"))))</x:f>
      </x:c>
      <x:c r="K163" s="29" t="n">
        <x:f>IF(P163=0,0,IF('Trades'!I163="UNSUPPORTED",4,IF(C163&lt;&gt;"",3,IF('Trades'!I163="OPEN",2,1))))</x:f>
        <x:v>0</x:v>
      </x:c>
      <x:c r="L163" s="29" t="n">
        <x:f>IF(OR(K163&lt;&gt;1,'Summary'!$H$6="Datumsfilter prüfen"),0,IF(AND(OR('Summary'!$B$6="",E163&gt;='Summary'!$B$6),OR('Summary'!$E$6="",E163&lt;'Summary'!$E$6+1)),1,0))</x:f>
        <x:v>0</x:v>
      </x:c>
      <x:c r="M163" s="29" t="n">
        <x:f>IF(AND(L163=1,N163=1,'Trades'!Q163='Summary'!$K$4),1,0)</x:f>
        <x:v>0</x:v>
      </x:c>
      <x:c r="N163" s="29" t="n">
        <x:f>IF(K163&lt;&gt;1,0,IF(NOT(ISNUMBER('Trades'!P163)),0,IF(AND('Trades'!P163&gt;0,'Trades'!P163&lt;=1000000000,ROUND('Trades'!P163,2)='Trades'!P163,OR('Trades'!Q163="PRICE",'Trades'!Q163="ALL_IN")),1,0)))</x:f>
        <x:v>0</x:v>
      </x:c>
      <x:c r="O163" s="29" t="n">
        <x:f>IF(P163=0,0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0,COUNTIFS('Exits'!$B$9:$B$608,'Trades'!A163,'Exits'!$K$9:$K$608,1)))</x:f>
        <x:v>0</x:v>
      </x:c>
      <x:c r="P163" s="29" t="n">
        <x:f>IF(COUNTA('Trades'!A163:I163,'Trades'!K163:T163)=0,0,1)</x:f>
        <x:v>0</x:v>
      </x:c>
    </x:row>
    <x:row r="164" ht="52" customHeight="1">
      <x:c r="A164" s="29" t="str">
        <x:f>IF(P164=0,"",IF('Trades'!A164="","[Trades "&amp;ROW()&amp;"]",'Trades'!A164))</x:f>
      </x:c>
      <x:c r="B164" s="33" t="str">
        <x:f>IF(K164=0,"",CHOOSE(K164,"Abgeschlossen","Offen","Unvollständig / ungültig","Nicht unterstützt"))</x:f>
      </x:c>
      <x:c r="C164" s="33" t="str">
        <x:f>IF(P164=0,"",IF('Trades'!I164="UNSUPPORTED","Aufstockungen / Umkehrungen nicht unterstützt",IF('Trades'!A164="","Trade-ID eingeben",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IDs: Text mit A–Z am Anfang, bis zu 64 Zeichen; ohne *, ?, ~, =, &lt; oder &gt;. Beispiel: T-001.",IF(COUNTIFS('Trades'!$A$9:$A$208,'Trades'!A164)&lt;&gt;1,"Trade-ID ist doppelt",IF('Trades'!B164="","Instrument eingeben",IF(AND('Trades'!C164&lt;&gt;"LONG",'Trades'!C164&lt;&gt;"SHORT"),"LONG oder SHORT wählen",IF(NOT(ISNUMBER('Trades'!D164)),"Gültigen Eröffnungszeitpunkt eingeben",IF(OR('Trades'!D164&lt;1,'Trades'!D164&gt;2958465),"Gültigen Eröffnungszeitpunkt eingeben",IF(NOT(ISNUMBER('Trades'!E164)),"Positive ursprüngliche Menge eingeben",IF(OR('Trades'!E164&lt;=0,'Trades'!E164&gt;1000000,ROUND('Trades'!E164,8)&lt;&gt;'Trades'!E164),"Positive ursprüngliche Menge eingeben",IF('Trades'!F164="","Mengeneinheit angeben",IF(AND('Trades'!I164&lt;&gt;"OPEN",'Trades'!I164&lt;&gt;"CLOSED"),"OPEN oder CLOSED wählen",IF(AND('Trades'!J164&lt;&gt;"NET",'Trades'!J164&lt;&gt;"GROSS"),"NET oder GROSS wählen",IF(COUNTIFS('Exits'!$B$9:$B$608,'Trades'!A164,'Exits'!$G$9:$G$608,-1)&gt;0,"Zugehörige Ausstiege prüfen",IF(D164&gt;'Trades'!E164,"Geschlossene Menge übersteigt Anfangsmenge",IF(AND('Trades'!I164="OPEN",D164='Trades'!E164),"OPEN widerspricht Restmenge null",IF('Trades'!I164="OPEN","",IF(O164=0,"Schließung in Exits ergänzen",IF(D164&lt;&gt;'Trades'!E164,"CLOSED verlangt vollständige Schließung",IF(AND('Trades'!J164="NET",NOT(ISNUMBER('Trades'!L164))),"Abgeglichenes Netto der ganzen Position eingeben",IF(AND('Trades'!J164="NET",'Trades'!K164&lt;&gt;"YES"),"Netto der ganzen Position bestätigen",IF(IF('Trades'!J164="NET",IF('Trades'!M164="",FALSE,IF(NOT(ISNUMBER('Trades'!M164)),TRUE,OR('Trades'!M164&lt;0,'Trades'!M164&gt;1000000000,ROUND('Trades'!M164,2)&lt;&gt;'Trades'!M164))),FALSE),"Geldbeträge: höchstens 2 Nachkommastellen; Eingabebetrag absolut ≤ 1.000.000.000.",IF(IF('Trades'!J164="NET",IF('Trades'!N164="",FALSE,IF(NOT(ISNUMBER('Trades'!N164)),TRUE,OR('Trades'!N164&lt;0,'Trades'!N164&gt;1000000000,ROUND('Trades'!N164,2)&lt;&gt;'Trades'!N164))),FALSE),"Geldbeträge: höchstens 2 Nachkommastellen; Eingabebetrag absolut ≤ 1.000.000.000.",IF(IF('Trades'!J164="NET",IF('Trades'!O164="",FALSE,IF(NOT(ISNUMBER('Trades'!O164)),TRUE,OR(ABS('Trades'!O164)&gt;1000000000,ROUND('Trades'!O164,2)&lt;&gt;'Trades'!O164))),FALSE),"Geldbeträge: höchstens 2 Nachkommastellen; Eingabebetrag absolut ≤ 1.000.000.000.",IF(AND('Trades'!J164="GROSS",NOT(ISNUMBER('Trades'!M164))),"Provision angeben, auch null",IF(AND('Trades'!J164="GROSS",'Trades'!M164&lt;0),"Provision muss nichtnegativ sein",IF(AND('Trades'!J164="GROSS",NOT(ISNUMBER('Trades'!N164))),"Sonstige Gebühren angeben, auch null",IF(AND('Trades'!J164="GROSS",'Trades'!N164&lt;0),"Gebühren müssen nichtnegativ sein",IF(AND('Trades'!J164="GROSS",NOT(ISNUMBER('Trades'!O164))),"Finanzierung mit Vorzeichen angeben, auch null",IF(AND('Trades'!J164="GROSS",NOT(ISNUMBER(F164))),"Brutto-P&amp;L für jeden Ausstieg eingeben",IF(IF('Trades'!J164="NET",OR(ABS('Trades'!L164)&gt;1000000000,ROUND('Trades'!L164,2)&lt;&gt;'Trades'!L164),FALSE),"Geldbeträge: höchstens 2 Nachkommastellen; Eingabebetrag absolut ≤ 1.000.000.000.",IF(IF('Trades'!J164="GROSS",OR(ABS('Trades'!M164)&gt;1000000000,ABS('Trades'!N164)&gt;1000000000,ABS('Trades'!O164)&gt;1000000000,ROUND('Trades'!M164,2)&lt;&gt;'Trades'!M164,ROUND('Trades'!N164,2)&lt;&gt;'Trades'!N164,ROUND('Trades'!O164,2)&lt;&gt;'Trades'!O164),FALSE),"Geldbeträge: höchstens 2 Nachkommastellen; Eingabebetrag absolut ≤ 1.000.000.000.",IF(AND('Trades'!G164&lt;&gt;"",OR(NOT(ISNUMBER('Trades'!G164)),'Trades'!G164&lt;=0)),"Positiven Kurs eingeben oder leer lassen",IF(AND('Trades'!H164&lt;&gt;"",OR(NOT(ISNUMBER('Trades'!H164)),'Trades'!H164&lt;=0)),"Positiven Kurs eingeben oder leer lassen","")))))))))))))))))))))))))))))))))))</x:f>
      </x:c>
      <x:c r="D164" s="31"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k. A.",ROUND(SUMIFS('Exits'!$I$9:$I$608,'Exits'!$B$9:$B$608,'Trades'!A164),8)))</x:f>
      </x:c>
      <x:c r="E164" s="32"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k. A.",IF(OR(O164=0,COUNTIFS('Exits'!$B$9:$B$608,'Trades'!A164,'Exits'!$G$9:$G$608,-1)&gt;0),"k. A.",_xlfn.MAXIFS('Exits'!$C$9:$C$608,'Exits'!$B$9:$B$608,'Trades'!A164))))</x:f>
      </x:c>
      <x:c r="F164" s="30"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k. A.",IF(AND(O164&gt;0,SUMIFS('Exits'!$J$9:$J$608,'Exits'!$B$9:$B$608,'Trades'!A164)=O164),ROUND(SUMIFS('Exits'!$F$9:$F$608,'Exits'!$B$9:$B$608,'Trades'!A164),2),"k. A.")))</x:f>
      </x:c>
      <x:c r="G164" s="30" t="str">
        <x:f>IF(P164=0,"",IF(K164&lt;&gt;1,"k. A.",IF('Trades'!J164="NET",'Trades'!L164,ROUND(F164-'Trades'!M164-'Trades'!N164+'Trades'!O164,2))))</x:f>
      </x:c>
      <x:c r="H164" s="31" t="str">
        <x:f>IF(P164=0,"",IF(N164=1,G164/'Trades'!P164,"k. A."))</x:f>
      </x:c>
      <x:c r="I164" s="33" t="str">
        <x:f>IF(P164=0,"",IF(K164&lt;&gt;1,"Position nicht abgeschlossen",IF(NOT(ISNUMBER('Trades'!P164)),"Risiko fehlt oder ungültig: positiv, ≤ 1.000.000.000, höchstens 2 Nachkommastellen.",IF(OR('Trades'!P164&lt;=0,'Trades'!P164&gt;1000000000,ROUND('Trades'!P164,2)&lt;&gt;'Trades'!P164),"Risiko fehlt oder ungültig: positiv, ≤ 1.000.000.000, höchstens 2 Nachkommastellen.",IF(AND('Trades'!Q164&lt;&gt;"PRICE",'Trades'!Q164&lt;&gt;"ALL_IN"),"PRICE oder ALL_IN wählen",IF('Trades'!Q164&lt;&gt;'Summary'!$K$4,"Andere Basis ausgewählt","Erfasst"))))))</x:f>
      </x:c>
      <x:c r="J164" s="33" t="str">
        <x:f>IF(P164=0,"",IF('Summary'!$H$6="Datumsfilter prüfen","Datumsfilter prüfen",IF(L164=1,"Enthalten",IF(K164=1,"Außerhalb des Zeitraums","Nicht enthalten"))))</x:f>
      </x:c>
      <x:c r="K164" s="29" t="n">
        <x:f>IF(P164=0,0,IF('Trades'!I164="UNSUPPORTED",4,IF(C164&lt;&gt;"",3,IF('Trades'!I164="OPEN",2,1))))</x:f>
        <x:v>0</x:v>
      </x:c>
      <x:c r="L164" s="29" t="n">
        <x:f>IF(OR(K164&lt;&gt;1,'Summary'!$H$6="Datumsfilter prüfen"),0,IF(AND(OR('Summary'!$B$6="",E164&gt;='Summary'!$B$6),OR('Summary'!$E$6="",E164&lt;'Summary'!$E$6+1)),1,0))</x:f>
        <x:v>0</x:v>
      </x:c>
      <x:c r="M164" s="29" t="n">
        <x:f>IF(AND(L164=1,N164=1,'Trades'!Q164='Summary'!$K$4),1,0)</x:f>
        <x:v>0</x:v>
      </x:c>
      <x:c r="N164" s="29" t="n">
        <x:f>IF(K164&lt;&gt;1,0,IF(NOT(ISNUMBER('Trades'!P164)),0,IF(AND('Trades'!P164&gt;0,'Trades'!P164&lt;=1000000000,ROUND('Trades'!P164,2)='Trades'!P164,OR('Trades'!Q164="PRICE",'Trades'!Q164="ALL_IN")),1,0)))</x:f>
        <x:v>0</x:v>
      </x:c>
      <x:c r="O164" s="29" t="n">
        <x:f>IF(P164=0,0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0,COUNTIFS('Exits'!$B$9:$B$608,'Trades'!A164,'Exits'!$K$9:$K$608,1)))</x:f>
        <x:v>0</x:v>
      </x:c>
      <x:c r="P164" s="29" t="n">
        <x:f>IF(COUNTA('Trades'!A164:I164,'Trades'!K164:T164)=0,0,1)</x:f>
        <x:v>0</x:v>
      </x:c>
    </x:row>
    <x:row r="165" ht="52" customHeight="1">
      <x:c r="A165" s="29" t="str">
        <x:f>IF(P165=0,"",IF('Trades'!A165="","[Trades "&amp;ROW()&amp;"]",'Trades'!A165))</x:f>
      </x:c>
      <x:c r="B165" s="33" t="str">
        <x:f>IF(K165=0,"",CHOOSE(K165,"Abgeschlossen","Offen","Unvollständig / ungültig","Nicht unterstützt"))</x:f>
      </x:c>
      <x:c r="C165" s="33" t="str">
        <x:f>IF(P165=0,"",IF('Trades'!I165="UNSUPPORTED","Aufstockungen / Umkehrungen nicht unterstützt",IF('Trades'!A165="","Trade-ID eingeben",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IDs: Text mit A–Z am Anfang, bis zu 64 Zeichen; ohne *, ?, ~, =, &lt; oder &gt;. Beispiel: T-001.",IF(COUNTIFS('Trades'!$A$9:$A$208,'Trades'!A165)&lt;&gt;1,"Trade-ID ist doppelt",IF('Trades'!B165="","Instrument eingeben",IF(AND('Trades'!C165&lt;&gt;"LONG",'Trades'!C165&lt;&gt;"SHORT"),"LONG oder SHORT wählen",IF(NOT(ISNUMBER('Trades'!D165)),"Gültigen Eröffnungszeitpunkt eingeben",IF(OR('Trades'!D165&lt;1,'Trades'!D165&gt;2958465),"Gültigen Eröffnungszeitpunkt eingeben",IF(NOT(ISNUMBER('Trades'!E165)),"Positive ursprüngliche Menge eingeben",IF(OR('Trades'!E165&lt;=0,'Trades'!E165&gt;1000000,ROUND('Trades'!E165,8)&lt;&gt;'Trades'!E165),"Positive ursprüngliche Menge eingeben",IF('Trades'!F165="","Mengeneinheit angeben",IF(AND('Trades'!I165&lt;&gt;"OPEN",'Trades'!I165&lt;&gt;"CLOSED"),"OPEN oder CLOSED wählen",IF(AND('Trades'!J165&lt;&gt;"NET",'Trades'!J165&lt;&gt;"GROSS"),"NET oder GROSS wählen",IF(COUNTIFS('Exits'!$B$9:$B$608,'Trades'!A165,'Exits'!$G$9:$G$608,-1)&gt;0,"Zugehörige Ausstiege prüfen",IF(D165&gt;'Trades'!E165,"Geschlossene Menge übersteigt Anfangsmenge",IF(AND('Trades'!I165="OPEN",D165='Trades'!E165),"OPEN widerspricht Restmenge null",IF('Trades'!I165="OPEN","",IF(O165=0,"Schließung in Exits ergänzen",IF(D165&lt;&gt;'Trades'!E165,"CLOSED verlangt vollständige Schließung",IF(AND('Trades'!J165="NET",NOT(ISNUMBER('Trades'!L165))),"Abgeglichenes Netto der ganzen Position eingeben",IF(AND('Trades'!J165="NET",'Trades'!K165&lt;&gt;"YES"),"Netto der ganzen Position bestätigen",IF(IF('Trades'!J165="NET",IF('Trades'!M165="",FALSE,IF(NOT(ISNUMBER('Trades'!M165)),TRUE,OR('Trades'!M165&lt;0,'Trades'!M165&gt;1000000000,ROUND('Trades'!M165,2)&lt;&gt;'Trades'!M165))),FALSE),"Geldbeträge: höchstens 2 Nachkommastellen; Eingabebetrag absolut ≤ 1.000.000.000.",IF(IF('Trades'!J165="NET",IF('Trades'!N165="",FALSE,IF(NOT(ISNUMBER('Trades'!N165)),TRUE,OR('Trades'!N165&lt;0,'Trades'!N165&gt;1000000000,ROUND('Trades'!N165,2)&lt;&gt;'Trades'!N165))),FALSE),"Geldbeträge: höchstens 2 Nachkommastellen; Eingabebetrag absolut ≤ 1.000.000.000.",IF(IF('Trades'!J165="NET",IF('Trades'!O165="",FALSE,IF(NOT(ISNUMBER('Trades'!O165)),TRUE,OR(ABS('Trades'!O165)&gt;1000000000,ROUND('Trades'!O165,2)&lt;&gt;'Trades'!O165))),FALSE),"Geldbeträge: höchstens 2 Nachkommastellen; Eingabebetrag absolut ≤ 1.000.000.000.",IF(AND('Trades'!J165="GROSS",NOT(ISNUMBER('Trades'!M165))),"Provision angeben, auch null",IF(AND('Trades'!J165="GROSS",'Trades'!M165&lt;0),"Provision muss nichtnegativ sein",IF(AND('Trades'!J165="GROSS",NOT(ISNUMBER('Trades'!N165))),"Sonstige Gebühren angeben, auch null",IF(AND('Trades'!J165="GROSS",'Trades'!N165&lt;0),"Gebühren müssen nichtnegativ sein",IF(AND('Trades'!J165="GROSS",NOT(ISNUMBER('Trades'!O165))),"Finanzierung mit Vorzeichen angeben, auch null",IF(AND('Trades'!J165="GROSS",NOT(ISNUMBER(F165))),"Brutto-P&amp;L für jeden Ausstieg eingeben",IF(IF('Trades'!J165="NET",OR(ABS('Trades'!L165)&gt;1000000000,ROUND('Trades'!L165,2)&lt;&gt;'Trades'!L165),FALSE),"Geldbeträge: höchstens 2 Nachkommastellen; Eingabebetrag absolut ≤ 1.000.000.000.",IF(IF('Trades'!J165="GROSS",OR(ABS('Trades'!M165)&gt;1000000000,ABS('Trades'!N165)&gt;1000000000,ABS('Trades'!O165)&gt;1000000000,ROUND('Trades'!M165,2)&lt;&gt;'Trades'!M165,ROUND('Trades'!N165,2)&lt;&gt;'Trades'!N165,ROUND('Trades'!O165,2)&lt;&gt;'Trades'!O165),FALSE),"Geldbeträge: höchstens 2 Nachkommastellen; Eingabebetrag absolut ≤ 1.000.000.000.",IF(AND('Trades'!G165&lt;&gt;"",OR(NOT(ISNUMBER('Trades'!G165)),'Trades'!G165&lt;=0)),"Positiven Kurs eingeben oder leer lassen",IF(AND('Trades'!H165&lt;&gt;"",OR(NOT(ISNUMBER('Trades'!H165)),'Trades'!H165&lt;=0)),"Positiven Kurs eingeben oder leer lassen","")))))))))))))))))))))))))))))))))))</x:f>
      </x:c>
      <x:c r="D165" s="31"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k. A.",ROUND(SUMIFS('Exits'!$I$9:$I$608,'Exits'!$B$9:$B$608,'Trades'!A165),8)))</x:f>
      </x:c>
      <x:c r="E165" s="32"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k. A.",IF(OR(O165=0,COUNTIFS('Exits'!$B$9:$B$608,'Trades'!A165,'Exits'!$G$9:$G$608,-1)&gt;0),"k. A.",_xlfn.MAXIFS('Exits'!$C$9:$C$608,'Exits'!$B$9:$B$608,'Trades'!A165))))</x:f>
      </x:c>
      <x:c r="F165" s="30"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k. A.",IF(AND(O165&gt;0,SUMIFS('Exits'!$J$9:$J$608,'Exits'!$B$9:$B$608,'Trades'!A165)=O165),ROUND(SUMIFS('Exits'!$F$9:$F$608,'Exits'!$B$9:$B$608,'Trades'!A165),2),"k. A.")))</x:f>
      </x:c>
      <x:c r="G165" s="30" t="str">
        <x:f>IF(P165=0,"",IF(K165&lt;&gt;1,"k. A.",IF('Trades'!J165="NET",'Trades'!L165,ROUND(F165-'Trades'!M165-'Trades'!N165+'Trades'!O165,2))))</x:f>
      </x:c>
      <x:c r="H165" s="31" t="str">
        <x:f>IF(P165=0,"",IF(N165=1,G165/'Trades'!P165,"k. A."))</x:f>
      </x:c>
      <x:c r="I165" s="33" t="str">
        <x:f>IF(P165=0,"",IF(K165&lt;&gt;1,"Position nicht abgeschlossen",IF(NOT(ISNUMBER('Trades'!P165)),"Risiko fehlt oder ungültig: positiv, ≤ 1.000.000.000, höchstens 2 Nachkommastellen.",IF(OR('Trades'!P165&lt;=0,'Trades'!P165&gt;1000000000,ROUND('Trades'!P165,2)&lt;&gt;'Trades'!P165),"Risiko fehlt oder ungültig: positiv, ≤ 1.000.000.000, höchstens 2 Nachkommastellen.",IF(AND('Trades'!Q165&lt;&gt;"PRICE",'Trades'!Q165&lt;&gt;"ALL_IN"),"PRICE oder ALL_IN wählen",IF('Trades'!Q165&lt;&gt;'Summary'!$K$4,"Andere Basis ausgewählt","Erfasst"))))))</x:f>
      </x:c>
      <x:c r="J165" s="33" t="str">
        <x:f>IF(P165=0,"",IF('Summary'!$H$6="Datumsfilter prüfen","Datumsfilter prüfen",IF(L165=1,"Enthalten",IF(K165=1,"Außerhalb des Zeitraums","Nicht enthalten"))))</x:f>
      </x:c>
      <x:c r="K165" s="29" t="n">
        <x:f>IF(P165=0,0,IF('Trades'!I165="UNSUPPORTED",4,IF(C165&lt;&gt;"",3,IF('Trades'!I165="OPEN",2,1))))</x:f>
        <x:v>0</x:v>
      </x:c>
      <x:c r="L165" s="29" t="n">
        <x:f>IF(OR(K165&lt;&gt;1,'Summary'!$H$6="Datumsfilter prüfen"),0,IF(AND(OR('Summary'!$B$6="",E165&gt;='Summary'!$B$6),OR('Summary'!$E$6="",E165&lt;'Summary'!$E$6+1)),1,0))</x:f>
        <x:v>0</x:v>
      </x:c>
      <x:c r="M165" s="29" t="n">
        <x:f>IF(AND(L165=1,N165=1,'Trades'!Q165='Summary'!$K$4),1,0)</x:f>
        <x:v>0</x:v>
      </x:c>
      <x:c r="N165" s="29" t="n">
        <x:f>IF(K165&lt;&gt;1,0,IF(NOT(ISNUMBER('Trades'!P165)),0,IF(AND('Trades'!P165&gt;0,'Trades'!P165&lt;=1000000000,ROUND('Trades'!P165,2)='Trades'!P165,OR('Trades'!Q165="PRICE",'Trades'!Q165="ALL_IN")),1,0)))</x:f>
        <x:v>0</x:v>
      </x:c>
      <x:c r="O165" s="29" t="n">
        <x:f>IF(P165=0,0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0,COUNTIFS('Exits'!$B$9:$B$608,'Trades'!A165,'Exits'!$K$9:$K$608,1)))</x:f>
        <x:v>0</x:v>
      </x:c>
      <x:c r="P165" s="29" t="n">
        <x:f>IF(COUNTA('Trades'!A165:I165,'Trades'!K165:T165)=0,0,1)</x:f>
        <x:v>0</x:v>
      </x:c>
    </x:row>
    <x:row r="166" ht="52" customHeight="1">
      <x:c r="A166" s="29" t="str">
        <x:f>IF(P166=0,"",IF('Trades'!A166="","[Trades "&amp;ROW()&amp;"]",'Trades'!A166))</x:f>
      </x:c>
      <x:c r="B166" s="33" t="str">
        <x:f>IF(K166=0,"",CHOOSE(K166,"Abgeschlossen","Offen","Unvollständig / ungültig","Nicht unterstützt"))</x:f>
      </x:c>
      <x:c r="C166" s="33" t="str">
        <x:f>IF(P166=0,"",IF('Trades'!I166="UNSUPPORTED","Aufstockungen / Umkehrungen nicht unterstützt",IF('Trades'!A166="","Trade-ID eingeben",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IDs: Text mit A–Z am Anfang, bis zu 64 Zeichen; ohne *, ?, ~, =, &lt; oder &gt;. Beispiel: T-001.",IF(COUNTIFS('Trades'!$A$9:$A$208,'Trades'!A166)&lt;&gt;1,"Trade-ID ist doppelt",IF('Trades'!B166="","Instrument eingeben",IF(AND('Trades'!C166&lt;&gt;"LONG",'Trades'!C166&lt;&gt;"SHORT"),"LONG oder SHORT wählen",IF(NOT(ISNUMBER('Trades'!D166)),"Gültigen Eröffnungszeitpunkt eingeben",IF(OR('Trades'!D166&lt;1,'Trades'!D166&gt;2958465),"Gültigen Eröffnungszeitpunkt eingeben",IF(NOT(ISNUMBER('Trades'!E166)),"Positive ursprüngliche Menge eingeben",IF(OR('Trades'!E166&lt;=0,'Trades'!E166&gt;1000000,ROUND('Trades'!E166,8)&lt;&gt;'Trades'!E166),"Positive ursprüngliche Menge eingeben",IF('Trades'!F166="","Mengeneinheit angeben",IF(AND('Trades'!I166&lt;&gt;"OPEN",'Trades'!I166&lt;&gt;"CLOSED"),"OPEN oder CLOSED wählen",IF(AND('Trades'!J166&lt;&gt;"NET",'Trades'!J166&lt;&gt;"GROSS"),"NET oder GROSS wählen",IF(COUNTIFS('Exits'!$B$9:$B$608,'Trades'!A166,'Exits'!$G$9:$G$608,-1)&gt;0,"Zugehörige Ausstiege prüfen",IF(D166&gt;'Trades'!E166,"Geschlossene Menge übersteigt Anfangsmenge",IF(AND('Trades'!I166="OPEN",D166='Trades'!E166),"OPEN widerspricht Restmenge null",IF('Trades'!I166="OPEN","",IF(O166=0,"Schließung in Exits ergänzen",IF(D166&lt;&gt;'Trades'!E166,"CLOSED verlangt vollständige Schließung",IF(AND('Trades'!J166="NET",NOT(ISNUMBER('Trades'!L166))),"Abgeglichenes Netto der ganzen Position eingeben",IF(AND('Trades'!J166="NET",'Trades'!K166&lt;&gt;"YES"),"Netto der ganzen Position bestätigen",IF(IF('Trades'!J166="NET",IF('Trades'!M166="",FALSE,IF(NOT(ISNUMBER('Trades'!M166)),TRUE,OR('Trades'!M166&lt;0,'Trades'!M166&gt;1000000000,ROUND('Trades'!M166,2)&lt;&gt;'Trades'!M166))),FALSE),"Geldbeträge: höchstens 2 Nachkommastellen; Eingabebetrag absolut ≤ 1.000.000.000.",IF(IF('Trades'!J166="NET",IF('Trades'!N166="",FALSE,IF(NOT(ISNUMBER('Trades'!N166)),TRUE,OR('Trades'!N166&lt;0,'Trades'!N166&gt;1000000000,ROUND('Trades'!N166,2)&lt;&gt;'Trades'!N166))),FALSE),"Geldbeträge: höchstens 2 Nachkommastellen; Eingabebetrag absolut ≤ 1.000.000.000.",IF(IF('Trades'!J166="NET",IF('Trades'!O166="",FALSE,IF(NOT(ISNUMBER('Trades'!O166)),TRUE,OR(ABS('Trades'!O166)&gt;1000000000,ROUND('Trades'!O166,2)&lt;&gt;'Trades'!O166))),FALSE),"Geldbeträge: höchstens 2 Nachkommastellen; Eingabebetrag absolut ≤ 1.000.000.000.",IF(AND('Trades'!J166="GROSS",NOT(ISNUMBER('Trades'!M166))),"Provision angeben, auch null",IF(AND('Trades'!J166="GROSS",'Trades'!M166&lt;0),"Provision muss nichtnegativ sein",IF(AND('Trades'!J166="GROSS",NOT(ISNUMBER('Trades'!N166))),"Sonstige Gebühren angeben, auch null",IF(AND('Trades'!J166="GROSS",'Trades'!N166&lt;0),"Gebühren müssen nichtnegativ sein",IF(AND('Trades'!J166="GROSS",NOT(ISNUMBER('Trades'!O166))),"Finanzierung mit Vorzeichen angeben, auch null",IF(AND('Trades'!J166="GROSS",NOT(ISNUMBER(F166))),"Brutto-P&amp;L für jeden Ausstieg eingeben",IF(IF('Trades'!J166="NET",OR(ABS('Trades'!L166)&gt;1000000000,ROUND('Trades'!L166,2)&lt;&gt;'Trades'!L166),FALSE),"Geldbeträge: höchstens 2 Nachkommastellen; Eingabebetrag absolut ≤ 1.000.000.000.",IF(IF('Trades'!J166="GROSS",OR(ABS('Trades'!M166)&gt;1000000000,ABS('Trades'!N166)&gt;1000000000,ABS('Trades'!O166)&gt;1000000000,ROUND('Trades'!M166,2)&lt;&gt;'Trades'!M166,ROUND('Trades'!N166,2)&lt;&gt;'Trades'!N166,ROUND('Trades'!O166,2)&lt;&gt;'Trades'!O166),FALSE),"Geldbeträge: höchstens 2 Nachkommastellen; Eingabebetrag absolut ≤ 1.000.000.000.",IF(AND('Trades'!G166&lt;&gt;"",OR(NOT(ISNUMBER('Trades'!G166)),'Trades'!G166&lt;=0)),"Positiven Kurs eingeben oder leer lassen",IF(AND('Trades'!H166&lt;&gt;"",OR(NOT(ISNUMBER('Trades'!H166)),'Trades'!H166&lt;=0)),"Positiven Kurs eingeben oder leer lassen","")))))))))))))))))))))))))))))))))))</x:f>
      </x:c>
      <x:c r="D166" s="31"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k. A.",ROUND(SUMIFS('Exits'!$I$9:$I$608,'Exits'!$B$9:$B$608,'Trades'!A166),8)))</x:f>
      </x:c>
      <x:c r="E166" s="32"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k. A.",IF(OR(O166=0,COUNTIFS('Exits'!$B$9:$B$608,'Trades'!A166,'Exits'!$G$9:$G$608,-1)&gt;0),"k. A.",_xlfn.MAXIFS('Exits'!$C$9:$C$608,'Exits'!$B$9:$B$608,'Trades'!A166))))</x:f>
      </x:c>
      <x:c r="F166" s="30"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k. A.",IF(AND(O166&gt;0,SUMIFS('Exits'!$J$9:$J$608,'Exits'!$B$9:$B$608,'Trades'!A166)=O166),ROUND(SUMIFS('Exits'!$F$9:$F$608,'Exits'!$B$9:$B$608,'Trades'!A166),2),"k. A.")))</x:f>
      </x:c>
      <x:c r="G166" s="30" t="str">
        <x:f>IF(P166=0,"",IF(K166&lt;&gt;1,"k. A.",IF('Trades'!J166="NET",'Trades'!L166,ROUND(F166-'Trades'!M166-'Trades'!N166+'Trades'!O166,2))))</x:f>
      </x:c>
      <x:c r="H166" s="31" t="str">
        <x:f>IF(P166=0,"",IF(N166=1,G166/'Trades'!P166,"k. A."))</x:f>
      </x:c>
      <x:c r="I166" s="33" t="str">
        <x:f>IF(P166=0,"",IF(K166&lt;&gt;1,"Position nicht abgeschlossen",IF(NOT(ISNUMBER('Trades'!P166)),"Risiko fehlt oder ungültig: positiv, ≤ 1.000.000.000, höchstens 2 Nachkommastellen.",IF(OR('Trades'!P166&lt;=0,'Trades'!P166&gt;1000000000,ROUND('Trades'!P166,2)&lt;&gt;'Trades'!P166),"Risiko fehlt oder ungültig: positiv, ≤ 1.000.000.000, höchstens 2 Nachkommastellen.",IF(AND('Trades'!Q166&lt;&gt;"PRICE",'Trades'!Q166&lt;&gt;"ALL_IN"),"PRICE oder ALL_IN wählen",IF('Trades'!Q166&lt;&gt;'Summary'!$K$4,"Andere Basis ausgewählt","Erfasst"))))))</x:f>
      </x:c>
      <x:c r="J166" s="33" t="str">
        <x:f>IF(P166=0,"",IF('Summary'!$H$6="Datumsfilter prüfen","Datumsfilter prüfen",IF(L166=1,"Enthalten",IF(K166=1,"Außerhalb des Zeitraums","Nicht enthalten"))))</x:f>
      </x:c>
      <x:c r="K166" s="29" t="n">
        <x:f>IF(P166=0,0,IF('Trades'!I166="UNSUPPORTED",4,IF(C166&lt;&gt;"",3,IF('Trades'!I166="OPEN",2,1))))</x:f>
        <x:v>0</x:v>
      </x:c>
      <x:c r="L166" s="29" t="n">
        <x:f>IF(OR(K166&lt;&gt;1,'Summary'!$H$6="Datumsfilter prüfen"),0,IF(AND(OR('Summary'!$B$6="",E166&gt;='Summary'!$B$6),OR('Summary'!$E$6="",E166&lt;'Summary'!$E$6+1)),1,0))</x:f>
        <x:v>0</x:v>
      </x:c>
      <x:c r="M166" s="29" t="n">
        <x:f>IF(AND(L166=1,N166=1,'Trades'!Q166='Summary'!$K$4),1,0)</x:f>
        <x:v>0</x:v>
      </x:c>
      <x:c r="N166" s="29" t="n">
        <x:f>IF(K166&lt;&gt;1,0,IF(NOT(ISNUMBER('Trades'!P166)),0,IF(AND('Trades'!P166&gt;0,'Trades'!P166&lt;=1000000000,ROUND('Trades'!P166,2)='Trades'!P166,OR('Trades'!Q166="PRICE",'Trades'!Q166="ALL_IN")),1,0)))</x:f>
        <x:v>0</x:v>
      </x:c>
      <x:c r="O166" s="29" t="n">
        <x:f>IF(P166=0,0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0,COUNTIFS('Exits'!$B$9:$B$608,'Trades'!A166,'Exits'!$K$9:$K$608,1)))</x:f>
        <x:v>0</x:v>
      </x:c>
      <x:c r="P166" s="29" t="n">
        <x:f>IF(COUNTA('Trades'!A166:I166,'Trades'!K166:T166)=0,0,1)</x:f>
        <x:v>0</x:v>
      </x:c>
    </x:row>
    <x:row r="167" ht="52" customHeight="1">
      <x:c r="A167" s="29" t="str">
        <x:f>IF(P167=0,"",IF('Trades'!A167="","[Trades "&amp;ROW()&amp;"]",'Trades'!A167))</x:f>
      </x:c>
      <x:c r="B167" s="33" t="str">
        <x:f>IF(K167=0,"",CHOOSE(K167,"Abgeschlossen","Offen","Unvollständig / ungültig","Nicht unterstützt"))</x:f>
      </x:c>
      <x:c r="C167" s="33" t="str">
        <x:f>IF(P167=0,"",IF('Trades'!I167="UNSUPPORTED","Aufstockungen / Umkehrungen nicht unterstützt",IF('Trades'!A167="","Trade-ID eingeben",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IDs: Text mit A–Z am Anfang, bis zu 64 Zeichen; ohne *, ?, ~, =, &lt; oder &gt;. Beispiel: T-001.",IF(COUNTIFS('Trades'!$A$9:$A$208,'Trades'!A167)&lt;&gt;1,"Trade-ID ist doppelt",IF('Trades'!B167="","Instrument eingeben",IF(AND('Trades'!C167&lt;&gt;"LONG",'Trades'!C167&lt;&gt;"SHORT"),"LONG oder SHORT wählen",IF(NOT(ISNUMBER('Trades'!D167)),"Gültigen Eröffnungszeitpunkt eingeben",IF(OR('Trades'!D167&lt;1,'Trades'!D167&gt;2958465),"Gültigen Eröffnungszeitpunkt eingeben",IF(NOT(ISNUMBER('Trades'!E167)),"Positive ursprüngliche Menge eingeben",IF(OR('Trades'!E167&lt;=0,'Trades'!E167&gt;1000000,ROUND('Trades'!E167,8)&lt;&gt;'Trades'!E167),"Positive ursprüngliche Menge eingeben",IF('Trades'!F167="","Mengeneinheit angeben",IF(AND('Trades'!I167&lt;&gt;"OPEN",'Trades'!I167&lt;&gt;"CLOSED"),"OPEN oder CLOSED wählen",IF(AND('Trades'!J167&lt;&gt;"NET",'Trades'!J167&lt;&gt;"GROSS"),"NET oder GROSS wählen",IF(COUNTIFS('Exits'!$B$9:$B$608,'Trades'!A167,'Exits'!$G$9:$G$608,-1)&gt;0,"Zugehörige Ausstiege prüfen",IF(D167&gt;'Trades'!E167,"Geschlossene Menge übersteigt Anfangsmenge",IF(AND('Trades'!I167="OPEN",D167='Trades'!E167),"OPEN widerspricht Restmenge null",IF('Trades'!I167="OPEN","",IF(O167=0,"Schließung in Exits ergänzen",IF(D167&lt;&gt;'Trades'!E167,"CLOSED verlangt vollständige Schließung",IF(AND('Trades'!J167="NET",NOT(ISNUMBER('Trades'!L167))),"Abgeglichenes Netto der ganzen Position eingeben",IF(AND('Trades'!J167="NET",'Trades'!K167&lt;&gt;"YES"),"Netto der ganzen Position bestätigen",IF(IF('Trades'!J167="NET",IF('Trades'!M167="",FALSE,IF(NOT(ISNUMBER('Trades'!M167)),TRUE,OR('Trades'!M167&lt;0,'Trades'!M167&gt;1000000000,ROUND('Trades'!M167,2)&lt;&gt;'Trades'!M167))),FALSE),"Geldbeträge: höchstens 2 Nachkommastellen; Eingabebetrag absolut ≤ 1.000.000.000.",IF(IF('Trades'!J167="NET",IF('Trades'!N167="",FALSE,IF(NOT(ISNUMBER('Trades'!N167)),TRUE,OR('Trades'!N167&lt;0,'Trades'!N167&gt;1000000000,ROUND('Trades'!N167,2)&lt;&gt;'Trades'!N167))),FALSE),"Geldbeträge: höchstens 2 Nachkommastellen; Eingabebetrag absolut ≤ 1.000.000.000.",IF(IF('Trades'!J167="NET",IF('Trades'!O167="",FALSE,IF(NOT(ISNUMBER('Trades'!O167)),TRUE,OR(ABS('Trades'!O167)&gt;1000000000,ROUND('Trades'!O167,2)&lt;&gt;'Trades'!O167))),FALSE),"Geldbeträge: höchstens 2 Nachkommastellen; Eingabebetrag absolut ≤ 1.000.000.000.",IF(AND('Trades'!J167="GROSS",NOT(ISNUMBER('Trades'!M167))),"Provision angeben, auch null",IF(AND('Trades'!J167="GROSS",'Trades'!M167&lt;0),"Provision muss nichtnegativ sein",IF(AND('Trades'!J167="GROSS",NOT(ISNUMBER('Trades'!N167))),"Sonstige Gebühren angeben, auch null",IF(AND('Trades'!J167="GROSS",'Trades'!N167&lt;0),"Gebühren müssen nichtnegativ sein",IF(AND('Trades'!J167="GROSS",NOT(ISNUMBER('Trades'!O167))),"Finanzierung mit Vorzeichen angeben, auch null",IF(AND('Trades'!J167="GROSS",NOT(ISNUMBER(F167))),"Brutto-P&amp;L für jeden Ausstieg eingeben",IF(IF('Trades'!J167="NET",OR(ABS('Trades'!L167)&gt;1000000000,ROUND('Trades'!L167,2)&lt;&gt;'Trades'!L167),FALSE),"Geldbeträge: höchstens 2 Nachkommastellen; Eingabebetrag absolut ≤ 1.000.000.000.",IF(IF('Trades'!J167="GROSS",OR(ABS('Trades'!M167)&gt;1000000000,ABS('Trades'!N167)&gt;1000000000,ABS('Trades'!O167)&gt;1000000000,ROUND('Trades'!M167,2)&lt;&gt;'Trades'!M167,ROUND('Trades'!N167,2)&lt;&gt;'Trades'!N167,ROUND('Trades'!O167,2)&lt;&gt;'Trades'!O167),FALSE),"Geldbeträge: höchstens 2 Nachkommastellen; Eingabebetrag absolut ≤ 1.000.000.000.",IF(AND('Trades'!G167&lt;&gt;"",OR(NOT(ISNUMBER('Trades'!G167)),'Trades'!G167&lt;=0)),"Positiven Kurs eingeben oder leer lassen",IF(AND('Trades'!H167&lt;&gt;"",OR(NOT(ISNUMBER('Trades'!H167)),'Trades'!H167&lt;=0)),"Positiven Kurs eingeben oder leer lassen","")))))))))))))))))))))))))))))))))))</x:f>
      </x:c>
      <x:c r="D167" s="31"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k. A.",ROUND(SUMIFS('Exits'!$I$9:$I$608,'Exits'!$B$9:$B$608,'Trades'!A167),8)))</x:f>
      </x:c>
      <x:c r="E167" s="32"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k. A.",IF(OR(O167=0,COUNTIFS('Exits'!$B$9:$B$608,'Trades'!A167,'Exits'!$G$9:$G$608,-1)&gt;0),"k. A.",_xlfn.MAXIFS('Exits'!$C$9:$C$608,'Exits'!$B$9:$B$608,'Trades'!A167))))</x:f>
      </x:c>
      <x:c r="F167" s="30"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k. A.",IF(AND(O167&gt;0,SUMIFS('Exits'!$J$9:$J$608,'Exits'!$B$9:$B$608,'Trades'!A167)=O167),ROUND(SUMIFS('Exits'!$F$9:$F$608,'Exits'!$B$9:$B$608,'Trades'!A167),2),"k. A.")))</x:f>
      </x:c>
      <x:c r="G167" s="30" t="str">
        <x:f>IF(P167=0,"",IF(K167&lt;&gt;1,"k. A.",IF('Trades'!J167="NET",'Trades'!L167,ROUND(F167-'Trades'!M167-'Trades'!N167+'Trades'!O167,2))))</x:f>
      </x:c>
      <x:c r="H167" s="31" t="str">
        <x:f>IF(P167=0,"",IF(N167=1,G167/'Trades'!P167,"k. A."))</x:f>
      </x:c>
      <x:c r="I167" s="33" t="str">
        <x:f>IF(P167=0,"",IF(K167&lt;&gt;1,"Position nicht abgeschlossen",IF(NOT(ISNUMBER('Trades'!P167)),"Risiko fehlt oder ungültig: positiv, ≤ 1.000.000.000, höchstens 2 Nachkommastellen.",IF(OR('Trades'!P167&lt;=0,'Trades'!P167&gt;1000000000,ROUND('Trades'!P167,2)&lt;&gt;'Trades'!P167),"Risiko fehlt oder ungültig: positiv, ≤ 1.000.000.000, höchstens 2 Nachkommastellen.",IF(AND('Trades'!Q167&lt;&gt;"PRICE",'Trades'!Q167&lt;&gt;"ALL_IN"),"PRICE oder ALL_IN wählen",IF('Trades'!Q167&lt;&gt;'Summary'!$K$4,"Andere Basis ausgewählt","Erfasst"))))))</x:f>
      </x:c>
      <x:c r="J167" s="33" t="str">
        <x:f>IF(P167=0,"",IF('Summary'!$H$6="Datumsfilter prüfen","Datumsfilter prüfen",IF(L167=1,"Enthalten",IF(K167=1,"Außerhalb des Zeitraums","Nicht enthalten"))))</x:f>
      </x:c>
      <x:c r="K167" s="29" t="n">
        <x:f>IF(P167=0,0,IF('Trades'!I167="UNSUPPORTED",4,IF(C167&lt;&gt;"",3,IF('Trades'!I167="OPEN",2,1))))</x:f>
        <x:v>0</x:v>
      </x:c>
      <x:c r="L167" s="29" t="n">
        <x:f>IF(OR(K167&lt;&gt;1,'Summary'!$H$6="Datumsfilter prüfen"),0,IF(AND(OR('Summary'!$B$6="",E167&gt;='Summary'!$B$6),OR('Summary'!$E$6="",E167&lt;'Summary'!$E$6+1)),1,0))</x:f>
        <x:v>0</x:v>
      </x:c>
      <x:c r="M167" s="29" t="n">
        <x:f>IF(AND(L167=1,N167=1,'Trades'!Q167='Summary'!$K$4),1,0)</x:f>
        <x:v>0</x:v>
      </x:c>
      <x:c r="N167" s="29" t="n">
        <x:f>IF(K167&lt;&gt;1,0,IF(NOT(ISNUMBER('Trades'!P167)),0,IF(AND('Trades'!P167&gt;0,'Trades'!P167&lt;=1000000000,ROUND('Trades'!P167,2)='Trades'!P167,OR('Trades'!Q167="PRICE",'Trades'!Q167="ALL_IN")),1,0)))</x:f>
        <x:v>0</x:v>
      </x:c>
      <x:c r="O167" s="29" t="n">
        <x:f>IF(P167=0,0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0,COUNTIFS('Exits'!$B$9:$B$608,'Trades'!A167,'Exits'!$K$9:$K$608,1)))</x:f>
        <x:v>0</x:v>
      </x:c>
      <x:c r="P167" s="29" t="n">
        <x:f>IF(COUNTA('Trades'!A167:I167,'Trades'!K167:T167)=0,0,1)</x:f>
        <x:v>0</x:v>
      </x:c>
    </x:row>
    <x:row r="168" ht="52" customHeight="1">
      <x:c r="A168" s="29" t="str">
        <x:f>IF(P168=0,"",IF('Trades'!A168="","[Trades "&amp;ROW()&amp;"]",'Trades'!A168))</x:f>
      </x:c>
      <x:c r="B168" s="33" t="str">
        <x:f>IF(K168=0,"",CHOOSE(K168,"Abgeschlossen","Offen","Unvollständig / ungültig","Nicht unterstützt"))</x:f>
      </x:c>
      <x:c r="C168" s="33" t="str">
        <x:f>IF(P168=0,"",IF('Trades'!I168="UNSUPPORTED","Aufstockungen / Umkehrungen nicht unterstützt",IF('Trades'!A168="","Trade-ID eingeben",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IDs: Text mit A–Z am Anfang, bis zu 64 Zeichen; ohne *, ?, ~, =, &lt; oder &gt;. Beispiel: T-001.",IF(COUNTIFS('Trades'!$A$9:$A$208,'Trades'!A168)&lt;&gt;1,"Trade-ID ist doppelt",IF('Trades'!B168="","Instrument eingeben",IF(AND('Trades'!C168&lt;&gt;"LONG",'Trades'!C168&lt;&gt;"SHORT"),"LONG oder SHORT wählen",IF(NOT(ISNUMBER('Trades'!D168)),"Gültigen Eröffnungszeitpunkt eingeben",IF(OR('Trades'!D168&lt;1,'Trades'!D168&gt;2958465),"Gültigen Eröffnungszeitpunkt eingeben",IF(NOT(ISNUMBER('Trades'!E168)),"Positive ursprüngliche Menge eingeben",IF(OR('Trades'!E168&lt;=0,'Trades'!E168&gt;1000000,ROUND('Trades'!E168,8)&lt;&gt;'Trades'!E168),"Positive ursprüngliche Menge eingeben",IF('Trades'!F168="","Mengeneinheit angeben",IF(AND('Trades'!I168&lt;&gt;"OPEN",'Trades'!I168&lt;&gt;"CLOSED"),"OPEN oder CLOSED wählen",IF(AND('Trades'!J168&lt;&gt;"NET",'Trades'!J168&lt;&gt;"GROSS"),"NET oder GROSS wählen",IF(COUNTIFS('Exits'!$B$9:$B$608,'Trades'!A168,'Exits'!$G$9:$G$608,-1)&gt;0,"Zugehörige Ausstiege prüfen",IF(D168&gt;'Trades'!E168,"Geschlossene Menge übersteigt Anfangsmenge",IF(AND('Trades'!I168="OPEN",D168='Trades'!E168),"OPEN widerspricht Restmenge null",IF('Trades'!I168="OPEN","",IF(O168=0,"Schließung in Exits ergänzen",IF(D168&lt;&gt;'Trades'!E168,"CLOSED verlangt vollständige Schließung",IF(AND('Trades'!J168="NET",NOT(ISNUMBER('Trades'!L168))),"Abgeglichenes Netto der ganzen Position eingeben",IF(AND('Trades'!J168="NET",'Trades'!K168&lt;&gt;"YES"),"Netto der ganzen Position bestätigen",IF(IF('Trades'!J168="NET",IF('Trades'!M168="",FALSE,IF(NOT(ISNUMBER('Trades'!M168)),TRUE,OR('Trades'!M168&lt;0,'Trades'!M168&gt;1000000000,ROUND('Trades'!M168,2)&lt;&gt;'Trades'!M168))),FALSE),"Geldbeträge: höchstens 2 Nachkommastellen; Eingabebetrag absolut ≤ 1.000.000.000.",IF(IF('Trades'!J168="NET",IF('Trades'!N168="",FALSE,IF(NOT(ISNUMBER('Trades'!N168)),TRUE,OR('Trades'!N168&lt;0,'Trades'!N168&gt;1000000000,ROUND('Trades'!N168,2)&lt;&gt;'Trades'!N168))),FALSE),"Geldbeträge: höchstens 2 Nachkommastellen; Eingabebetrag absolut ≤ 1.000.000.000.",IF(IF('Trades'!J168="NET",IF('Trades'!O168="",FALSE,IF(NOT(ISNUMBER('Trades'!O168)),TRUE,OR(ABS('Trades'!O168)&gt;1000000000,ROUND('Trades'!O168,2)&lt;&gt;'Trades'!O168))),FALSE),"Geldbeträge: höchstens 2 Nachkommastellen; Eingabebetrag absolut ≤ 1.000.000.000.",IF(AND('Trades'!J168="GROSS",NOT(ISNUMBER('Trades'!M168))),"Provision angeben, auch null",IF(AND('Trades'!J168="GROSS",'Trades'!M168&lt;0),"Provision muss nichtnegativ sein",IF(AND('Trades'!J168="GROSS",NOT(ISNUMBER('Trades'!N168))),"Sonstige Gebühren angeben, auch null",IF(AND('Trades'!J168="GROSS",'Trades'!N168&lt;0),"Gebühren müssen nichtnegativ sein",IF(AND('Trades'!J168="GROSS",NOT(ISNUMBER('Trades'!O168))),"Finanzierung mit Vorzeichen angeben, auch null",IF(AND('Trades'!J168="GROSS",NOT(ISNUMBER(F168))),"Brutto-P&amp;L für jeden Ausstieg eingeben",IF(IF('Trades'!J168="NET",OR(ABS('Trades'!L168)&gt;1000000000,ROUND('Trades'!L168,2)&lt;&gt;'Trades'!L168),FALSE),"Geldbeträge: höchstens 2 Nachkommastellen; Eingabebetrag absolut ≤ 1.000.000.000.",IF(IF('Trades'!J168="GROSS",OR(ABS('Trades'!M168)&gt;1000000000,ABS('Trades'!N168)&gt;1000000000,ABS('Trades'!O168)&gt;1000000000,ROUND('Trades'!M168,2)&lt;&gt;'Trades'!M168,ROUND('Trades'!N168,2)&lt;&gt;'Trades'!N168,ROUND('Trades'!O168,2)&lt;&gt;'Trades'!O168),FALSE),"Geldbeträge: höchstens 2 Nachkommastellen; Eingabebetrag absolut ≤ 1.000.000.000.",IF(AND('Trades'!G168&lt;&gt;"",OR(NOT(ISNUMBER('Trades'!G168)),'Trades'!G168&lt;=0)),"Positiven Kurs eingeben oder leer lassen",IF(AND('Trades'!H168&lt;&gt;"",OR(NOT(ISNUMBER('Trades'!H168)),'Trades'!H168&lt;=0)),"Positiven Kurs eingeben oder leer lassen","")))))))))))))))))))))))))))))))))))</x:f>
      </x:c>
      <x:c r="D168" s="31"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k. A.",ROUND(SUMIFS('Exits'!$I$9:$I$608,'Exits'!$B$9:$B$608,'Trades'!A168),8)))</x:f>
      </x:c>
      <x:c r="E168" s="32"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k. A.",IF(OR(O168=0,COUNTIFS('Exits'!$B$9:$B$608,'Trades'!A168,'Exits'!$G$9:$G$608,-1)&gt;0),"k. A.",_xlfn.MAXIFS('Exits'!$C$9:$C$608,'Exits'!$B$9:$B$608,'Trades'!A168))))</x:f>
      </x:c>
      <x:c r="F168" s="30"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k. A.",IF(AND(O168&gt;0,SUMIFS('Exits'!$J$9:$J$608,'Exits'!$B$9:$B$608,'Trades'!A168)=O168),ROUND(SUMIFS('Exits'!$F$9:$F$608,'Exits'!$B$9:$B$608,'Trades'!A168),2),"k. A.")))</x:f>
      </x:c>
      <x:c r="G168" s="30" t="str">
        <x:f>IF(P168=0,"",IF(K168&lt;&gt;1,"k. A.",IF('Trades'!J168="NET",'Trades'!L168,ROUND(F168-'Trades'!M168-'Trades'!N168+'Trades'!O168,2))))</x:f>
      </x:c>
      <x:c r="H168" s="31" t="str">
        <x:f>IF(P168=0,"",IF(N168=1,G168/'Trades'!P168,"k. A."))</x:f>
      </x:c>
      <x:c r="I168" s="33" t="str">
        <x:f>IF(P168=0,"",IF(K168&lt;&gt;1,"Position nicht abgeschlossen",IF(NOT(ISNUMBER('Trades'!P168)),"Risiko fehlt oder ungültig: positiv, ≤ 1.000.000.000, höchstens 2 Nachkommastellen.",IF(OR('Trades'!P168&lt;=0,'Trades'!P168&gt;1000000000,ROUND('Trades'!P168,2)&lt;&gt;'Trades'!P168),"Risiko fehlt oder ungültig: positiv, ≤ 1.000.000.000, höchstens 2 Nachkommastellen.",IF(AND('Trades'!Q168&lt;&gt;"PRICE",'Trades'!Q168&lt;&gt;"ALL_IN"),"PRICE oder ALL_IN wählen",IF('Trades'!Q168&lt;&gt;'Summary'!$K$4,"Andere Basis ausgewählt","Erfasst"))))))</x:f>
      </x:c>
      <x:c r="J168" s="33" t="str">
        <x:f>IF(P168=0,"",IF('Summary'!$H$6="Datumsfilter prüfen","Datumsfilter prüfen",IF(L168=1,"Enthalten",IF(K168=1,"Außerhalb des Zeitraums","Nicht enthalten"))))</x:f>
      </x:c>
      <x:c r="K168" s="29" t="n">
        <x:f>IF(P168=0,0,IF('Trades'!I168="UNSUPPORTED",4,IF(C168&lt;&gt;"",3,IF('Trades'!I168="OPEN",2,1))))</x:f>
        <x:v>0</x:v>
      </x:c>
      <x:c r="L168" s="29" t="n">
        <x:f>IF(OR(K168&lt;&gt;1,'Summary'!$H$6="Datumsfilter prüfen"),0,IF(AND(OR('Summary'!$B$6="",E168&gt;='Summary'!$B$6),OR('Summary'!$E$6="",E168&lt;'Summary'!$E$6+1)),1,0))</x:f>
        <x:v>0</x:v>
      </x:c>
      <x:c r="M168" s="29" t="n">
        <x:f>IF(AND(L168=1,N168=1,'Trades'!Q168='Summary'!$K$4),1,0)</x:f>
        <x:v>0</x:v>
      </x:c>
      <x:c r="N168" s="29" t="n">
        <x:f>IF(K168&lt;&gt;1,0,IF(NOT(ISNUMBER('Trades'!P168)),0,IF(AND('Trades'!P168&gt;0,'Trades'!P168&lt;=1000000000,ROUND('Trades'!P168,2)='Trades'!P168,OR('Trades'!Q168="PRICE",'Trades'!Q168="ALL_IN")),1,0)))</x:f>
        <x:v>0</x:v>
      </x:c>
      <x:c r="O168" s="29" t="n">
        <x:f>IF(P168=0,0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0,COUNTIFS('Exits'!$B$9:$B$608,'Trades'!A168,'Exits'!$K$9:$K$608,1)))</x:f>
        <x:v>0</x:v>
      </x:c>
      <x:c r="P168" s="29" t="n">
        <x:f>IF(COUNTA('Trades'!A168:I168,'Trades'!K168:T168)=0,0,1)</x:f>
        <x:v>0</x:v>
      </x:c>
    </x:row>
    <x:row r="169" ht="52" customHeight="1">
      <x:c r="A169" s="29" t="str">
        <x:f>IF(P169=0,"",IF('Trades'!A169="","[Trades "&amp;ROW()&amp;"]",'Trades'!A169))</x:f>
      </x:c>
      <x:c r="B169" s="33" t="str">
        <x:f>IF(K169=0,"",CHOOSE(K169,"Abgeschlossen","Offen","Unvollständig / ungültig","Nicht unterstützt"))</x:f>
      </x:c>
      <x:c r="C169" s="33" t="str">
        <x:f>IF(P169=0,"",IF('Trades'!I169="UNSUPPORTED","Aufstockungen / Umkehrungen nicht unterstützt",IF('Trades'!A169="","Trade-ID eingeben",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IDs: Text mit A–Z am Anfang, bis zu 64 Zeichen; ohne *, ?, ~, =, &lt; oder &gt;. Beispiel: T-001.",IF(COUNTIFS('Trades'!$A$9:$A$208,'Trades'!A169)&lt;&gt;1,"Trade-ID ist doppelt",IF('Trades'!B169="","Instrument eingeben",IF(AND('Trades'!C169&lt;&gt;"LONG",'Trades'!C169&lt;&gt;"SHORT"),"LONG oder SHORT wählen",IF(NOT(ISNUMBER('Trades'!D169)),"Gültigen Eröffnungszeitpunkt eingeben",IF(OR('Trades'!D169&lt;1,'Trades'!D169&gt;2958465),"Gültigen Eröffnungszeitpunkt eingeben",IF(NOT(ISNUMBER('Trades'!E169)),"Positive ursprüngliche Menge eingeben",IF(OR('Trades'!E169&lt;=0,'Trades'!E169&gt;1000000,ROUND('Trades'!E169,8)&lt;&gt;'Trades'!E169),"Positive ursprüngliche Menge eingeben",IF('Trades'!F169="","Mengeneinheit angeben",IF(AND('Trades'!I169&lt;&gt;"OPEN",'Trades'!I169&lt;&gt;"CLOSED"),"OPEN oder CLOSED wählen",IF(AND('Trades'!J169&lt;&gt;"NET",'Trades'!J169&lt;&gt;"GROSS"),"NET oder GROSS wählen",IF(COUNTIFS('Exits'!$B$9:$B$608,'Trades'!A169,'Exits'!$G$9:$G$608,-1)&gt;0,"Zugehörige Ausstiege prüfen",IF(D169&gt;'Trades'!E169,"Geschlossene Menge übersteigt Anfangsmenge",IF(AND('Trades'!I169="OPEN",D169='Trades'!E169),"OPEN widerspricht Restmenge null",IF('Trades'!I169="OPEN","",IF(O169=0,"Schließung in Exits ergänzen",IF(D169&lt;&gt;'Trades'!E169,"CLOSED verlangt vollständige Schließung",IF(AND('Trades'!J169="NET",NOT(ISNUMBER('Trades'!L169))),"Abgeglichenes Netto der ganzen Position eingeben",IF(AND('Trades'!J169="NET",'Trades'!K169&lt;&gt;"YES"),"Netto der ganzen Position bestätigen",IF(IF('Trades'!J169="NET",IF('Trades'!M169="",FALSE,IF(NOT(ISNUMBER('Trades'!M169)),TRUE,OR('Trades'!M169&lt;0,'Trades'!M169&gt;1000000000,ROUND('Trades'!M169,2)&lt;&gt;'Trades'!M169))),FALSE),"Geldbeträge: höchstens 2 Nachkommastellen; Eingabebetrag absolut ≤ 1.000.000.000.",IF(IF('Trades'!J169="NET",IF('Trades'!N169="",FALSE,IF(NOT(ISNUMBER('Trades'!N169)),TRUE,OR('Trades'!N169&lt;0,'Trades'!N169&gt;1000000000,ROUND('Trades'!N169,2)&lt;&gt;'Trades'!N169))),FALSE),"Geldbeträge: höchstens 2 Nachkommastellen; Eingabebetrag absolut ≤ 1.000.000.000.",IF(IF('Trades'!J169="NET",IF('Trades'!O169="",FALSE,IF(NOT(ISNUMBER('Trades'!O169)),TRUE,OR(ABS('Trades'!O169)&gt;1000000000,ROUND('Trades'!O169,2)&lt;&gt;'Trades'!O169))),FALSE),"Geldbeträge: höchstens 2 Nachkommastellen; Eingabebetrag absolut ≤ 1.000.000.000.",IF(AND('Trades'!J169="GROSS",NOT(ISNUMBER('Trades'!M169))),"Provision angeben, auch null",IF(AND('Trades'!J169="GROSS",'Trades'!M169&lt;0),"Provision muss nichtnegativ sein",IF(AND('Trades'!J169="GROSS",NOT(ISNUMBER('Trades'!N169))),"Sonstige Gebühren angeben, auch null",IF(AND('Trades'!J169="GROSS",'Trades'!N169&lt;0),"Gebühren müssen nichtnegativ sein",IF(AND('Trades'!J169="GROSS",NOT(ISNUMBER('Trades'!O169))),"Finanzierung mit Vorzeichen angeben, auch null",IF(AND('Trades'!J169="GROSS",NOT(ISNUMBER(F169))),"Brutto-P&amp;L für jeden Ausstieg eingeben",IF(IF('Trades'!J169="NET",OR(ABS('Trades'!L169)&gt;1000000000,ROUND('Trades'!L169,2)&lt;&gt;'Trades'!L169),FALSE),"Geldbeträge: höchstens 2 Nachkommastellen; Eingabebetrag absolut ≤ 1.000.000.000.",IF(IF('Trades'!J169="GROSS",OR(ABS('Trades'!M169)&gt;1000000000,ABS('Trades'!N169)&gt;1000000000,ABS('Trades'!O169)&gt;1000000000,ROUND('Trades'!M169,2)&lt;&gt;'Trades'!M169,ROUND('Trades'!N169,2)&lt;&gt;'Trades'!N169,ROUND('Trades'!O169,2)&lt;&gt;'Trades'!O169),FALSE),"Geldbeträge: höchstens 2 Nachkommastellen; Eingabebetrag absolut ≤ 1.000.000.000.",IF(AND('Trades'!G169&lt;&gt;"",OR(NOT(ISNUMBER('Trades'!G169)),'Trades'!G169&lt;=0)),"Positiven Kurs eingeben oder leer lassen",IF(AND('Trades'!H169&lt;&gt;"",OR(NOT(ISNUMBER('Trades'!H169)),'Trades'!H169&lt;=0)),"Positiven Kurs eingeben oder leer lassen","")))))))))))))))))))))))))))))))))))</x:f>
      </x:c>
      <x:c r="D169" s="31"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k. A.",ROUND(SUMIFS('Exits'!$I$9:$I$608,'Exits'!$B$9:$B$608,'Trades'!A169),8)))</x:f>
      </x:c>
      <x:c r="E169" s="32"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k. A.",IF(OR(O169=0,COUNTIFS('Exits'!$B$9:$B$608,'Trades'!A169,'Exits'!$G$9:$G$608,-1)&gt;0),"k. A.",_xlfn.MAXIFS('Exits'!$C$9:$C$608,'Exits'!$B$9:$B$608,'Trades'!A169))))</x:f>
      </x:c>
      <x:c r="F169" s="30"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k. A.",IF(AND(O169&gt;0,SUMIFS('Exits'!$J$9:$J$608,'Exits'!$B$9:$B$608,'Trades'!A169)=O169),ROUND(SUMIFS('Exits'!$F$9:$F$608,'Exits'!$B$9:$B$608,'Trades'!A169),2),"k. A.")))</x:f>
      </x:c>
      <x:c r="G169" s="30" t="str">
        <x:f>IF(P169=0,"",IF(K169&lt;&gt;1,"k. A.",IF('Trades'!J169="NET",'Trades'!L169,ROUND(F169-'Trades'!M169-'Trades'!N169+'Trades'!O169,2))))</x:f>
      </x:c>
      <x:c r="H169" s="31" t="str">
        <x:f>IF(P169=0,"",IF(N169=1,G169/'Trades'!P169,"k. A."))</x:f>
      </x:c>
      <x:c r="I169" s="33" t="str">
        <x:f>IF(P169=0,"",IF(K169&lt;&gt;1,"Position nicht abgeschlossen",IF(NOT(ISNUMBER('Trades'!P169)),"Risiko fehlt oder ungültig: positiv, ≤ 1.000.000.000, höchstens 2 Nachkommastellen.",IF(OR('Trades'!P169&lt;=0,'Trades'!P169&gt;1000000000,ROUND('Trades'!P169,2)&lt;&gt;'Trades'!P169),"Risiko fehlt oder ungültig: positiv, ≤ 1.000.000.000, höchstens 2 Nachkommastellen.",IF(AND('Trades'!Q169&lt;&gt;"PRICE",'Trades'!Q169&lt;&gt;"ALL_IN"),"PRICE oder ALL_IN wählen",IF('Trades'!Q169&lt;&gt;'Summary'!$K$4,"Andere Basis ausgewählt","Erfasst"))))))</x:f>
      </x:c>
      <x:c r="J169" s="33" t="str">
        <x:f>IF(P169=0,"",IF('Summary'!$H$6="Datumsfilter prüfen","Datumsfilter prüfen",IF(L169=1,"Enthalten",IF(K169=1,"Außerhalb des Zeitraums","Nicht enthalten"))))</x:f>
      </x:c>
      <x:c r="K169" s="29" t="n">
        <x:f>IF(P169=0,0,IF('Trades'!I169="UNSUPPORTED",4,IF(C169&lt;&gt;"",3,IF('Trades'!I169="OPEN",2,1))))</x:f>
        <x:v>0</x:v>
      </x:c>
      <x:c r="L169" s="29" t="n">
        <x:f>IF(OR(K169&lt;&gt;1,'Summary'!$H$6="Datumsfilter prüfen"),0,IF(AND(OR('Summary'!$B$6="",E169&gt;='Summary'!$B$6),OR('Summary'!$E$6="",E169&lt;'Summary'!$E$6+1)),1,0))</x:f>
        <x:v>0</x:v>
      </x:c>
      <x:c r="M169" s="29" t="n">
        <x:f>IF(AND(L169=1,N169=1,'Trades'!Q169='Summary'!$K$4),1,0)</x:f>
        <x:v>0</x:v>
      </x:c>
      <x:c r="N169" s="29" t="n">
        <x:f>IF(K169&lt;&gt;1,0,IF(NOT(ISNUMBER('Trades'!P169)),0,IF(AND('Trades'!P169&gt;0,'Trades'!P169&lt;=1000000000,ROUND('Trades'!P169,2)='Trades'!P169,OR('Trades'!Q169="PRICE",'Trades'!Q169="ALL_IN")),1,0)))</x:f>
        <x:v>0</x:v>
      </x:c>
      <x:c r="O169" s="29" t="n">
        <x:f>IF(P169=0,0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0,COUNTIFS('Exits'!$B$9:$B$608,'Trades'!A169,'Exits'!$K$9:$K$608,1)))</x:f>
        <x:v>0</x:v>
      </x:c>
      <x:c r="P169" s="29" t="n">
        <x:f>IF(COUNTA('Trades'!A169:I169,'Trades'!K169:T169)=0,0,1)</x:f>
        <x:v>0</x:v>
      </x:c>
    </x:row>
    <x:row r="170" ht="52" customHeight="1">
      <x:c r="A170" s="29" t="str">
        <x:f>IF(P170=0,"",IF('Trades'!A170="","[Trades "&amp;ROW()&amp;"]",'Trades'!A170))</x:f>
      </x:c>
      <x:c r="B170" s="33" t="str">
        <x:f>IF(K170=0,"",CHOOSE(K170,"Abgeschlossen","Offen","Unvollständig / ungültig","Nicht unterstützt"))</x:f>
      </x:c>
      <x:c r="C170" s="33" t="str">
        <x:f>IF(P170=0,"",IF('Trades'!I170="UNSUPPORTED","Aufstockungen / Umkehrungen nicht unterstützt",IF('Trades'!A170="","Trade-ID eingeben",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IDs: Text mit A–Z am Anfang, bis zu 64 Zeichen; ohne *, ?, ~, =, &lt; oder &gt;. Beispiel: T-001.",IF(COUNTIFS('Trades'!$A$9:$A$208,'Trades'!A170)&lt;&gt;1,"Trade-ID ist doppelt",IF('Trades'!B170="","Instrument eingeben",IF(AND('Trades'!C170&lt;&gt;"LONG",'Trades'!C170&lt;&gt;"SHORT"),"LONG oder SHORT wählen",IF(NOT(ISNUMBER('Trades'!D170)),"Gültigen Eröffnungszeitpunkt eingeben",IF(OR('Trades'!D170&lt;1,'Trades'!D170&gt;2958465),"Gültigen Eröffnungszeitpunkt eingeben",IF(NOT(ISNUMBER('Trades'!E170)),"Positive ursprüngliche Menge eingeben",IF(OR('Trades'!E170&lt;=0,'Trades'!E170&gt;1000000,ROUND('Trades'!E170,8)&lt;&gt;'Trades'!E170),"Positive ursprüngliche Menge eingeben",IF('Trades'!F170="","Mengeneinheit angeben",IF(AND('Trades'!I170&lt;&gt;"OPEN",'Trades'!I170&lt;&gt;"CLOSED"),"OPEN oder CLOSED wählen",IF(AND('Trades'!J170&lt;&gt;"NET",'Trades'!J170&lt;&gt;"GROSS"),"NET oder GROSS wählen",IF(COUNTIFS('Exits'!$B$9:$B$608,'Trades'!A170,'Exits'!$G$9:$G$608,-1)&gt;0,"Zugehörige Ausstiege prüfen",IF(D170&gt;'Trades'!E170,"Geschlossene Menge übersteigt Anfangsmenge",IF(AND('Trades'!I170="OPEN",D170='Trades'!E170),"OPEN widerspricht Restmenge null",IF('Trades'!I170="OPEN","",IF(O170=0,"Schließung in Exits ergänzen",IF(D170&lt;&gt;'Trades'!E170,"CLOSED verlangt vollständige Schließung",IF(AND('Trades'!J170="NET",NOT(ISNUMBER('Trades'!L170))),"Abgeglichenes Netto der ganzen Position eingeben",IF(AND('Trades'!J170="NET",'Trades'!K170&lt;&gt;"YES"),"Netto der ganzen Position bestätigen",IF(IF('Trades'!J170="NET",IF('Trades'!M170="",FALSE,IF(NOT(ISNUMBER('Trades'!M170)),TRUE,OR('Trades'!M170&lt;0,'Trades'!M170&gt;1000000000,ROUND('Trades'!M170,2)&lt;&gt;'Trades'!M170))),FALSE),"Geldbeträge: höchstens 2 Nachkommastellen; Eingabebetrag absolut ≤ 1.000.000.000.",IF(IF('Trades'!J170="NET",IF('Trades'!N170="",FALSE,IF(NOT(ISNUMBER('Trades'!N170)),TRUE,OR('Trades'!N170&lt;0,'Trades'!N170&gt;1000000000,ROUND('Trades'!N170,2)&lt;&gt;'Trades'!N170))),FALSE),"Geldbeträge: höchstens 2 Nachkommastellen; Eingabebetrag absolut ≤ 1.000.000.000.",IF(IF('Trades'!J170="NET",IF('Trades'!O170="",FALSE,IF(NOT(ISNUMBER('Trades'!O170)),TRUE,OR(ABS('Trades'!O170)&gt;1000000000,ROUND('Trades'!O170,2)&lt;&gt;'Trades'!O170))),FALSE),"Geldbeträge: höchstens 2 Nachkommastellen; Eingabebetrag absolut ≤ 1.000.000.000.",IF(AND('Trades'!J170="GROSS",NOT(ISNUMBER('Trades'!M170))),"Provision angeben, auch null",IF(AND('Trades'!J170="GROSS",'Trades'!M170&lt;0),"Provision muss nichtnegativ sein",IF(AND('Trades'!J170="GROSS",NOT(ISNUMBER('Trades'!N170))),"Sonstige Gebühren angeben, auch null",IF(AND('Trades'!J170="GROSS",'Trades'!N170&lt;0),"Gebühren müssen nichtnegativ sein",IF(AND('Trades'!J170="GROSS",NOT(ISNUMBER('Trades'!O170))),"Finanzierung mit Vorzeichen angeben, auch null",IF(AND('Trades'!J170="GROSS",NOT(ISNUMBER(F170))),"Brutto-P&amp;L für jeden Ausstieg eingeben",IF(IF('Trades'!J170="NET",OR(ABS('Trades'!L170)&gt;1000000000,ROUND('Trades'!L170,2)&lt;&gt;'Trades'!L170),FALSE),"Geldbeträge: höchstens 2 Nachkommastellen; Eingabebetrag absolut ≤ 1.000.000.000.",IF(IF('Trades'!J170="GROSS",OR(ABS('Trades'!M170)&gt;1000000000,ABS('Trades'!N170)&gt;1000000000,ABS('Trades'!O170)&gt;1000000000,ROUND('Trades'!M170,2)&lt;&gt;'Trades'!M170,ROUND('Trades'!N170,2)&lt;&gt;'Trades'!N170,ROUND('Trades'!O170,2)&lt;&gt;'Trades'!O170),FALSE),"Geldbeträge: höchstens 2 Nachkommastellen; Eingabebetrag absolut ≤ 1.000.000.000.",IF(AND('Trades'!G170&lt;&gt;"",OR(NOT(ISNUMBER('Trades'!G170)),'Trades'!G170&lt;=0)),"Positiven Kurs eingeben oder leer lassen",IF(AND('Trades'!H170&lt;&gt;"",OR(NOT(ISNUMBER('Trades'!H170)),'Trades'!H170&lt;=0)),"Positiven Kurs eingeben oder leer lassen","")))))))))))))))))))))))))))))))))))</x:f>
      </x:c>
      <x:c r="D170" s="31"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k. A.",ROUND(SUMIFS('Exits'!$I$9:$I$608,'Exits'!$B$9:$B$608,'Trades'!A170),8)))</x:f>
      </x:c>
      <x:c r="E170" s="32"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k. A.",IF(OR(O170=0,COUNTIFS('Exits'!$B$9:$B$608,'Trades'!A170,'Exits'!$G$9:$G$608,-1)&gt;0),"k. A.",_xlfn.MAXIFS('Exits'!$C$9:$C$608,'Exits'!$B$9:$B$608,'Trades'!A170))))</x:f>
      </x:c>
      <x:c r="F170" s="30"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k. A.",IF(AND(O170&gt;0,SUMIFS('Exits'!$J$9:$J$608,'Exits'!$B$9:$B$608,'Trades'!A170)=O170),ROUND(SUMIFS('Exits'!$F$9:$F$608,'Exits'!$B$9:$B$608,'Trades'!A170),2),"k. A.")))</x:f>
      </x:c>
      <x:c r="G170" s="30" t="str">
        <x:f>IF(P170=0,"",IF(K170&lt;&gt;1,"k. A.",IF('Trades'!J170="NET",'Trades'!L170,ROUND(F170-'Trades'!M170-'Trades'!N170+'Trades'!O170,2))))</x:f>
      </x:c>
      <x:c r="H170" s="31" t="str">
        <x:f>IF(P170=0,"",IF(N170=1,G170/'Trades'!P170,"k. A."))</x:f>
      </x:c>
      <x:c r="I170" s="33" t="str">
        <x:f>IF(P170=0,"",IF(K170&lt;&gt;1,"Position nicht abgeschlossen",IF(NOT(ISNUMBER('Trades'!P170)),"Risiko fehlt oder ungültig: positiv, ≤ 1.000.000.000, höchstens 2 Nachkommastellen.",IF(OR('Trades'!P170&lt;=0,'Trades'!P170&gt;1000000000,ROUND('Trades'!P170,2)&lt;&gt;'Trades'!P170),"Risiko fehlt oder ungültig: positiv, ≤ 1.000.000.000, höchstens 2 Nachkommastellen.",IF(AND('Trades'!Q170&lt;&gt;"PRICE",'Trades'!Q170&lt;&gt;"ALL_IN"),"PRICE oder ALL_IN wählen",IF('Trades'!Q170&lt;&gt;'Summary'!$K$4,"Andere Basis ausgewählt","Erfasst"))))))</x:f>
      </x:c>
      <x:c r="J170" s="33" t="str">
        <x:f>IF(P170=0,"",IF('Summary'!$H$6="Datumsfilter prüfen","Datumsfilter prüfen",IF(L170=1,"Enthalten",IF(K170=1,"Außerhalb des Zeitraums","Nicht enthalten"))))</x:f>
      </x:c>
      <x:c r="K170" s="29" t="n">
        <x:f>IF(P170=0,0,IF('Trades'!I170="UNSUPPORTED",4,IF(C170&lt;&gt;"",3,IF('Trades'!I170="OPEN",2,1))))</x:f>
        <x:v>0</x:v>
      </x:c>
      <x:c r="L170" s="29" t="n">
        <x:f>IF(OR(K170&lt;&gt;1,'Summary'!$H$6="Datumsfilter prüfen"),0,IF(AND(OR('Summary'!$B$6="",E170&gt;='Summary'!$B$6),OR('Summary'!$E$6="",E170&lt;'Summary'!$E$6+1)),1,0))</x:f>
        <x:v>0</x:v>
      </x:c>
      <x:c r="M170" s="29" t="n">
        <x:f>IF(AND(L170=1,N170=1,'Trades'!Q170='Summary'!$K$4),1,0)</x:f>
        <x:v>0</x:v>
      </x:c>
      <x:c r="N170" s="29" t="n">
        <x:f>IF(K170&lt;&gt;1,0,IF(NOT(ISNUMBER('Trades'!P170)),0,IF(AND('Trades'!P170&gt;0,'Trades'!P170&lt;=1000000000,ROUND('Trades'!P170,2)='Trades'!P170,OR('Trades'!Q170="PRICE",'Trades'!Q170="ALL_IN")),1,0)))</x:f>
        <x:v>0</x:v>
      </x:c>
      <x:c r="O170" s="29" t="n">
        <x:f>IF(P170=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0,COUNTIFS('Exits'!$B$9:$B$608,'Trades'!A170,'Exits'!$K$9:$K$608,1)))</x:f>
        <x:v>0</x:v>
      </x:c>
      <x:c r="P170" s="29" t="n">
        <x:f>IF(COUNTA('Trades'!A170:I170,'Trades'!K170:T170)=0,0,1)</x:f>
        <x:v>0</x:v>
      </x:c>
    </x:row>
    <x:row r="171" ht="52" customHeight="1">
      <x:c r="A171" s="29" t="str">
        <x:f>IF(P171=0,"",IF('Trades'!A171="","[Trades "&amp;ROW()&amp;"]",'Trades'!A171))</x:f>
      </x:c>
      <x:c r="B171" s="33" t="str">
        <x:f>IF(K171=0,"",CHOOSE(K171,"Abgeschlossen","Offen","Unvollständig / ungültig","Nicht unterstützt"))</x:f>
      </x:c>
      <x:c r="C171" s="33" t="str">
        <x:f>IF(P171=0,"",IF('Trades'!I171="UNSUPPORTED","Aufstockungen / Umkehrungen nicht unterstützt",IF('Trades'!A171="","Trade-ID eingeben",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IDs: Text mit A–Z am Anfang, bis zu 64 Zeichen; ohne *, ?, ~, =, &lt; oder &gt;. Beispiel: T-001.",IF(COUNTIFS('Trades'!$A$9:$A$208,'Trades'!A171)&lt;&gt;1,"Trade-ID ist doppelt",IF('Trades'!B171="","Instrument eingeben",IF(AND('Trades'!C171&lt;&gt;"LONG",'Trades'!C171&lt;&gt;"SHORT"),"LONG oder SHORT wählen",IF(NOT(ISNUMBER('Trades'!D171)),"Gültigen Eröffnungszeitpunkt eingeben",IF(OR('Trades'!D171&lt;1,'Trades'!D171&gt;2958465),"Gültigen Eröffnungszeitpunkt eingeben",IF(NOT(ISNUMBER('Trades'!E171)),"Positive ursprüngliche Menge eingeben",IF(OR('Trades'!E171&lt;=0,'Trades'!E171&gt;1000000,ROUND('Trades'!E171,8)&lt;&gt;'Trades'!E171),"Positive ursprüngliche Menge eingeben",IF('Trades'!F171="","Mengeneinheit angeben",IF(AND('Trades'!I171&lt;&gt;"OPEN",'Trades'!I171&lt;&gt;"CLOSED"),"OPEN oder CLOSED wählen",IF(AND('Trades'!J171&lt;&gt;"NET",'Trades'!J171&lt;&gt;"GROSS"),"NET oder GROSS wählen",IF(COUNTIFS('Exits'!$B$9:$B$608,'Trades'!A171,'Exits'!$G$9:$G$608,-1)&gt;0,"Zugehörige Ausstiege prüfen",IF(D171&gt;'Trades'!E171,"Geschlossene Menge übersteigt Anfangsmenge",IF(AND('Trades'!I171="OPEN",D171='Trades'!E171),"OPEN widerspricht Restmenge null",IF('Trades'!I171="OPEN","",IF(O171=0,"Schließung in Exits ergänzen",IF(D171&lt;&gt;'Trades'!E171,"CLOSED verlangt vollständige Schließung",IF(AND('Trades'!J171="NET",NOT(ISNUMBER('Trades'!L171))),"Abgeglichenes Netto der ganzen Position eingeben",IF(AND('Trades'!J171="NET",'Trades'!K171&lt;&gt;"YES"),"Netto der ganzen Position bestätigen",IF(IF('Trades'!J171="NET",IF('Trades'!M171="",FALSE,IF(NOT(ISNUMBER('Trades'!M171)),TRUE,OR('Trades'!M171&lt;0,'Trades'!M171&gt;1000000000,ROUND('Trades'!M171,2)&lt;&gt;'Trades'!M171))),FALSE),"Geldbeträge: höchstens 2 Nachkommastellen; Eingabebetrag absolut ≤ 1.000.000.000.",IF(IF('Trades'!J171="NET",IF('Trades'!N171="",FALSE,IF(NOT(ISNUMBER('Trades'!N171)),TRUE,OR('Trades'!N171&lt;0,'Trades'!N171&gt;1000000000,ROUND('Trades'!N171,2)&lt;&gt;'Trades'!N171))),FALSE),"Geldbeträge: höchstens 2 Nachkommastellen; Eingabebetrag absolut ≤ 1.000.000.000.",IF(IF('Trades'!J171="NET",IF('Trades'!O171="",FALSE,IF(NOT(ISNUMBER('Trades'!O171)),TRUE,OR(ABS('Trades'!O171)&gt;1000000000,ROUND('Trades'!O171,2)&lt;&gt;'Trades'!O171))),FALSE),"Geldbeträge: höchstens 2 Nachkommastellen; Eingabebetrag absolut ≤ 1.000.000.000.",IF(AND('Trades'!J171="GROSS",NOT(ISNUMBER('Trades'!M171))),"Provision angeben, auch null",IF(AND('Trades'!J171="GROSS",'Trades'!M171&lt;0),"Provision muss nichtnegativ sein",IF(AND('Trades'!J171="GROSS",NOT(ISNUMBER('Trades'!N171))),"Sonstige Gebühren angeben, auch null",IF(AND('Trades'!J171="GROSS",'Trades'!N171&lt;0),"Gebühren müssen nichtnegativ sein",IF(AND('Trades'!J171="GROSS",NOT(ISNUMBER('Trades'!O171))),"Finanzierung mit Vorzeichen angeben, auch null",IF(AND('Trades'!J171="GROSS",NOT(ISNUMBER(F171))),"Brutto-P&amp;L für jeden Ausstieg eingeben",IF(IF('Trades'!J171="NET",OR(ABS('Trades'!L171)&gt;1000000000,ROUND('Trades'!L171,2)&lt;&gt;'Trades'!L171),FALSE),"Geldbeträge: höchstens 2 Nachkommastellen; Eingabebetrag absolut ≤ 1.000.000.000.",IF(IF('Trades'!J171="GROSS",OR(ABS('Trades'!M171)&gt;1000000000,ABS('Trades'!N171)&gt;1000000000,ABS('Trades'!O171)&gt;1000000000,ROUND('Trades'!M171,2)&lt;&gt;'Trades'!M171,ROUND('Trades'!N171,2)&lt;&gt;'Trades'!N171,ROUND('Trades'!O171,2)&lt;&gt;'Trades'!O171),FALSE),"Geldbeträge: höchstens 2 Nachkommastellen; Eingabebetrag absolut ≤ 1.000.000.000.",IF(AND('Trades'!G171&lt;&gt;"",OR(NOT(ISNUMBER('Trades'!G171)),'Trades'!G171&lt;=0)),"Positiven Kurs eingeben oder leer lassen",IF(AND('Trades'!H171&lt;&gt;"",OR(NOT(ISNUMBER('Trades'!H171)),'Trades'!H171&lt;=0)),"Positiven Kurs eingeben oder leer lassen","")))))))))))))))))))))))))))))))))))</x:f>
      </x:c>
      <x:c r="D171" s="31"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k. A.",ROUND(SUMIFS('Exits'!$I$9:$I$608,'Exits'!$B$9:$B$608,'Trades'!A171),8)))</x:f>
      </x:c>
      <x:c r="E171" s="32"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k. A.",IF(OR(O171=0,COUNTIFS('Exits'!$B$9:$B$608,'Trades'!A171,'Exits'!$G$9:$G$608,-1)&gt;0),"k. A.",_xlfn.MAXIFS('Exits'!$C$9:$C$608,'Exits'!$B$9:$B$608,'Trades'!A171))))</x:f>
      </x:c>
      <x:c r="F171" s="30"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k. A.",IF(AND(O171&gt;0,SUMIFS('Exits'!$J$9:$J$608,'Exits'!$B$9:$B$608,'Trades'!A171)=O171),ROUND(SUMIFS('Exits'!$F$9:$F$608,'Exits'!$B$9:$B$608,'Trades'!A171),2),"k. A.")))</x:f>
      </x:c>
      <x:c r="G171" s="30" t="str">
        <x:f>IF(P171=0,"",IF(K171&lt;&gt;1,"k. A.",IF('Trades'!J171="NET",'Trades'!L171,ROUND(F171-'Trades'!M171-'Trades'!N171+'Trades'!O171,2))))</x:f>
      </x:c>
      <x:c r="H171" s="31" t="str">
        <x:f>IF(P171=0,"",IF(N171=1,G171/'Trades'!P171,"k. A."))</x:f>
      </x:c>
      <x:c r="I171" s="33" t="str">
        <x:f>IF(P171=0,"",IF(K171&lt;&gt;1,"Position nicht abgeschlossen",IF(NOT(ISNUMBER('Trades'!P171)),"Risiko fehlt oder ungültig: positiv, ≤ 1.000.000.000, höchstens 2 Nachkommastellen.",IF(OR('Trades'!P171&lt;=0,'Trades'!P171&gt;1000000000,ROUND('Trades'!P171,2)&lt;&gt;'Trades'!P171),"Risiko fehlt oder ungültig: positiv, ≤ 1.000.000.000, höchstens 2 Nachkommastellen.",IF(AND('Trades'!Q171&lt;&gt;"PRICE",'Trades'!Q171&lt;&gt;"ALL_IN"),"PRICE oder ALL_IN wählen",IF('Trades'!Q171&lt;&gt;'Summary'!$K$4,"Andere Basis ausgewählt","Erfasst"))))))</x:f>
      </x:c>
      <x:c r="J171" s="33" t="str">
        <x:f>IF(P171=0,"",IF('Summary'!$H$6="Datumsfilter prüfen","Datumsfilter prüfen",IF(L171=1,"Enthalten",IF(K171=1,"Außerhalb des Zeitraums","Nicht enthalten"))))</x:f>
      </x:c>
      <x:c r="K171" s="29" t="n">
        <x:f>IF(P171=0,0,IF('Trades'!I171="UNSUPPORTED",4,IF(C171&lt;&gt;"",3,IF('Trades'!I171="OPEN",2,1))))</x:f>
        <x:v>0</x:v>
      </x:c>
      <x:c r="L171" s="29" t="n">
        <x:f>IF(OR(K171&lt;&gt;1,'Summary'!$H$6="Datumsfilter prüfen"),0,IF(AND(OR('Summary'!$B$6="",E171&gt;='Summary'!$B$6),OR('Summary'!$E$6="",E171&lt;'Summary'!$E$6+1)),1,0))</x:f>
        <x:v>0</x:v>
      </x:c>
      <x:c r="M171" s="29" t="n">
        <x:f>IF(AND(L171=1,N171=1,'Trades'!Q171='Summary'!$K$4),1,0)</x:f>
        <x:v>0</x:v>
      </x:c>
      <x:c r="N171" s="29" t="n">
        <x:f>IF(K171&lt;&gt;1,0,IF(NOT(ISNUMBER('Trades'!P171)),0,IF(AND('Trades'!P171&gt;0,'Trades'!P171&lt;=1000000000,ROUND('Trades'!P171,2)='Trades'!P171,OR('Trades'!Q171="PRICE",'Trades'!Q171="ALL_IN")),1,0)))</x:f>
        <x:v>0</x:v>
      </x:c>
      <x:c r="O171" s="29" t="n">
        <x:f>IF(P171=0,0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0,COUNTIFS('Exits'!$B$9:$B$608,'Trades'!A171,'Exits'!$K$9:$K$608,1)))</x:f>
        <x:v>0</x:v>
      </x:c>
      <x:c r="P171" s="29" t="n">
        <x:f>IF(COUNTA('Trades'!A171:I171,'Trades'!K171:T171)=0,0,1)</x:f>
        <x:v>0</x:v>
      </x:c>
    </x:row>
    <x:row r="172" ht="52" customHeight="1">
      <x:c r="A172" s="29" t="str">
        <x:f>IF(P172=0,"",IF('Trades'!A172="","[Trades "&amp;ROW()&amp;"]",'Trades'!A172))</x:f>
      </x:c>
      <x:c r="B172" s="33" t="str">
        <x:f>IF(K172=0,"",CHOOSE(K172,"Abgeschlossen","Offen","Unvollständig / ungültig","Nicht unterstützt"))</x:f>
      </x:c>
      <x:c r="C172" s="33" t="str">
        <x:f>IF(P172=0,"",IF('Trades'!I172="UNSUPPORTED","Aufstockungen / Umkehrungen nicht unterstützt",IF('Trades'!A172="","Trade-ID eingeben",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IDs: Text mit A–Z am Anfang, bis zu 64 Zeichen; ohne *, ?, ~, =, &lt; oder &gt;. Beispiel: T-001.",IF(COUNTIFS('Trades'!$A$9:$A$208,'Trades'!A172)&lt;&gt;1,"Trade-ID ist doppelt",IF('Trades'!B172="","Instrument eingeben",IF(AND('Trades'!C172&lt;&gt;"LONG",'Trades'!C172&lt;&gt;"SHORT"),"LONG oder SHORT wählen",IF(NOT(ISNUMBER('Trades'!D172)),"Gültigen Eröffnungszeitpunkt eingeben",IF(OR('Trades'!D172&lt;1,'Trades'!D172&gt;2958465),"Gültigen Eröffnungszeitpunkt eingeben",IF(NOT(ISNUMBER('Trades'!E172)),"Positive ursprüngliche Menge eingeben",IF(OR('Trades'!E172&lt;=0,'Trades'!E172&gt;1000000,ROUND('Trades'!E172,8)&lt;&gt;'Trades'!E172),"Positive ursprüngliche Menge eingeben",IF('Trades'!F172="","Mengeneinheit angeben",IF(AND('Trades'!I172&lt;&gt;"OPEN",'Trades'!I172&lt;&gt;"CLOSED"),"OPEN oder CLOSED wählen",IF(AND('Trades'!J172&lt;&gt;"NET",'Trades'!J172&lt;&gt;"GROSS"),"NET oder GROSS wählen",IF(COUNTIFS('Exits'!$B$9:$B$608,'Trades'!A172,'Exits'!$G$9:$G$608,-1)&gt;0,"Zugehörige Ausstiege prüfen",IF(D172&gt;'Trades'!E172,"Geschlossene Menge übersteigt Anfangsmenge",IF(AND('Trades'!I172="OPEN",D172='Trades'!E172),"OPEN widerspricht Restmenge null",IF('Trades'!I172="OPEN","",IF(O172=0,"Schließung in Exits ergänzen",IF(D172&lt;&gt;'Trades'!E172,"CLOSED verlangt vollständige Schließung",IF(AND('Trades'!J172="NET",NOT(ISNUMBER('Trades'!L172))),"Abgeglichenes Netto der ganzen Position eingeben",IF(AND('Trades'!J172="NET",'Trades'!K172&lt;&gt;"YES"),"Netto der ganzen Position bestätigen",IF(IF('Trades'!J172="NET",IF('Trades'!M172="",FALSE,IF(NOT(ISNUMBER('Trades'!M172)),TRUE,OR('Trades'!M172&lt;0,'Trades'!M172&gt;1000000000,ROUND('Trades'!M172,2)&lt;&gt;'Trades'!M172))),FALSE),"Geldbeträge: höchstens 2 Nachkommastellen; Eingabebetrag absolut ≤ 1.000.000.000.",IF(IF('Trades'!J172="NET",IF('Trades'!N172="",FALSE,IF(NOT(ISNUMBER('Trades'!N172)),TRUE,OR('Trades'!N172&lt;0,'Trades'!N172&gt;1000000000,ROUND('Trades'!N172,2)&lt;&gt;'Trades'!N172))),FALSE),"Geldbeträge: höchstens 2 Nachkommastellen; Eingabebetrag absolut ≤ 1.000.000.000.",IF(IF('Trades'!J172="NET",IF('Trades'!O172="",FALSE,IF(NOT(ISNUMBER('Trades'!O172)),TRUE,OR(ABS('Trades'!O172)&gt;1000000000,ROUND('Trades'!O172,2)&lt;&gt;'Trades'!O172))),FALSE),"Geldbeträge: höchstens 2 Nachkommastellen; Eingabebetrag absolut ≤ 1.000.000.000.",IF(AND('Trades'!J172="GROSS",NOT(ISNUMBER('Trades'!M172))),"Provision angeben, auch null",IF(AND('Trades'!J172="GROSS",'Trades'!M172&lt;0),"Provision muss nichtnegativ sein",IF(AND('Trades'!J172="GROSS",NOT(ISNUMBER('Trades'!N172))),"Sonstige Gebühren angeben, auch null",IF(AND('Trades'!J172="GROSS",'Trades'!N172&lt;0),"Gebühren müssen nichtnegativ sein",IF(AND('Trades'!J172="GROSS",NOT(ISNUMBER('Trades'!O172))),"Finanzierung mit Vorzeichen angeben, auch null",IF(AND('Trades'!J172="GROSS",NOT(ISNUMBER(F172))),"Brutto-P&amp;L für jeden Ausstieg eingeben",IF(IF('Trades'!J172="NET",OR(ABS('Trades'!L172)&gt;1000000000,ROUND('Trades'!L172,2)&lt;&gt;'Trades'!L172),FALSE),"Geldbeträge: höchstens 2 Nachkommastellen; Eingabebetrag absolut ≤ 1.000.000.000.",IF(IF('Trades'!J172="GROSS",OR(ABS('Trades'!M172)&gt;1000000000,ABS('Trades'!N172)&gt;1000000000,ABS('Trades'!O172)&gt;1000000000,ROUND('Trades'!M172,2)&lt;&gt;'Trades'!M172,ROUND('Trades'!N172,2)&lt;&gt;'Trades'!N172,ROUND('Trades'!O172,2)&lt;&gt;'Trades'!O172),FALSE),"Geldbeträge: höchstens 2 Nachkommastellen; Eingabebetrag absolut ≤ 1.000.000.000.",IF(AND('Trades'!G172&lt;&gt;"",OR(NOT(ISNUMBER('Trades'!G172)),'Trades'!G172&lt;=0)),"Positiven Kurs eingeben oder leer lassen",IF(AND('Trades'!H172&lt;&gt;"",OR(NOT(ISNUMBER('Trades'!H172)),'Trades'!H172&lt;=0)),"Positiven Kurs eingeben oder leer lassen","")))))))))))))))))))))))))))))))))))</x:f>
      </x:c>
      <x:c r="D172" s="31"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k. A.",ROUND(SUMIFS('Exits'!$I$9:$I$608,'Exits'!$B$9:$B$608,'Trades'!A172),8)))</x:f>
      </x:c>
      <x:c r="E172" s="32"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k. A.",IF(OR(O172=0,COUNTIFS('Exits'!$B$9:$B$608,'Trades'!A172,'Exits'!$G$9:$G$608,-1)&gt;0),"k. A.",_xlfn.MAXIFS('Exits'!$C$9:$C$608,'Exits'!$B$9:$B$608,'Trades'!A172))))</x:f>
      </x:c>
      <x:c r="F172" s="30"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k. A.",IF(AND(O172&gt;0,SUMIFS('Exits'!$J$9:$J$608,'Exits'!$B$9:$B$608,'Trades'!A172)=O172),ROUND(SUMIFS('Exits'!$F$9:$F$608,'Exits'!$B$9:$B$608,'Trades'!A172),2),"k. A.")))</x:f>
      </x:c>
      <x:c r="G172" s="30" t="str">
        <x:f>IF(P172=0,"",IF(K172&lt;&gt;1,"k. A.",IF('Trades'!J172="NET",'Trades'!L172,ROUND(F172-'Trades'!M172-'Trades'!N172+'Trades'!O172,2))))</x:f>
      </x:c>
      <x:c r="H172" s="31" t="str">
        <x:f>IF(P172=0,"",IF(N172=1,G172/'Trades'!P172,"k. A."))</x:f>
      </x:c>
      <x:c r="I172" s="33" t="str">
        <x:f>IF(P172=0,"",IF(K172&lt;&gt;1,"Position nicht abgeschlossen",IF(NOT(ISNUMBER('Trades'!P172)),"Risiko fehlt oder ungültig: positiv, ≤ 1.000.000.000, höchstens 2 Nachkommastellen.",IF(OR('Trades'!P172&lt;=0,'Trades'!P172&gt;1000000000,ROUND('Trades'!P172,2)&lt;&gt;'Trades'!P172),"Risiko fehlt oder ungültig: positiv, ≤ 1.000.000.000, höchstens 2 Nachkommastellen.",IF(AND('Trades'!Q172&lt;&gt;"PRICE",'Trades'!Q172&lt;&gt;"ALL_IN"),"PRICE oder ALL_IN wählen",IF('Trades'!Q172&lt;&gt;'Summary'!$K$4,"Andere Basis ausgewählt","Erfasst"))))))</x:f>
      </x:c>
      <x:c r="J172" s="33" t="str">
        <x:f>IF(P172=0,"",IF('Summary'!$H$6="Datumsfilter prüfen","Datumsfilter prüfen",IF(L172=1,"Enthalten",IF(K172=1,"Außerhalb des Zeitraums","Nicht enthalten"))))</x:f>
      </x:c>
      <x:c r="K172" s="29" t="n">
        <x:f>IF(P172=0,0,IF('Trades'!I172="UNSUPPORTED",4,IF(C172&lt;&gt;"",3,IF('Trades'!I172="OPEN",2,1))))</x:f>
        <x:v>0</x:v>
      </x:c>
      <x:c r="L172" s="29" t="n">
        <x:f>IF(OR(K172&lt;&gt;1,'Summary'!$H$6="Datumsfilter prüfen"),0,IF(AND(OR('Summary'!$B$6="",E172&gt;='Summary'!$B$6),OR('Summary'!$E$6="",E172&lt;'Summary'!$E$6+1)),1,0))</x:f>
        <x:v>0</x:v>
      </x:c>
      <x:c r="M172" s="29" t="n">
        <x:f>IF(AND(L172=1,N172=1,'Trades'!Q172='Summary'!$K$4),1,0)</x:f>
        <x:v>0</x:v>
      </x:c>
      <x:c r="N172" s="29" t="n">
        <x:f>IF(K172&lt;&gt;1,0,IF(NOT(ISNUMBER('Trades'!P172)),0,IF(AND('Trades'!P172&gt;0,'Trades'!P172&lt;=1000000000,ROUND('Trades'!P172,2)='Trades'!P172,OR('Trades'!Q172="PRICE",'Trades'!Q172="ALL_IN")),1,0)))</x:f>
        <x:v>0</x:v>
      </x:c>
      <x:c r="O172" s="29" t="n">
        <x:f>IF(P172=0,0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0,COUNTIFS('Exits'!$B$9:$B$608,'Trades'!A172,'Exits'!$K$9:$K$608,1)))</x:f>
        <x:v>0</x:v>
      </x:c>
      <x:c r="P172" s="29" t="n">
        <x:f>IF(COUNTA('Trades'!A172:I172,'Trades'!K172:T172)=0,0,1)</x:f>
        <x:v>0</x:v>
      </x:c>
    </x:row>
    <x:row r="173" ht="52" customHeight="1">
      <x:c r="A173" s="29" t="str">
        <x:f>IF(P173=0,"",IF('Trades'!A173="","[Trades "&amp;ROW()&amp;"]",'Trades'!A173))</x:f>
      </x:c>
      <x:c r="B173" s="33" t="str">
        <x:f>IF(K173=0,"",CHOOSE(K173,"Abgeschlossen","Offen","Unvollständig / ungültig","Nicht unterstützt"))</x:f>
      </x:c>
      <x:c r="C173" s="33" t="str">
        <x:f>IF(P173=0,"",IF('Trades'!I173="UNSUPPORTED","Aufstockungen / Umkehrungen nicht unterstützt",IF('Trades'!A173="","Trade-ID eingeben",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IDs: Text mit A–Z am Anfang, bis zu 64 Zeichen; ohne *, ?, ~, =, &lt; oder &gt;. Beispiel: T-001.",IF(COUNTIFS('Trades'!$A$9:$A$208,'Trades'!A173)&lt;&gt;1,"Trade-ID ist doppelt",IF('Trades'!B173="","Instrument eingeben",IF(AND('Trades'!C173&lt;&gt;"LONG",'Trades'!C173&lt;&gt;"SHORT"),"LONG oder SHORT wählen",IF(NOT(ISNUMBER('Trades'!D173)),"Gültigen Eröffnungszeitpunkt eingeben",IF(OR('Trades'!D173&lt;1,'Trades'!D173&gt;2958465),"Gültigen Eröffnungszeitpunkt eingeben",IF(NOT(ISNUMBER('Trades'!E173)),"Positive ursprüngliche Menge eingeben",IF(OR('Trades'!E173&lt;=0,'Trades'!E173&gt;1000000,ROUND('Trades'!E173,8)&lt;&gt;'Trades'!E173),"Positive ursprüngliche Menge eingeben",IF('Trades'!F173="","Mengeneinheit angeben",IF(AND('Trades'!I173&lt;&gt;"OPEN",'Trades'!I173&lt;&gt;"CLOSED"),"OPEN oder CLOSED wählen",IF(AND('Trades'!J173&lt;&gt;"NET",'Trades'!J173&lt;&gt;"GROSS"),"NET oder GROSS wählen",IF(COUNTIFS('Exits'!$B$9:$B$608,'Trades'!A173,'Exits'!$G$9:$G$608,-1)&gt;0,"Zugehörige Ausstiege prüfen",IF(D173&gt;'Trades'!E173,"Geschlossene Menge übersteigt Anfangsmenge",IF(AND('Trades'!I173="OPEN",D173='Trades'!E173),"OPEN widerspricht Restmenge null",IF('Trades'!I173="OPEN","",IF(O173=0,"Schließung in Exits ergänzen",IF(D173&lt;&gt;'Trades'!E173,"CLOSED verlangt vollständige Schließung",IF(AND('Trades'!J173="NET",NOT(ISNUMBER('Trades'!L173))),"Abgeglichenes Netto der ganzen Position eingeben",IF(AND('Trades'!J173="NET",'Trades'!K173&lt;&gt;"YES"),"Netto der ganzen Position bestätigen",IF(IF('Trades'!J173="NET",IF('Trades'!M173="",FALSE,IF(NOT(ISNUMBER('Trades'!M173)),TRUE,OR('Trades'!M173&lt;0,'Trades'!M173&gt;1000000000,ROUND('Trades'!M173,2)&lt;&gt;'Trades'!M173))),FALSE),"Geldbeträge: höchstens 2 Nachkommastellen; Eingabebetrag absolut ≤ 1.000.000.000.",IF(IF('Trades'!J173="NET",IF('Trades'!N173="",FALSE,IF(NOT(ISNUMBER('Trades'!N173)),TRUE,OR('Trades'!N173&lt;0,'Trades'!N173&gt;1000000000,ROUND('Trades'!N173,2)&lt;&gt;'Trades'!N173))),FALSE),"Geldbeträge: höchstens 2 Nachkommastellen; Eingabebetrag absolut ≤ 1.000.000.000.",IF(IF('Trades'!J173="NET",IF('Trades'!O173="",FALSE,IF(NOT(ISNUMBER('Trades'!O173)),TRUE,OR(ABS('Trades'!O173)&gt;1000000000,ROUND('Trades'!O173,2)&lt;&gt;'Trades'!O173))),FALSE),"Geldbeträge: höchstens 2 Nachkommastellen; Eingabebetrag absolut ≤ 1.000.000.000.",IF(AND('Trades'!J173="GROSS",NOT(ISNUMBER('Trades'!M173))),"Provision angeben, auch null",IF(AND('Trades'!J173="GROSS",'Trades'!M173&lt;0),"Provision muss nichtnegativ sein",IF(AND('Trades'!J173="GROSS",NOT(ISNUMBER('Trades'!N173))),"Sonstige Gebühren angeben, auch null",IF(AND('Trades'!J173="GROSS",'Trades'!N173&lt;0),"Gebühren müssen nichtnegativ sein",IF(AND('Trades'!J173="GROSS",NOT(ISNUMBER('Trades'!O173))),"Finanzierung mit Vorzeichen angeben, auch null",IF(AND('Trades'!J173="GROSS",NOT(ISNUMBER(F173))),"Brutto-P&amp;L für jeden Ausstieg eingeben",IF(IF('Trades'!J173="NET",OR(ABS('Trades'!L173)&gt;1000000000,ROUND('Trades'!L173,2)&lt;&gt;'Trades'!L173),FALSE),"Geldbeträge: höchstens 2 Nachkommastellen; Eingabebetrag absolut ≤ 1.000.000.000.",IF(IF('Trades'!J173="GROSS",OR(ABS('Trades'!M173)&gt;1000000000,ABS('Trades'!N173)&gt;1000000000,ABS('Trades'!O173)&gt;1000000000,ROUND('Trades'!M173,2)&lt;&gt;'Trades'!M173,ROUND('Trades'!N173,2)&lt;&gt;'Trades'!N173,ROUND('Trades'!O173,2)&lt;&gt;'Trades'!O173),FALSE),"Geldbeträge: höchstens 2 Nachkommastellen; Eingabebetrag absolut ≤ 1.000.000.000.",IF(AND('Trades'!G173&lt;&gt;"",OR(NOT(ISNUMBER('Trades'!G173)),'Trades'!G173&lt;=0)),"Positiven Kurs eingeben oder leer lassen",IF(AND('Trades'!H173&lt;&gt;"",OR(NOT(ISNUMBER('Trades'!H173)),'Trades'!H173&lt;=0)),"Positiven Kurs eingeben oder leer lassen","")))))))))))))))))))))))))))))))))))</x:f>
      </x:c>
      <x:c r="D173" s="31"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k. A.",ROUND(SUMIFS('Exits'!$I$9:$I$608,'Exits'!$B$9:$B$608,'Trades'!A173),8)))</x:f>
      </x:c>
      <x:c r="E173" s="32"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k. A.",IF(OR(O173=0,COUNTIFS('Exits'!$B$9:$B$608,'Trades'!A173,'Exits'!$G$9:$G$608,-1)&gt;0),"k. A.",_xlfn.MAXIFS('Exits'!$C$9:$C$608,'Exits'!$B$9:$B$608,'Trades'!A173))))</x:f>
      </x:c>
      <x:c r="F173" s="30"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k. A.",IF(AND(O173&gt;0,SUMIFS('Exits'!$J$9:$J$608,'Exits'!$B$9:$B$608,'Trades'!A173)=O173),ROUND(SUMIFS('Exits'!$F$9:$F$608,'Exits'!$B$9:$B$608,'Trades'!A173),2),"k. A.")))</x:f>
      </x:c>
      <x:c r="G173" s="30" t="str">
        <x:f>IF(P173=0,"",IF(K173&lt;&gt;1,"k. A.",IF('Trades'!J173="NET",'Trades'!L173,ROUND(F173-'Trades'!M173-'Trades'!N173+'Trades'!O173,2))))</x:f>
      </x:c>
      <x:c r="H173" s="31" t="str">
        <x:f>IF(P173=0,"",IF(N173=1,G173/'Trades'!P173,"k. A."))</x:f>
      </x:c>
      <x:c r="I173" s="33" t="str">
        <x:f>IF(P173=0,"",IF(K173&lt;&gt;1,"Position nicht abgeschlossen",IF(NOT(ISNUMBER('Trades'!P173)),"Risiko fehlt oder ungültig: positiv, ≤ 1.000.000.000, höchstens 2 Nachkommastellen.",IF(OR('Trades'!P173&lt;=0,'Trades'!P173&gt;1000000000,ROUND('Trades'!P173,2)&lt;&gt;'Trades'!P173),"Risiko fehlt oder ungültig: positiv, ≤ 1.000.000.000, höchstens 2 Nachkommastellen.",IF(AND('Trades'!Q173&lt;&gt;"PRICE",'Trades'!Q173&lt;&gt;"ALL_IN"),"PRICE oder ALL_IN wählen",IF('Trades'!Q173&lt;&gt;'Summary'!$K$4,"Andere Basis ausgewählt","Erfasst"))))))</x:f>
      </x:c>
      <x:c r="J173" s="33" t="str">
        <x:f>IF(P173=0,"",IF('Summary'!$H$6="Datumsfilter prüfen","Datumsfilter prüfen",IF(L173=1,"Enthalten",IF(K173=1,"Außerhalb des Zeitraums","Nicht enthalten"))))</x:f>
      </x:c>
      <x:c r="K173" s="29" t="n">
        <x:f>IF(P173=0,0,IF('Trades'!I173="UNSUPPORTED",4,IF(C173&lt;&gt;"",3,IF('Trades'!I173="OPEN",2,1))))</x:f>
        <x:v>0</x:v>
      </x:c>
      <x:c r="L173" s="29" t="n">
        <x:f>IF(OR(K173&lt;&gt;1,'Summary'!$H$6="Datumsfilter prüfen"),0,IF(AND(OR('Summary'!$B$6="",E173&gt;='Summary'!$B$6),OR('Summary'!$E$6="",E173&lt;'Summary'!$E$6+1)),1,0))</x:f>
        <x:v>0</x:v>
      </x:c>
      <x:c r="M173" s="29" t="n">
        <x:f>IF(AND(L173=1,N173=1,'Trades'!Q173='Summary'!$K$4),1,0)</x:f>
        <x:v>0</x:v>
      </x:c>
      <x:c r="N173" s="29" t="n">
        <x:f>IF(K173&lt;&gt;1,0,IF(NOT(ISNUMBER('Trades'!P173)),0,IF(AND('Trades'!P173&gt;0,'Trades'!P173&lt;=1000000000,ROUND('Trades'!P173,2)='Trades'!P173,OR('Trades'!Q173="PRICE",'Trades'!Q173="ALL_IN")),1,0)))</x:f>
        <x:v>0</x:v>
      </x:c>
      <x:c r="O173" s="29" t="n">
        <x:f>IF(P173=0,0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0,COUNTIFS('Exits'!$B$9:$B$608,'Trades'!A173,'Exits'!$K$9:$K$608,1)))</x:f>
        <x:v>0</x:v>
      </x:c>
      <x:c r="P173" s="29" t="n">
        <x:f>IF(COUNTA('Trades'!A173:I173,'Trades'!K173:T173)=0,0,1)</x:f>
        <x:v>0</x:v>
      </x:c>
    </x:row>
    <x:row r="174" ht="52" customHeight="1">
      <x:c r="A174" s="29" t="str">
        <x:f>IF(P174=0,"",IF('Trades'!A174="","[Trades "&amp;ROW()&amp;"]",'Trades'!A174))</x:f>
      </x:c>
      <x:c r="B174" s="33" t="str">
        <x:f>IF(K174=0,"",CHOOSE(K174,"Abgeschlossen","Offen","Unvollständig / ungültig","Nicht unterstützt"))</x:f>
      </x:c>
      <x:c r="C174" s="33" t="str">
        <x:f>IF(P174=0,"",IF('Trades'!I174="UNSUPPORTED","Aufstockungen / Umkehrungen nicht unterstützt",IF('Trades'!A174="","Trade-ID eingeben",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IDs: Text mit A–Z am Anfang, bis zu 64 Zeichen; ohne *, ?, ~, =, &lt; oder &gt;. Beispiel: T-001.",IF(COUNTIFS('Trades'!$A$9:$A$208,'Trades'!A174)&lt;&gt;1,"Trade-ID ist doppelt",IF('Trades'!B174="","Instrument eingeben",IF(AND('Trades'!C174&lt;&gt;"LONG",'Trades'!C174&lt;&gt;"SHORT"),"LONG oder SHORT wählen",IF(NOT(ISNUMBER('Trades'!D174)),"Gültigen Eröffnungszeitpunkt eingeben",IF(OR('Trades'!D174&lt;1,'Trades'!D174&gt;2958465),"Gültigen Eröffnungszeitpunkt eingeben",IF(NOT(ISNUMBER('Trades'!E174)),"Positive ursprüngliche Menge eingeben",IF(OR('Trades'!E174&lt;=0,'Trades'!E174&gt;1000000,ROUND('Trades'!E174,8)&lt;&gt;'Trades'!E174),"Positive ursprüngliche Menge eingeben",IF('Trades'!F174="","Mengeneinheit angeben",IF(AND('Trades'!I174&lt;&gt;"OPEN",'Trades'!I174&lt;&gt;"CLOSED"),"OPEN oder CLOSED wählen",IF(AND('Trades'!J174&lt;&gt;"NET",'Trades'!J174&lt;&gt;"GROSS"),"NET oder GROSS wählen",IF(COUNTIFS('Exits'!$B$9:$B$608,'Trades'!A174,'Exits'!$G$9:$G$608,-1)&gt;0,"Zugehörige Ausstiege prüfen",IF(D174&gt;'Trades'!E174,"Geschlossene Menge übersteigt Anfangsmenge",IF(AND('Trades'!I174="OPEN",D174='Trades'!E174),"OPEN widerspricht Restmenge null",IF('Trades'!I174="OPEN","",IF(O174=0,"Schließung in Exits ergänzen",IF(D174&lt;&gt;'Trades'!E174,"CLOSED verlangt vollständige Schließung",IF(AND('Trades'!J174="NET",NOT(ISNUMBER('Trades'!L174))),"Abgeglichenes Netto der ganzen Position eingeben",IF(AND('Trades'!J174="NET",'Trades'!K174&lt;&gt;"YES"),"Netto der ganzen Position bestätigen",IF(IF('Trades'!J174="NET",IF('Trades'!M174="",FALSE,IF(NOT(ISNUMBER('Trades'!M174)),TRUE,OR('Trades'!M174&lt;0,'Trades'!M174&gt;1000000000,ROUND('Trades'!M174,2)&lt;&gt;'Trades'!M174))),FALSE),"Geldbeträge: höchstens 2 Nachkommastellen; Eingabebetrag absolut ≤ 1.000.000.000.",IF(IF('Trades'!J174="NET",IF('Trades'!N174="",FALSE,IF(NOT(ISNUMBER('Trades'!N174)),TRUE,OR('Trades'!N174&lt;0,'Trades'!N174&gt;1000000000,ROUND('Trades'!N174,2)&lt;&gt;'Trades'!N174))),FALSE),"Geldbeträge: höchstens 2 Nachkommastellen; Eingabebetrag absolut ≤ 1.000.000.000.",IF(IF('Trades'!J174="NET",IF('Trades'!O174="",FALSE,IF(NOT(ISNUMBER('Trades'!O174)),TRUE,OR(ABS('Trades'!O174)&gt;1000000000,ROUND('Trades'!O174,2)&lt;&gt;'Trades'!O174))),FALSE),"Geldbeträge: höchstens 2 Nachkommastellen; Eingabebetrag absolut ≤ 1.000.000.000.",IF(AND('Trades'!J174="GROSS",NOT(ISNUMBER('Trades'!M174))),"Provision angeben, auch null",IF(AND('Trades'!J174="GROSS",'Trades'!M174&lt;0),"Provision muss nichtnegativ sein",IF(AND('Trades'!J174="GROSS",NOT(ISNUMBER('Trades'!N174))),"Sonstige Gebühren angeben, auch null",IF(AND('Trades'!J174="GROSS",'Trades'!N174&lt;0),"Gebühren müssen nichtnegativ sein",IF(AND('Trades'!J174="GROSS",NOT(ISNUMBER('Trades'!O174))),"Finanzierung mit Vorzeichen angeben, auch null",IF(AND('Trades'!J174="GROSS",NOT(ISNUMBER(F174))),"Brutto-P&amp;L für jeden Ausstieg eingeben",IF(IF('Trades'!J174="NET",OR(ABS('Trades'!L174)&gt;1000000000,ROUND('Trades'!L174,2)&lt;&gt;'Trades'!L174),FALSE),"Geldbeträge: höchstens 2 Nachkommastellen; Eingabebetrag absolut ≤ 1.000.000.000.",IF(IF('Trades'!J174="GROSS",OR(ABS('Trades'!M174)&gt;1000000000,ABS('Trades'!N174)&gt;1000000000,ABS('Trades'!O174)&gt;1000000000,ROUND('Trades'!M174,2)&lt;&gt;'Trades'!M174,ROUND('Trades'!N174,2)&lt;&gt;'Trades'!N174,ROUND('Trades'!O174,2)&lt;&gt;'Trades'!O174),FALSE),"Geldbeträge: höchstens 2 Nachkommastellen; Eingabebetrag absolut ≤ 1.000.000.000.",IF(AND('Trades'!G174&lt;&gt;"",OR(NOT(ISNUMBER('Trades'!G174)),'Trades'!G174&lt;=0)),"Positiven Kurs eingeben oder leer lassen",IF(AND('Trades'!H174&lt;&gt;"",OR(NOT(ISNUMBER('Trades'!H174)),'Trades'!H174&lt;=0)),"Positiven Kurs eingeben oder leer lassen","")))))))))))))))))))))))))))))))))))</x:f>
      </x:c>
      <x:c r="D174" s="31"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k. A.",ROUND(SUMIFS('Exits'!$I$9:$I$608,'Exits'!$B$9:$B$608,'Trades'!A174),8)))</x:f>
      </x:c>
      <x:c r="E174" s="32"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k. A.",IF(OR(O174=0,COUNTIFS('Exits'!$B$9:$B$608,'Trades'!A174,'Exits'!$G$9:$G$608,-1)&gt;0),"k. A.",_xlfn.MAXIFS('Exits'!$C$9:$C$608,'Exits'!$B$9:$B$608,'Trades'!A174))))</x:f>
      </x:c>
      <x:c r="F174" s="30"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k. A.",IF(AND(O174&gt;0,SUMIFS('Exits'!$J$9:$J$608,'Exits'!$B$9:$B$608,'Trades'!A174)=O174),ROUND(SUMIFS('Exits'!$F$9:$F$608,'Exits'!$B$9:$B$608,'Trades'!A174),2),"k. A.")))</x:f>
      </x:c>
      <x:c r="G174" s="30" t="str">
        <x:f>IF(P174=0,"",IF(K174&lt;&gt;1,"k. A.",IF('Trades'!J174="NET",'Trades'!L174,ROUND(F174-'Trades'!M174-'Trades'!N174+'Trades'!O174,2))))</x:f>
      </x:c>
      <x:c r="H174" s="31" t="str">
        <x:f>IF(P174=0,"",IF(N174=1,G174/'Trades'!P174,"k. A."))</x:f>
      </x:c>
      <x:c r="I174" s="33" t="str">
        <x:f>IF(P174=0,"",IF(K174&lt;&gt;1,"Position nicht abgeschlossen",IF(NOT(ISNUMBER('Trades'!P174)),"Risiko fehlt oder ungültig: positiv, ≤ 1.000.000.000, höchstens 2 Nachkommastellen.",IF(OR('Trades'!P174&lt;=0,'Trades'!P174&gt;1000000000,ROUND('Trades'!P174,2)&lt;&gt;'Trades'!P174),"Risiko fehlt oder ungültig: positiv, ≤ 1.000.000.000, höchstens 2 Nachkommastellen.",IF(AND('Trades'!Q174&lt;&gt;"PRICE",'Trades'!Q174&lt;&gt;"ALL_IN"),"PRICE oder ALL_IN wählen",IF('Trades'!Q174&lt;&gt;'Summary'!$K$4,"Andere Basis ausgewählt","Erfasst"))))))</x:f>
      </x:c>
      <x:c r="J174" s="33" t="str">
        <x:f>IF(P174=0,"",IF('Summary'!$H$6="Datumsfilter prüfen","Datumsfilter prüfen",IF(L174=1,"Enthalten",IF(K174=1,"Außerhalb des Zeitraums","Nicht enthalten"))))</x:f>
      </x:c>
      <x:c r="K174" s="29" t="n">
        <x:f>IF(P174=0,0,IF('Trades'!I174="UNSUPPORTED",4,IF(C174&lt;&gt;"",3,IF('Trades'!I174="OPEN",2,1))))</x:f>
        <x:v>0</x:v>
      </x:c>
      <x:c r="L174" s="29" t="n">
        <x:f>IF(OR(K174&lt;&gt;1,'Summary'!$H$6="Datumsfilter prüfen"),0,IF(AND(OR('Summary'!$B$6="",E174&gt;='Summary'!$B$6),OR('Summary'!$E$6="",E174&lt;'Summary'!$E$6+1)),1,0))</x:f>
        <x:v>0</x:v>
      </x:c>
      <x:c r="M174" s="29" t="n">
        <x:f>IF(AND(L174=1,N174=1,'Trades'!Q174='Summary'!$K$4),1,0)</x:f>
        <x:v>0</x:v>
      </x:c>
      <x:c r="N174" s="29" t="n">
        <x:f>IF(K174&lt;&gt;1,0,IF(NOT(ISNUMBER('Trades'!P174)),0,IF(AND('Trades'!P174&gt;0,'Trades'!P174&lt;=1000000000,ROUND('Trades'!P174,2)='Trades'!P174,OR('Trades'!Q174="PRICE",'Trades'!Q174="ALL_IN")),1,0)))</x:f>
        <x:v>0</x:v>
      </x:c>
      <x:c r="O174" s="29" t="n">
        <x:f>IF(P174=0,0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0,COUNTIFS('Exits'!$B$9:$B$608,'Trades'!A174,'Exits'!$K$9:$K$608,1)))</x:f>
        <x:v>0</x:v>
      </x:c>
      <x:c r="P174" s="29" t="n">
        <x:f>IF(COUNTA('Trades'!A174:I174,'Trades'!K174:T174)=0,0,1)</x:f>
        <x:v>0</x:v>
      </x:c>
    </x:row>
    <x:row r="175" ht="52" customHeight="1">
      <x:c r="A175" s="29" t="str">
        <x:f>IF(P175=0,"",IF('Trades'!A175="","[Trades "&amp;ROW()&amp;"]",'Trades'!A175))</x:f>
      </x:c>
      <x:c r="B175" s="33" t="str">
        <x:f>IF(K175=0,"",CHOOSE(K175,"Abgeschlossen","Offen","Unvollständig / ungültig","Nicht unterstützt"))</x:f>
      </x:c>
      <x:c r="C175" s="33" t="str">
        <x:f>IF(P175=0,"",IF('Trades'!I175="UNSUPPORTED","Aufstockungen / Umkehrungen nicht unterstützt",IF('Trades'!A175="","Trade-ID eingeben",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IDs: Text mit A–Z am Anfang, bis zu 64 Zeichen; ohne *, ?, ~, =, &lt; oder &gt;. Beispiel: T-001.",IF(COUNTIFS('Trades'!$A$9:$A$208,'Trades'!A175)&lt;&gt;1,"Trade-ID ist doppelt",IF('Trades'!B175="","Instrument eingeben",IF(AND('Trades'!C175&lt;&gt;"LONG",'Trades'!C175&lt;&gt;"SHORT"),"LONG oder SHORT wählen",IF(NOT(ISNUMBER('Trades'!D175)),"Gültigen Eröffnungszeitpunkt eingeben",IF(OR('Trades'!D175&lt;1,'Trades'!D175&gt;2958465),"Gültigen Eröffnungszeitpunkt eingeben",IF(NOT(ISNUMBER('Trades'!E175)),"Positive ursprüngliche Menge eingeben",IF(OR('Trades'!E175&lt;=0,'Trades'!E175&gt;1000000,ROUND('Trades'!E175,8)&lt;&gt;'Trades'!E175),"Positive ursprüngliche Menge eingeben",IF('Trades'!F175="","Mengeneinheit angeben",IF(AND('Trades'!I175&lt;&gt;"OPEN",'Trades'!I175&lt;&gt;"CLOSED"),"OPEN oder CLOSED wählen",IF(AND('Trades'!J175&lt;&gt;"NET",'Trades'!J175&lt;&gt;"GROSS"),"NET oder GROSS wählen",IF(COUNTIFS('Exits'!$B$9:$B$608,'Trades'!A175,'Exits'!$G$9:$G$608,-1)&gt;0,"Zugehörige Ausstiege prüfen",IF(D175&gt;'Trades'!E175,"Geschlossene Menge übersteigt Anfangsmenge",IF(AND('Trades'!I175="OPEN",D175='Trades'!E175),"OPEN widerspricht Restmenge null",IF('Trades'!I175="OPEN","",IF(O175=0,"Schließung in Exits ergänzen",IF(D175&lt;&gt;'Trades'!E175,"CLOSED verlangt vollständige Schließung",IF(AND('Trades'!J175="NET",NOT(ISNUMBER('Trades'!L175))),"Abgeglichenes Netto der ganzen Position eingeben",IF(AND('Trades'!J175="NET",'Trades'!K175&lt;&gt;"YES"),"Netto der ganzen Position bestätigen",IF(IF('Trades'!J175="NET",IF('Trades'!M175="",FALSE,IF(NOT(ISNUMBER('Trades'!M175)),TRUE,OR('Trades'!M175&lt;0,'Trades'!M175&gt;1000000000,ROUND('Trades'!M175,2)&lt;&gt;'Trades'!M175))),FALSE),"Geldbeträge: höchstens 2 Nachkommastellen; Eingabebetrag absolut ≤ 1.000.000.000.",IF(IF('Trades'!J175="NET",IF('Trades'!N175="",FALSE,IF(NOT(ISNUMBER('Trades'!N175)),TRUE,OR('Trades'!N175&lt;0,'Trades'!N175&gt;1000000000,ROUND('Trades'!N175,2)&lt;&gt;'Trades'!N175))),FALSE),"Geldbeträge: höchstens 2 Nachkommastellen; Eingabebetrag absolut ≤ 1.000.000.000.",IF(IF('Trades'!J175="NET",IF('Trades'!O175="",FALSE,IF(NOT(ISNUMBER('Trades'!O175)),TRUE,OR(ABS('Trades'!O175)&gt;1000000000,ROUND('Trades'!O175,2)&lt;&gt;'Trades'!O175))),FALSE),"Geldbeträge: höchstens 2 Nachkommastellen; Eingabebetrag absolut ≤ 1.000.000.000.",IF(AND('Trades'!J175="GROSS",NOT(ISNUMBER('Trades'!M175))),"Provision angeben, auch null",IF(AND('Trades'!J175="GROSS",'Trades'!M175&lt;0),"Provision muss nichtnegativ sein",IF(AND('Trades'!J175="GROSS",NOT(ISNUMBER('Trades'!N175))),"Sonstige Gebühren angeben, auch null",IF(AND('Trades'!J175="GROSS",'Trades'!N175&lt;0),"Gebühren müssen nichtnegativ sein",IF(AND('Trades'!J175="GROSS",NOT(ISNUMBER('Trades'!O175))),"Finanzierung mit Vorzeichen angeben, auch null",IF(AND('Trades'!J175="GROSS",NOT(ISNUMBER(F175))),"Brutto-P&amp;L für jeden Ausstieg eingeben",IF(IF('Trades'!J175="NET",OR(ABS('Trades'!L175)&gt;1000000000,ROUND('Trades'!L175,2)&lt;&gt;'Trades'!L175),FALSE),"Geldbeträge: höchstens 2 Nachkommastellen; Eingabebetrag absolut ≤ 1.000.000.000.",IF(IF('Trades'!J175="GROSS",OR(ABS('Trades'!M175)&gt;1000000000,ABS('Trades'!N175)&gt;1000000000,ABS('Trades'!O175)&gt;1000000000,ROUND('Trades'!M175,2)&lt;&gt;'Trades'!M175,ROUND('Trades'!N175,2)&lt;&gt;'Trades'!N175,ROUND('Trades'!O175,2)&lt;&gt;'Trades'!O175),FALSE),"Geldbeträge: höchstens 2 Nachkommastellen; Eingabebetrag absolut ≤ 1.000.000.000.",IF(AND('Trades'!G175&lt;&gt;"",OR(NOT(ISNUMBER('Trades'!G175)),'Trades'!G175&lt;=0)),"Positiven Kurs eingeben oder leer lassen",IF(AND('Trades'!H175&lt;&gt;"",OR(NOT(ISNUMBER('Trades'!H175)),'Trades'!H175&lt;=0)),"Positiven Kurs eingeben oder leer lassen","")))))))))))))))))))))))))))))))))))</x:f>
      </x:c>
      <x:c r="D175" s="31"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k. A.",ROUND(SUMIFS('Exits'!$I$9:$I$608,'Exits'!$B$9:$B$608,'Trades'!A175),8)))</x:f>
      </x:c>
      <x:c r="E175" s="32"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k. A.",IF(OR(O175=0,COUNTIFS('Exits'!$B$9:$B$608,'Trades'!A175,'Exits'!$G$9:$G$608,-1)&gt;0),"k. A.",_xlfn.MAXIFS('Exits'!$C$9:$C$608,'Exits'!$B$9:$B$608,'Trades'!A175))))</x:f>
      </x:c>
      <x:c r="F175" s="30"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k. A.",IF(AND(O175&gt;0,SUMIFS('Exits'!$J$9:$J$608,'Exits'!$B$9:$B$608,'Trades'!A175)=O175),ROUND(SUMIFS('Exits'!$F$9:$F$608,'Exits'!$B$9:$B$608,'Trades'!A175),2),"k. A.")))</x:f>
      </x:c>
      <x:c r="G175" s="30" t="str">
        <x:f>IF(P175=0,"",IF(K175&lt;&gt;1,"k. A.",IF('Trades'!J175="NET",'Trades'!L175,ROUND(F175-'Trades'!M175-'Trades'!N175+'Trades'!O175,2))))</x:f>
      </x:c>
      <x:c r="H175" s="31" t="str">
        <x:f>IF(P175=0,"",IF(N175=1,G175/'Trades'!P175,"k. A."))</x:f>
      </x:c>
      <x:c r="I175" s="33" t="str">
        <x:f>IF(P175=0,"",IF(K175&lt;&gt;1,"Position nicht abgeschlossen",IF(NOT(ISNUMBER('Trades'!P175)),"Risiko fehlt oder ungültig: positiv, ≤ 1.000.000.000, höchstens 2 Nachkommastellen.",IF(OR('Trades'!P175&lt;=0,'Trades'!P175&gt;1000000000,ROUND('Trades'!P175,2)&lt;&gt;'Trades'!P175),"Risiko fehlt oder ungültig: positiv, ≤ 1.000.000.000, höchstens 2 Nachkommastellen.",IF(AND('Trades'!Q175&lt;&gt;"PRICE",'Trades'!Q175&lt;&gt;"ALL_IN"),"PRICE oder ALL_IN wählen",IF('Trades'!Q175&lt;&gt;'Summary'!$K$4,"Andere Basis ausgewählt","Erfasst"))))))</x:f>
      </x:c>
      <x:c r="J175" s="33" t="str">
        <x:f>IF(P175=0,"",IF('Summary'!$H$6="Datumsfilter prüfen","Datumsfilter prüfen",IF(L175=1,"Enthalten",IF(K175=1,"Außerhalb des Zeitraums","Nicht enthalten"))))</x:f>
      </x:c>
      <x:c r="K175" s="29" t="n">
        <x:f>IF(P175=0,0,IF('Trades'!I175="UNSUPPORTED",4,IF(C175&lt;&gt;"",3,IF('Trades'!I175="OPEN",2,1))))</x:f>
        <x:v>0</x:v>
      </x:c>
      <x:c r="L175" s="29" t="n">
        <x:f>IF(OR(K175&lt;&gt;1,'Summary'!$H$6="Datumsfilter prüfen"),0,IF(AND(OR('Summary'!$B$6="",E175&gt;='Summary'!$B$6),OR('Summary'!$E$6="",E175&lt;'Summary'!$E$6+1)),1,0))</x:f>
        <x:v>0</x:v>
      </x:c>
      <x:c r="M175" s="29" t="n">
        <x:f>IF(AND(L175=1,N175=1,'Trades'!Q175='Summary'!$K$4),1,0)</x:f>
        <x:v>0</x:v>
      </x:c>
      <x:c r="N175" s="29" t="n">
        <x:f>IF(K175&lt;&gt;1,0,IF(NOT(ISNUMBER('Trades'!P175)),0,IF(AND('Trades'!P175&gt;0,'Trades'!P175&lt;=1000000000,ROUND('Trades'!P175,2)='Trades'!P175,OR('Trades'!Q175="PRICE",'Trades'!Q175="ALL_IN")),1,0)))</x:f>
        <x:v>0</x:v>
      </x:c>
      <x:c r="O175" s="29" t="n">
        <x:f>IF(P175=0,0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0,COUNTIFS('Exits'!$B$9:$B$608,'Trades'!A175,'Exits'!$K$9:$K$608,1)))</x:f>
        <x:v>0</x:v>
      </x:c>
      <x:c r="P175" s="29" t="n">
        <x:f>IF(COUNTA('Trades'!A175:I175,'Trades'!K175:T175)=0,0,1)</x:f>
        <x:v>0</x:v>
      </x:c>
    </x:row>
    <x:row r="176" ht="52" customHeight="1">
      <x:c r="A176" s="29" t="str">
        <x:f>IF(P176=0,"",IF('Trades'!A176="","[Trades "&amp;ROW()&amp;"]",'Trades'!A176))</x:f>
      </x:c>
      <x:c r="B176" s="33" t="str">
        <x:f>IF(K176=0,"",CHOOSE(K176,"Abgeschlossen","Offen","Unvollständig / ungültig","Nicht unterstützt"))</x:f>
      </x:c>
      <x:c r="C176" s="33" t="str">
        <x:f>IF(P176=0,"",IF('Trades'!I176="UNSUPPORTED","Aufstockungen / Umkehrungen nicht unterstützt",IF('Trades'!A176="","Trade-ID eingeben",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IDs: Text mit A–Z am Anfang, bis zu 64 Zeichen; ohne *, ?, ~, =, &lt; oder &gt;. Beispiel: T-001.",IF(COUNTIFS('Trades'!$A$9:$A$208,'Trades'!A176)&lt;&gt;1,"Trade-ID ist doppelt",IF('Trades'!B176="","Instrument eingeben",IF(AND('Trades'!C176&lt;&gt;"LONG",'Trades'!C176&lt;&gt;"SHORT"),"LONG oder SHORT wählen",IF(NOT(ISNUMBER('Trades'!D176)),"Gültigen Eröffnungszeitpunkt eingeben",IF(OR('Trades'!D176&lt;1,'Trades'!D176&gt;2958465),"Gültigen Eröffnungszeitpunkt eingeben",IF(NOT(ISNUMBER('Trades'!E176)),"Positive ursprüngliche Menge eingeben",IF(OR('Trades'!E176&lt;=0,'Trades'!E176&gt;1000000,ROUND('Trades'!E176,8)&lt;&gt;'Trades'!E176),"Positive ursprüngliche Menge eingeben",IF('Trades'!F176="","Mengeneinheit angeben",IF(AND('Trades'!I176&lt;&gt;"OPEN",'Trades'!I176&lt;&gt;"CLOSED"),"OPEN oder CLOSED wählen",IF(AND('Trades'!J176&lt;&gt;"NET",'Trades'!J176&lt;&gt;"GROSS"),"NET oder GROSS wählen",IF(COUNTIFS('Exits'!$B$9:$B$608,'Trades'!A176,'Exits'!$G$9:$G$608,-1)&gt;0,"Zugehörige Ausstiege prüfen",IF(D176&gt;'Trades'!E176,"Geschlossene Menge übersteigt Anfangsmenge",IF(AND('Trades'!I176="OPEN",D176='Trades'!E176),"OPEN widerspricht Restmenge null",IF('Trades'!I176="OPEN","",IF(O176=0,"Schließung in Exits ergänzen",IF(D176&lt;&gt;'Trades'!E176,"CLOSED verlangt vollständige Schließung",IF(AND('Trades'!J176="NET",NOT(ISNUMBER('Trades'!L176))),"Abgeglichenes Netto der ganzen Position eingeben",IF(AND('Trades'!J176="NET",'Trades'!K176&lt;&gt;"YES"),"Netto der ganzen Position bestätigen",IF(IF('Trades'!J176="NET",IF('Trades'!M176="",FALSE,IF(NOT(ISNUMBER('Trades'!M176)),TRUE,OR('Trades'!M176&lt;0,'Trades'!M176&gt;1000000000,ROUND('Trades'!M176,2)&lt;&gt;'Trades'!M176))),FALSE),"Geldbeträge: höchstens 2 Nachkommastellen; Eingabebetrag absolut ≤ 1.000.000.000.",IF(IF('Trades'!J176="NET",IF('Trades'!N176="",FALSE,IF(NOT(ISNUMBER('Trades'!N176)),TRUE,OR('Trades'!N176&lt;0,'Trades'!N176&gt;1000000000,ROUND('Trades'!N176,2)&lt;&gt;'Trades'!N176))),FALSE),"Geldbeträge: höchstens 2 Nachkommastellen; Eingabebetrag absolut ≤ 1.000.000.000.",IF(IF('Trades'!J176="NET",IF('Trades'!O176="",FALSE,IF(NOT(ISNUMBER('Trades'!O176)),TRUE,OR(ABS('Trades'!O176)&gt;1000000000,ROUND('Trades'!O176,2)&lt;&gt;'Trades'!O176))),FALSE),"Geldbeträge: höchstens 2 Nachkommastellen; Eingabebetrag absolut ≤ 1.000.000.000.",IF(AND('Trades'!J176="GROSS",NOT(ISNUMBER('Trades'!M176))),"Provision angeben, auch null",IF(AND('Trades'!J176="GROSS",'Trades'!M176&lt;0),"Provision muss nichtnegativ sein",IF(AND('Trades'!J176="GROSS",NOT(ISNUMBER('Trades'!N176))),"Sonstige Gebühren angeben, auch null",IF(AND('Trades'!J176="GROSS",'Trades'!N176&lt;0),"Gebühren müssen nichtnegativ sein",IF(AND('Trades'!J176="GROSS",NOT(ISNUMBER('Trades'!O176))),"Finanzierung mit Vorzeichen angeben, auch null",IF(AND('Trades'!J176="GROSS",NOT(ISNUMBER(F176))),"Brutto-P&amp;L für jeden Ausstieg eingeben",IF(IF('Trades'!J176="NET",OR(ABS('Trades'!L176)&gt;1000000000,ROUND('Trades'!L176,2)&lt;&gt;'Trades'!L176),FALSE),"Geldbeträge: höchstens 2 Nachkommastellen; Eingabebetrag absolut ≤ 1.000.000.000.",IF(IF('Trades'!J176="GROSS",OR(ABS('Trades'!M176)&gt;1000000000,ABS('Trades'!N176)&gt;1000000000,ABS('Trades'!O176)&gt;1000000000,ROUND('Trades'!M176,2)&lt;&gt;'Trades'!M176,ROUND('Trades'!N176,2)&lt;&gt;'Trades'!N176,ROUND('Trades'!O176,2)&lt;&gt;'Trades'!O176),FALSE),"Geldbeträge: höchstens 2 Nachkommastellen; Eingabebetrag absolut ≤ 1.000.000.000.",IF(AND('Trades'!G176&lt;&gt;"",OR(NOT(ISNUMBER('Trades'!G176)),'Trades'!G176&lt;=0)),"Positiven Kurs eingeben oder leer lassen",IF(AND('Trades'!H176&lt;&gt;"",OR(NOT(ISNUMBER('Trades'!H176)),'Trades'!H176&lt;=0)),"Positiven Kurs eingeben oder leer lassen","")))))))))))))))))))))))))))))))))))</x:f>
      </x:c>
      <x:c r="D176" s="31"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k. A.",ROUND(SUMIFS('Exits'!$I$9:$I$608,'Exits'!$B$9:$B$608,'Trades'!A176),8)))</x:f>
      </x:c>
      <x:c r="E176" s="32"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k. A.",IF(OR(O176=0,COUNTIFS('Exits'!$B$9:$B$608,'Trades'!A176,'Exits'!$G$9:$G$608,-1)&gt;0),"k. A.",_xlfn.MAXIFS('Exits'!$C$9:$C$608,'Exits'!$B$9:$B$608,'Trades'!A176))))</x:f>
      </x:c>
      <x:c r="F176" s="30"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k. A.",IF(AND(O176&gt;0,SUMIFS('Exits'!$J$9:$J$608,'Exits'!$B$9:$B$608,'Trades'!A176)=O176),ROUND(SUMIFS('Exits'!$F$9:$F$608,'Exits'!$B$9:$B$608,'Trades'!A176),2),"k. A.")))</x:f>
      </x:c>
      <x:c r="G176" s="30" t="str">
        <x:f>IF(P176=0,"",IF(K176&lt;&gt;1,"k. A.",IF('Trades'!J176="NET",'Trades'!L176,ROUND(F176-'Trades'!M176-'Trades'!N176+'Trades'!O176,2))))</x:f>
      </x:c>
      <x:c r="H176" s="31" t="str">
        <x:f>IF(P176=0,"",IF(N176=1,G176/'Trades'!P176,"k. A."))</x:f>
      </x:c>
      <x:c r="I176" s="33" t="str">
        <x:f>IF(P176=0,"",IF(K176&lt;&gt;1,"Position nicht abgeschlossen",IF(NOT(ISNUMBER('Trades'!P176)),"Risiko fehlt oder ungültig: positiv, ≤ 1.000.000.000, höchstens 2 Nachkommastellen.",IF(OR('Trades'!P176&lt;=0,'Trades'!P176&gt;1000000000,ROUND('Trades'!P176,2)&lt;&gt;'Trades'!P176),"Risiko fehlt oder ungültig: positiv, ≤ 1.000.000.000, höchstens 2 Nachkommastellen.",IF(AND('Trades'!Q176&lt;&gt;"PRICE",'Trades'!Q176&lt;&gt;"ALL_IN"),"PRICE oder ALL_IN wählen",IF('Trades'!Q176&lt;&gt;'Summary'!$K$4,"Andere Basis ausgewählt","Erfasst"))))))</x:f>
      </x:c>
      <x:c r="J176" s="33" t="str">
        <x:f>IF(P176=0,"",IF('Summary'!$H$6="Datumsfilter prüfen","Datumsfilter prüfen",IF(L176=1,"Enthalten",IF(K176=1,"Außerhalb des Zeitraums","Nicht enthalten"))))</x:f>
      </x:c>
      <x:c r="K176" s="29" t="n">
        <x:f>IF(P176=0,0,IF('Trades'!I176="UNSUPPORTED",4,IF(C176&lt;&gt;"",3,IF('Trades'!I176="OPEN",2,1))))</x:f>
        <x:v>0</x:v>
      </x:c>
      <x:c r="L176" s="29" t="n">
        <x:f>IF(OR(K176&lt;&gt;1,'Summary'!$H$6="Datumsfilter prüfen"),0,IF(AND(OR('Summary'!$B$6="",E176&gt;='Summary'!$B$6),OR('Summary'!$E$6="",E176&lt;'Summary'!$E$6+1)),1,0))</x:f>
        <x:v>0</x:v>
      </x:c>
      <x:c r="M176" s="29" t="n">
        <x:f>IF(AND(L176=1,N176=1,'Trades'!Q176='Summary'!$K$4),1,0)</x:f>
        <x:v>0</x:v>
      </x:c>
      <x:c r="N176" s="29" t="n">
        <x:f>IF(K176&lt;&gt;1,0,IF(NOT(ISNUMBER('Trades'!P176)),0,IF(AND('Trades'!P176&gt;0,'Trades'!P176&lt;=1000000000,ROUND('Trades'!P176,2)='Trades'!P176,OR('Trades'!Q176="PRICE",'Trades'!Q176="ALL_IN")),1,0)))</x:f>
        <x:v>0</x:v>
      </x:c>
      <x:c r="O176" s="29" t="n">
        <x:f>IF(P176=0,0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0,COUNTIFS('Exits'!$B$9:$B$608,'Trades'!A176,'Exits'!$K$9:$K$608,1)))</x:f>
        <x:v>0</x:v>
      </x:c>
      <x:c r="P176" s="29" t="n">
        <x:f>IF(COUNTA('Trades'!A176:I176,'Trades'!K176:T176)=0,0,1)</x:f>
        <x:v>0</x:v>
      </x:c>
    </x:row>
    <x:row r="177" ht="52" customHeight="1">
      <x:c r="A177" s="29" t="str">
        <x:f>IF(P177=0,"",IF('Trades'!A177="","[Trades "&amp;ROW()&amp;"]",'Trades'!A177))</x:f>
      </x:c>
      <x:c r="B177" s="33" t="str">
        <x:f>IF(K177=0,"",CHOOSE(K177,"Abgeschlossen","Offen","Unvollständig / ungültig","Nicht unterstützt"))</x:f>
      </x:c>
      <x:c r="C177" s="33" t="str">
        <x:f>IF(P177=0,"",IF('Trades'!I177="UNSUPPORTED","Aufstockungen / Umkehrungen nicht unterstützt",IF('Trades'!A177="","Trade-ID eingeben",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IDs: Text mit A–Z am Anfang, bis zu 64 Zeichen; ohne *, ?, ~, =, &lt; oder &gt;. Beispiel: T-001.",IF(COUNTIFS('Trades'!$A$9:$A$208,'Trades'!A177)&lt;&gt;1,"Trade-ID ist doppelt",IF('Trades'!B177="","Instrument eingeben",IF(AND('Trades'!C177&lt;&gt;"LONG",'Trades'!C177&lt;&gt;"SHORT"),"LONG oder SHORT wählen",IF(NOT(ISNUMBER('Trades'!D177)),"Gültigen Eröffnungszeitpunkt eingeben",IF(OR('Trades'!D177&lt;1,'Trades'!D177&gt;2958465),"Gültigen Eröffnungszeitpunkt eingeben",IF(NOT(ISNUMBER('Trades'!E177)),"Positive ursprüngliche Menge eingeben",IF(OR('Trades'!E177&lt;=0,'Trades'!E177&gt;1000000,ROUND('Trades'!E177,8)&lt;&gt;'Trades'!E177),"Positive ursprüngliche Menge eingeben",IF('Trades'!F177="","Mengeneinheit angeben",IF(AND('Trades'!I177&lt;&gt;"OPEN",'Trades'!I177&lt;&gt;"CLOSED"),"OPEN oder CLOSED wählen",IF(AND('Trades'!J177&lt;&gt;"NET",'Trades'!J177&lt;&gt;"GROSS"),"NET oder GROSS wählen",IF(COUNTIFS('Exits'!$B$9:$B$608,'Trades'!A177,'Exits'!$G$9:$G$608,-1)&gt;0,"Zugehörige Ausstiege prüfen",IF(D177&gt;'Trades'!E177,"Geschlossene Menge übersteigt Anfangsmenge",IF(AND('Trades'!I177="OPEN",D177='Trades'!E177),"OPEN widerspricht Restmenge null",IF('Trades'!I177="OPEN","",IF(O177=0,"Schließung in Exits ergänzen",IF(D177&lt;&gt;'Trades'!E177,"CLOSED verlangt vollständige Schließung",IF(AND('Trades'!J177="NET",NOT(ISNUMBER('Trades'!L177))),"Abgeglichenes Netto der ganzen Position eingeben",IF(AND('Trades'!J177="NET",'Trades'!K177&lt;&gt;"YES"),"Netto der ganzen Position bestätigen",IF(IF('Trades'!J177="NET",IF('Trades'!M177="",FALSE,IF(NOT(ISNUMBER('Trades'!M177)),TRUE,OR('Trades'!M177&lt;0,'Trades'!M177&gt;1000000000,ROUND('Trades'!M177,2)&lt;&gt;'Trades'!M177))),FALSE),"Geldbeträge: höchstens 2 Nachkommastellen; Eingabebetrag absolut ≤ 1.000.000.000.",IF(IF('Trades'!J177="NET",IF('Trades'!N177="",FALSE,IF(NOT(ISNUMBER('Trades'!N177)),TRUE,OR('Trades'!N177&lt;0,'Trades'!N177&gt;1000000000,ROUND('Trades'!N177,2)&lt;&gt;'Trades'!N177))),FALSE),"Geldbeträge: höchstens 2 Nachkommastellen; Eingabebetrag absolut ≤ 1.000.000.000.",IF(IF('Trades'!J177="NET",IF('Trades'!O177="",FALSE,IF(NOT(ISNUMBER('Trades'!O177)),TRUE,OR(ABS('Trades'!O177)&gt;1000000000,ROUND('Trades'!O177,2)&lt;&gt;'Trades'!O177))),FALSE),"Geldbeträge: höchstens 2 Nachkommastellen; Eingabebetrag absolut ≤ 1.000.000.000.",IF(AND('Trades'!J177="GROSS",NOT(ISNUMBER('Trades'!M177))),"Provision angeben, auch null",IF(AND('Trades'!J177="GROSS",'Trades'!M177&lt;0),"Provision muss nichtnegativ sein",IF(AND('Trades'!J177="GROSS",NOT(ISNUMBER('Trades'!N177))),"Sonstige Gebühren angeben, auch null",IF(AND('Trades'!J177="GROSS",'Trades'!N177&lt;0),"Gebühren müssen nichtnegativ sein",IF(AND('Trades'!J177="GROSS",NOT(ISNUMBER('Trades'!O177))),"Finanzierung mit Vorzeichen angeben, auch null",IF(AND('Trades'!J177="GROSS",NOT(ISNUMBER(F177))),"Brutto-P&amp;L für jeden Ausstieg eingeben",IF(IF('Trades'!J177="NET",OR(ABS('Trades'!L177)&gt;1000000000,ROUND('Trades'!L177,2)&lt;&gt;'Trades'!L177),FALSE),"Geldbeträge: höchstens 2 Nachkommastellen; Eingabebetrag absolut ≤ 1.000.000.000.",IF(IF('Trades'!J177="GROSS",OR(ABS('Trades'!M177)&gt;1000000000,ABS('Trades'!N177)&gt;1000000000,ABS('Trades'!O177)&gt;1000000000,ROUND('Trades'!M177,2)&lt;&gt;'Trades'!M177,ROUND('Trades'!N177,2)&lt;&gt;'Trades'!N177,ROUND('Trades'!O177,2)&lt;&gt;'Trades'!O177),FALSE),"Geldbeträge: höchstens 2 Nachkommastellen; Eingabebetrag absolut ≤ 1.000.000.000.",IF(AND('Trades'!G177&lt;&gt;"",OR(NOT(ISNUMBER('Trades'!G177)),'Trades'!G177&lt;=0)),"Positiven Kurs eingeben oder leer lassen",IF(AND('Trades'!H177&lt;&gt;"",OR(NOT(ISNUMBER('Trades'!H177)),'Trades'!H177&lt;=0)),"Positiven Kurs eingeben oder leer lassen","")))))))))))))))))))))))))))))))))))</x:f>
      </x:c>
      <x:c r="D177" s="31"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k. A.",ROUND(SUMIFS('Exits'!$I$9:$I$608,'Exits'!$B$9:$B$608,'Trades'!A177),8)))</x:f>
      </x:c>
      <x:c r="E177" s="32"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k. A.",IF(OR(O177=0,COUNTIFS('Exits'!$B$9:$B$608,'Trades'!A177,'Exits'!$G$9:$G$608,-1)&gt;0),"k. A.",_xlfn.MAXIFS('Exits'!$C$9:$C$608,'Exits'!$B$9:$B$608,'Trades'!A177))))</x:f>
      </x:c>
      <x:c r="F177" s="30"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k. A.",IF(AND(O177&gt;0,SUMIFS('Exits'!$J$9:$J$608,'Exits'!$B$9:$B$608,'Trades'!A177)=O177),ROUND(SUMIFS('Exits'!$F$9:$F$608,'Exits'!$B$9:$B$608,'Trades'!A177),2),"k. A.")))</x:f>
      </x:c>
      <x:c r="G177" s="30" t="str">
        <x:f>IF(P177=0,"",IF(K177&lt;&gt;1,"k. A.",IF('Trades'!J177="NET",'Trades'!L177,ROUND(F177-'Trades'!M177-'Trades'!N177+'Trades'!O177,2))))</x:f>
      </x:c>
      <x:c r="H177" s="31" t="str">
        <x:f>IF(P177=0,"",IF(N177=1,G177/'Trades'!P177,"k. A."))</x:f>
      </x:c>
      <x:c r="I177" s="33" t="str">
        <x:f>IF(P177=0,"",IF(K177&lt;&gt;1,"Position nicht abgeschlossen",IF(NOT(ISNUMBER('Trades'!P177)),"Risiko fehlt oder ungültig: positiv, ≤ 1.000.000.000, höchstens 2 Nachkommastellen.",IF(OR('Trades'!P177&lt;=0,'Trades'!P177&gt;1000000000,ROUND('Trades'!P177,2)&lt;&gt;'Trades'!P177),"Risiko fehlt oder ungültig: positiv, ≤ 1.000.000.000, höchstens 2 Nachkommastellen.",IF(AND('Trades'!Q177&lt;&gt;"PRICE",'Trades'!Q177&lt;&gt;"ALL_IN"),"PRICE oder ALL_IN wählen",IF('Trades'!Q177&lt;&gt;'Summary'!$K$4,"Andere Basis ausgewählt","Erfasst"))))))</x:f>
      </x:c>
      <x:c r="J177" s="33" t="str">
        <x:f>IF(P177=0,"",IF('Summary'!$H$6="Datumsfilter prüfen","Datumsfilter prüfen",IF(L177=1,"Enthalten",IF(K177=1,"Außerhalb des Zeitraums","Nicht enthalten"))))</x:f>
      </x:c>
      <x:c r="K177" s="29" t="n">
        <x:f>IF(P177=0,0,IF('Trades'!I177="UNSUPPORTED",4,IF(C177&lt;&gt;"",3,IF('Trades'!I177="OPEN",2,1))))</x:f>
        <x:v>0</x:v>
      </x:c>
      <x:c r="L177" s="29" t="n">
        <x:f>IF(OR(K177&lt;&gt;1,'Summary'!$H$6="Datumsfilter prüfen"),0,IF(AND(OR('Summary'!$B$6="",E177&gt;='Summary'!$B$6),OR('Summary'!$E$6="",E177&lt;'Summary'!$E$6+1)),1,0))</x:f>
        <x:v>0</x:v>
      </x:c>
      <x:c r="M177" s="29" t="n">
        <x:f>IF(AND(L177=1,N177=1,'Trades'!Q177='Summary'!$K$4),1,0)</x:f>
        <x:v>0</x:v>
      </x:c>
      <x:c r="N177" s="29" t="n">
        <x:f>IF(K177&lt;&gt;1,0,IF(NOT(ISNUMBER('Trades'!P177)),0,IF(AND('Trades'!P177&gt;0,'Trades'!P177&lt;=1000000000,ROUND('Trades'!P177,2)='Trades'!P177,OR('Trades'!Q177="PRICE",'Trades'!Q177="ALL_IN")),1,0)))</x:f>
        <x:v>0</x:v>
      </x:c>
      <x:c r="O177" s="29" t="n">
        <x:f>IF(P177=0,0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0,COUNTIFS('Exits'!$B$9:$B$608,'Trades'!A177,'Exits'!$K$9:$K$608,1)))</x:f>
        <x:v>0</x:v>
      </x:c>
      <x:c r="P177" s="29" t="n">
        <x:f>IF(COUNTA('Trades'!A177:I177,'Trades'!K177:T177)=0,0,1)</x:f>
        <x:v>0</x:v>
      </x:c>
    </x:row>
    <x:row r="178" ht="52" customHeight="1">
      <x:c r="A178" s="29" t="str">
        <x:f>IF(P178=0,"",IF('Trades'!A178="","[Trades "&amp;ROW()&amp;"]",'Trades'!A178))</x:f>
      </x:c>
      <x:c r="B178" s="33" t="str">
        <x:f>IF(K178=0,"",CHOOSE(K178,"Abgeschlossen","Offen","Unvollständig / ungültig","Nicht unterstützt"))</x:f>
      </x:c>
      <x:c r="C178" s="33" t="str">
        <x:f>IF(P178=0,"",IF('Trades'!I178="UNSUPPORTED","Aufstockungen / Umkehrungen nicht unterstützt",IF('Trades'!A178="","Trade-ID eingeben",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IDs: Text mit A–Z am Anfang, bis zu 64 Zeichen; ohne *, ?, ~, =, &lt; oder &gt;. Beispiel: T-001.",IF(COUNTIFS('Trades'!$A$9:$A$208,'Trades'!A178)&lt;&gt;1,"Trade-ID ist doppelt",IF('Trades'!B178="","Instrument eingeben",IF(AND('Trades'!C178&lt;&gt;"LONG",'Trades'!C178&lt;&gt;"SHORT"),"LONG oder SHORT wählen",IF(NOT(ISNUMBER('Trades'!D178)),"Gültigen Eröffnungszeitpunkt eingeben",IF(OR('Trades'!D178&lt;1,'Trades'!D178&gt;2958465),"Gültigen Eröffnungszeitpunkt eingeben",IF(NOT(ISNUMBER('Trades'!E178)),"Positive ursprüngliche Menge eingeben",IF(OR('Trades'!E178&lt;=0,'Trades'!E178&gt;1000000,ROUND('Trades'!E178,8)&lt;&gt;'Trades'!E178),"Positive ursprüngliche Menge eingeben",IF('Trades'!F178="","Mengeneinheit angeben",IF(AND('Trades'!I178&lt;&gt;"OPEN",'Trades'!I178&lt;&gt;"CLOSED"),"OPEN oder CLOSED wählen",IF(AND('Trades'!J178&lt;&gt;"NET",'Trades'!J178&lt;&gt;"GROSS"),"NET oder GROSS wählen",IF(COUNTIFS('Exits'!$B$9:$B$608,'Trades'!A178,'Exits'!$G$9:$G$608,-1)&gt;0,"Zugehörige Ausstiege prüfen",IF(D178&gt;'Trades'!E178,"Geschlossene Menge übersteigt Anfangsmenge",IF(AND('Trades'!I178="OPEN",D178='Trades'!E178),"OPEN widerspricht Restmenge null",IF('Trades'!I178="OPEN","",IF(O178=0,"Schließung in Exits ergänzen",IF(D178&lt;&gt;'Trades'!E178,"CLOSED verlangt vollständige Schließung",IF(AND('Trades'!J178="NET",NOT(ISNUMBER('Trades'!L178))),"Abgeglichenes Netto der ganzen Position eingeben",IF(AND('Trades'!J178="NET",'Trades'!K178&lt;&gt;"YES"),"Netto der ganzen Position bestätigen",IF(IF('Trades'!J178="NET",IF('Trades'!M178="",FALSE,IF(NOT(ISNUMBER('Trades'!M178)),TRUE,OR('Trades'!M178&lt;0,'Trades'!M178&gt;1000000000,ROUND('Trades'!M178,2)&lt;&gt;'Trades'!M178))),FALSE),"Geldbeträge: höchstens 2 Nachkommastellen; Eingabebetrag absolut ≤ 1.000.000.000.",IF(IF('Trades'!J178="NET",IF('Trades'!N178="",FALSE,IF(NOT(ISNUMBER('Trades'!N178)),TRUE,OR('Trades'!N178&lt;0,'Trades'!N178&gt;1000000000,ROUND('Trades'!N178,2)&lt;&gt;'Trades'!N178))),FALSE),"Geldbeträge: höchstens 2 Nachkommastellen; Eingabebetrag absolut ≤ 1.000.000.000.",IF(IF('Trades'!J178="NET",IF('Trades'!O178="",FALSE,IF(NOT(ISNUMBER('Trades'!O178)),TRUE,OR(ABS('Trades'!O178)&gt;1000000000,ROUND('Trades'!O178,2)&lt;&gt;'Trades'!O178))),FALSE),"Geldbeträge: höchstens 2 Nachkommastellen; Eingabebetrag absolut ≤ 1.000.000.000.",IF(AND('Trades'!J178="GROSS",NOT(ISNUMBER('Trades'!M178))),"Provision angeben, auch null",IF(AND('Trades'!J178="GROSS",'Trades'!M178&lt;0),"Provision muss nichtnegativ sein",IF(AND('Trades'!J178="GROSS",NOT(ISNUMBER('Trades'!N178))),"Sonstige Gebühren angeben, auch null",IF(AND('Trades'!J178="GROSS",'Trades'!N178&lt;0),"Gebühren müssen nichtnegativ sein",IF(AND('Trades'!J178="GROSS",NOT(ISNUMBER('Trades'!O178))),"Finanzierung mit Vorzeichen angeben, auch null",IF(AND('Trades'!J178="GROSS",NOT(ISNUMBER(F178))),"Brutto-P&amp;L für jeden Ausstieg eingeben",IF(IF('Trades'!J178="NET",OR(ABS('Trades'!L178)&gt;1000000000,ROUND('Trades'!L178,2)&lt;&gt;'Trades'!L178),FALSE),"Geldbeträge: höchstens 2 Nachkommastellen; Eingabebetrag absolut ≤ 1.000.000.000.",IF(IF('Trades'!J178="GROSS",OR(ABS('Trades'!M178)&gt;1000000000,ABS('Trades'!N178)&gt;1000000000,ABS('Trades'!O178)&gt;1000000000,ROUND('Trades'!M178,2)&lt;&gt;'Trades'!M178,ROUND('Trades'!N178,2)&lt;&gt;'Trades'!N178,ROUND('Trades'!O178,2)&lt;&gt;'Trades'!O178),FALSE),"Geldbeträge: höchstens 2 Nachkommastellen; Eingabebetrag absolut ≤ 1.000.000.000.",IF(AND('Trades'!G178&lt;&gt;"",OR(NOT(ISNUMBER('Trades'!G178)),'Trades'!G178&lt;=0)),"Positiven Kurs eingeben oder leer lassen",IF(AND('Trades'!H178&lt;&gt;"",OR(NOT(ISNUMBER('Trades'!H178)),'Trades'!H178&lt;=0)),"Positiven Kurs eingeben oder leer lassen","")))))))))))))))))))))))))))))))))))</x:f>
      </x:c>
      <x:c r="D178" s="31"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k. A.",ROUND(SUMIFS('Exits'!$I$9:$I$608,'Exits'!$B$9:$B$608,'Trades'!A178),8)))</x:f>
      </x:c>
      <x:c r="E178" s="32"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k. A.",IF(OR(O178=0,COUNTIFS('Exits'!$B$9:$B$608,'Trades'!A178,'Exits'!$G$9:$G$608,-1)&gt;0),"k. A.",_xlfn.MAXIFS('Exits'!$C$9:$C$608,'Exits'!$B$9:$B$608,'Trades'!A178))))</x:f>
      </x:c>
      <x:c r="F178" s="30"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k. A.",IF(AND(O178&gt;0,SUMIFS('Exits'!$J$9:$J$608,'Exits'!$B$9:$B$608,'Trades'!A178)=O178),ROUND(SUMIFS('Exits'!$F$9:$F$608,'Exits'!$B$9:$B$608,'Trades'!A178),2),"k. A.")))</x:f>
      </x:c>
      <x:c r="G178" s="30" t="str">
        <x:f>IF(P178=0,"",IF(K178&lt;&gt;1,"k. A.",IF('Trades'!J178="NET",'Trades'!L178,ROUND(F178-'Trades'!M178-'Trades'!N178+'Trades'!O178,2))))</x:f>
      </x:c>
      <x:c r="H178" s="31" t="str">
        <x:f>IF(P178=0,"",IF(N178=1,G178/'Trades'!P178,"k. A."))</x:f>
      </x:c>
      <x:c r="I178" s="33" t="str">
        <x:f>IF(P178=0,"",IF(K178&lt;&gt;1,"Position nicht abgeschlossen",IF(NOT(ISNUMBER('Trades'!P178)),"Risiko fehlt oder ungültig: positiv, ≤ 1.000.000.000, höchstens 2 Nachkommastellen.",IF(OR('Trades'!P178&lt;=0,'Trades'!P178&gt;1000000000,ROUND('Trades'!P178,2)&lt;&gt;'Trades'!P178),"Risiko fehlt oder ungültig: positiv, ≤ 1.000.000.000, höchstens 2 Nachkommastellen.",IF(AND('Trades'!Q178&lt;&gt;"PRICE",'Trades'!Q178&lt;&gt;"ALL_IN"),"PRICE oder ALL_IN wählen",IF('Trades'!Q178&lt;&gt;'Summary'!$K$4,"Andere Basis ausgewählt","Erfasst"))))))</x:f>
      </x:c>
      <x:c r="J178" s="33" t="str">
        <x:f>IF(P178=0,"",IF('Summary'!$H$6="Datumsfilter prüfen","Datumsfilter prüfen",IF(L178=1,"Enthalten",IF(K178=1,"Außerhalb des Zeitraums","Nicht enthalten"))))</x:f>
      </x:c>
      <x:c r="K178" s="29" t="n">
        <x:f>IF(P178=0,0,IF('Trades'!I178="UNSUPPORTED",4,IF(C178&lt;&gt;"",3,IF('Trades'!I178="OPEN",2,1))))</x:f>
        <x:v>0</x:v>
      </x:c>
      <x:c r="L178" s="29" t="n">
        <x:f>IF(OR(K178&lt;&gt;1,'Summary'!$H$6="Datumsfilter prüfen"),0,IF(AND(OR('Summary'!$B$6="",E178&gt;='Summary'!$B$6),OR('Summary'!$E$6="",E178&lt;'Summary'!$E$6+1)),1,0))</x:f>
        <x:v>0</x:v>
      </x:c>
      <x:c r="M178" s="29" t="n">
        <x:f>IF(AND(L178=1,N178=1,'Trades'!Q178='Summary'!$K$4),1,0)</x:f>
        <x:v>0</x:v>
      </x:c>
      <x:c r="N178" s="29" t="n">
        <x:f>IF(K178&lt;&gt;1,0,IF(NOT(ISNUMBER('Trades'!P178)),0,IF(AND('Trades'!P178&gt;0,'Trades'!P178&lt;=1000000000,ROUND('Trades'!P178,2)='Trades'!P178,OR('Trades'!Q178="PRICE",'Trades'!Q178="ALL_IN")),1,0)))</x:f>
        <x:v>0</x:v>
      </x:c>
      <x:c r="O178" s="29" t="n">
        <x:f>IF(P178=0,0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0,COUNTIFS('Exits'!$B$9:$B$608,'Trades'!A178,'Exits'!$K$9:$K$608,1)))</x:f>
        <x:v>0</x:v>
      </x:c>
      <x:c r="P178" s="29" t="n">
        <x:f>IF(COUNTA('Trades'!A178:I178,'Trades'!K178:T178)=0,0,1)</x:f>
        <x:v>0</x:v>
      </x:c>
    </x:row>
    <x:row r="179" ht="52" customHeight="1">
      <x:c r="A179" s="29" t="str">
        <x:f>IF(P179=0,"",IF('Trades'!A179="","[Trades "&amp;ROW()&amp;"]",'Trades'!A179))</x:f>
      </x:c>
      <x:c r="B179" s="33" t="str">
        <x:f>IF(K179=0,"",CHOOSE(K179,"Abgeschlossen","Offen","Unvollständig / ungültig","Nicht unterstützt"))</x:f>
      </x:c>
      <x:c r="C179" s="33" t="str">
        <x:f>IF(P179=0,"",IF('Trades'!I179="UNSUPPORTED","Aufstockungen / Umkehrungen nicht unterstützt",IF('Trades'!A179="","Trade-ID eingeben",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IDs: Text mit A–Z am Anfang, bis zu 64 Zeichen; ohne *, ?, ~, =, &lt; oder &gt;. Beispiel: T-001.",IF(COUNTIFS('Trades'!$A$9:$A$208,'Trades'!A179)&lt;&gt;1,"Trade-ID ist doppelt",IF('Trades'!B179="","Instrument eingeben",IF(AND('Trades'!C179&lt;&gt;"LONG",'Trades'!C179&lt;&gt;"SHORT"),"LONG oder SHORT wählen",IF(NOT(ISNUMBER('Trades'!D179)),"Gültigen Eröffnungszeitpunkt eingeben",IF(OR('Trades'!D179&lt;1,'Trades'!D179&gt;2958465),"Gültigen Eröffnungszeitpunkt eingeben",IF(NOT(ISNUMBER('Trades'!E179)),"Positive ursprüngliche Menge eingeben",IF(OR('Trades'!E179&lt;=0,'Trades'!E179&gt;1000000,ROUND('Trades'!E179,8)&lt;&gt;'Trades'!E179),"Positive ursprüngliche Menge eingeben",IF('Trades'!F179="","Mengeneinheit angeben",IF(AND('Trades'!I179&lt;&gt;"OPEN",'Trades'!I179&lt;&gt;"CLOSED"),"OPEN oder CLOSED wählen",IF(AND('Trades'!J179&lt;&gt;"NET",'Trades'!J179&lt;&gt;"GROSS"),"NET oder GROSS wählen",IF(COUNTIFS('Exits'!$B$9:$B$608,'Trades'!A179,'Exits'!$G$9:$G$608,-1)&gt;0,"Zugehörige Ausstiege prüfen",IF(D179&gt;'Trades'!E179,"Geschlossene Menge übersteigt Anfangsmenge",IF(AND('Trades'!I179="OPEN",D179='Trades'!E179),"OPEN widerspricht Restmenge null",IF('Trades'!I179="OPEN","",IF(O179=0,"Schließung in Exits ergänzen",IF(D179&lt;&gt;'Trades'!E179,"CLOSED verlangt vollständige Schließung",IF(AND('Trades'!J179="NET",NOT(ISNUMBER('Trades'!L179))),"Abgeglichenes Netto der ganzen Position eingeben",IF(AND('Trades'!J179="NET",'Trades'!K179&lt;&gt;"YES"),"Netto der ganzen Position bestätigen",IF(IF('Trades'!J179="NET",IF('Trades'!M179="",FALSE,IF(NOT(ISNUMBER('Trades'!M179)),TRUE,OR('Trades'!M179&lt;0,'Trades'!M179&gt;1000000000,ROUND('Trades'!M179,2)&lt;&gt;'Trades'!M179))),FALSE),"Geldbeträge: höchstens 2 Nachkommastellen; Eingabebetrag absolut ≤ 1.000.000.000.",IF(IF('Trades'!J179="NET",IF('Trades'!N179="",FALSE,IF(NOT(ISNUMBER('Trades'!N179)),TRUE,OR('Trades'!N179&lt;0,'Trades'!N179&gt;1000000000,ROUND('Trades'!N179,2)&lt;&gt;'Trades'!N179))),FALSE),"Geldbeträge: höchstens 2 Nachkommastellen; Eingabebetrag absolut ≤ 1.000.000.000.",IF(IF('Trades'!J179="NET",IF('Trades'!O179="",FALSE,IF(NOT(ISNUMBER('Trades'!O179)),TRUE,OR(ABS('Trades'!O179)&gt;1000000000,ROUND('Trades'!O179,2)&lt;&gt;'Trades'!O179))),FALSE),"Geldbeträge: höchstens 2 Nachkommastellen; Eingabebetrag absolut ≤ 1.000.000.000.",IF(AND('Trades'!J179="GROSS",NOT(ISNUMBER('Trades'!M179))),"Provision angeben, auch null",IF(AND('Trades'!J179="GROSS",'Trades'!M179&lt;0),"Provision muss nichtnegativ sein",IF(AND('Trades'!J179="GROSS",NOT(ISNUMBER('Trades'!N179))),"Sonstige Gebühren angeben, auch null",IF(AND('Trades'!J179="GROSS",'Trades'!N179&lt;0),"Gebühren müssen nichtnegativ sein",IF(AND('Trades'!J179="GROSS",NOT(ISNUMBER('Trades'!O179))),"Finanzierung mit Vorzeichen angeben, auch null",IF(AND('Trades'!J179="GROSS",NOT(ISNUMBER(F179))),"Brutto-P&amp;L für jeden Ausstieg eingeben",IF(IF('Trades'!J179="NET",OR(ABS('Trades'!L179)&gt;1000000000,ROUND('Trades'!L179,2)&lt;&gt;'Trades'!L179),FALSE),"Geldbeträge: höchstens 2 Nachkommastellen; Eingabebetrag absolut ≤ 1.000.000.000.",IF(IF('Trades'!J179="GROSS",OR(ABS('Trades'!M179)&gt;1000000000,ABS('Trades'!N179)&gt;1000000000,ABS('Trades'!O179)&gt;1000000000,ROUND('Trades'!M179,2)&lt;&gt;'Trades'!M179,ROUND('Trades'!N179,2)&lt;&gt;'Trades'!N179,ROUND('Trades'!O179,2)&lt;&gt;'Trades'!O179),FALSE),"Geldbeträge: höchstens 2 Nachkommastellen; Eingabebetrag absolut ≤ 1.000.000.000.",IF(AND('Trades'!G179&lt;&gt;"",OR(NOT(ISNUMBER('Trades'!G179)),'Trades'!G179&lt;=0)),"Positiven Kurs eingeben oder leer lassen",IF(AND('Trades'!H179&lt;&gt;"",OR(NOT(ISNUMBER('Trades'!H179)),'Trades'!H179&lt;=0)),"Positiven Kurs eingeben oder leer lassen","")))))))))))))))))))))))))))))))))))</x:f>
      </x:c>
      <x:c r="D179" s="31"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k. A.",ROUND(SUMIFS('Exits'!$I$9:$I$608,'Exits'!$B$9:$B$608,'Trades'!A179),8)))</x:f>
      </x:c>
      <x:c r="E179" s="32"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k. A.",IF(OR(O179=0,COUNTIFS('Exits'!$B$9:$B$608,'Trades'!A179,'Exits'!$G$9:$G$608,-1)&gt;0),"k. A.",_xlfn.MAXIFS('Exits'!$C$9:$C$608,'Exits'!$B$9:$B$608,'Trades'!A179))))</x:f>
      </x:c>
      <x:c r="F179" s="30"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k. A.",IF(AND(O179&gt;0,SUMIFS('Exits'!$J$9:$J$608,'Exits'!$B$9:$B$608,'Trades'!A179)=O179),ROUND(SUMIFS('Exits'!$F$9:$F$608,'Exits'!$B$9:$B$608,'Trades'!A179),2),"k. A.")))</x:f>
      </x:c>
      <x:c r="G179" s="30" t="str">
        <x:f>IF(P179=0,"",IF(K179&lt;&gt;1,"k. A.",IF('Trades'!J179="NET",'Trades'!L179,ROUND(F179-'Trades'!M179-'Trades'!N179+'Trades'!O179,2))))</x:f>
      </x:c>
      <x:c r="H179" s="31" t="str">
        <x:f>IF(P179=0,"",IF(N179=1,G179/'Trades'!P179,"k. A."))</x:f>
      </x:c>
      <x:c r="I179" s="33" t="str">
        <x:f>IF(P179=0,"",IF(K179&lt;&gt;1,"Position nicht abgeschlossen",IF(NOT(ISNUMBER('Trades'!P179)),"Risiko fehlt oder ungültig: positiv, ≤ 1.000.000.000, höchstens 2 Nachkommastellen.",IF(OR('Trades'!P179&lt;=0,'Trades'!P179&gt;1000000000,ROUND('Trades'!P179,2)&lt;&gt;'Trades'!P179),"Risiko fehlt oder ungültig: positiv, ≤ 1.000.000.000, höchstens 2 Nachkommastellen.",IF(AND('Trades'!Q179&lt;&gt;"PRICE",'Trades'!Q179&lt;&gt;"ALL_IN"),"PRICE oder ALL_IN wählen",IF('Trades'!Q179&lt;&gt;'Summary'!$K$4,"Andere Basis ausgewählt","Erfasst"))))))</x:f>
      </x:c>
      <x:c r="J179" s="33" t="str">
        <x:f>IF(P179=0,"",IF('Summary'!$H$6="Datumsfilter prüfen","Datumsfilter prüfen",IF(L179=1,"Enthalten",IF(K179=1,"Außerhalb des Zeitraums","Nicht enthalten"))))</x:f>
      </x:c>
      <x:c r="K179" s="29" t="n">
        <x:f>IF(P179=0,0,IF('Trades'!I179="UNSUPPORTED",4,IF(C179&lt;&gt;"",3,IF('Trades'!I179="OPEN",2,1))))</x:f>
        <x:v>0</x:v>
      </x:c>
      <x:c r="L179" s="29" t="n">
        <x:f>IF(OR(K179&lt;&gt;1,'Summary'!$H$6="Datumsfilter prüfen"),0,IF(AND(OR('Summary'!$B$6="",E179&gt;='Summary'!$B$6),OR('Summary'!$E$6="",E179&lt;'Summary'!$E$6+1)),1,0))</x:f>
        <x:v>0</x:v>
      </x:c>
      <x:c r="M179" s="29" t="n">
        <x:f>IF(AND(L179=1,N179=1,'Trades'!Q179='Summary'!$K$4),1,0)</x:f>
        <x:v>0</x:v>
      </x:c>
      <x:c r="N179" s="29" t="n">
        <x:f>IF(K179&lt;&gt;1,0,IF(NOT(ISNUMBER('Trades'!P179)),0,IF(AND('Trades'!P179&gt;0,'Trades'!P179&lt;=1000000000,ROUND('Trades'!P179,2)='Trades'!P179,OR('Trades'!Q179="PRICE",'Trades'!Q179="ALL_IN")),1,0)))</x:f>
        <x:v>0</x:v>
      </x:c>
      <x:c r="O179" s="29" t="n">
        <x:f>IF(P179=0,0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0,COUNTIFS('Exits'!$B$9:$B$608,'Trades'!A179,'Exits'!$K$9:$K$608,1)))</x:f>
        <x:v>0</x:v>
      </x:c>
      <x:c r="P179" s="29" t="n">
        <x:f>IF(COUNTA('Trades'!A179:I179,'Trades'!K179:T179)=0,0,1)</x:f>
        <x:v>0</x:v>
      </x:c>
    </x:row>
    <x:row r="180" ht="52" customHeight="1">
      <x:c r="A180" s="29" t="str">
        <x:f>IF(P180=0,"",IF('Trades'!A180="","[Trades "&amp;ROW()&amp;"]",'Trades'!A180))</x:f>
      </x:c>
      <x:c r="B180" s="33" t="str">
        <x:f>IF(K180=0,"",CHOOSE(K180,"Abgeschlossen","Offen","Unvollständig / ungültig","Nicht unterstützt"))</x:f>
      </x:c>
      <x:c r="C180" s="33" t="str">
        <x:f>IF(P180=0,"",IF('Trades'!I180="UNSUPPORTED","Aufstockungen / Umkehrungen nicht unterstützt",IF('Trades'!A180="","Trade-ID eingeben",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IDs: Text mit A–Z am Anfang, bis zu 64 Zeichen; ohne *, ?, ~, =, &lt; oder &gt;. Beispiel: T-001.",IF(COUNTIFS('Trades'!$A$9:$A$208,'Trades'!A180)&lt;&gt;1,"Trade-ID ist doppelt",IF('Trades'!B180="","Instrument eingeben",IF(AND('Trades'!C180&lt;&gt;"LONG",'Trades'!C180&lt;&gt;"SHORT"),"LONG oder SHORT wählen",IF(NOT(ISNUMBER('Trades'!D180)),"Gültigen Eröffnungszeitpunkt eingeben",IF(OR('Trades'!D180&lt;1,'Trades'!D180&gt;2958465),"Gültigen Eröffnungszeitpunkt eingeben",IF(NOT(ISNUMBER('Trades'!E180)),"Positive ursprüngliche Menge eingeben",IF(OR('Trades'!E180&lt;=0,'Trades'!E180&gt;1000000,ROUND('Trades'!E180,8)&lt;&gt;'Trades'!E180),"Positive ursprüngliche Menge eingeben",IF('Trades'!F180="","Mengeneinheit angeben",IF(AND('Trades'!I180&lt;&gt;"OPEN",'Trades'!I180&lt;&gt;"CLOSED"),"OPEN oder CLOSED wählen",IF(AND('Trades'!J180&lt;&gt;"NET",'Trades'!J180&lt;&gt;"GROSS"),"NET oder GROSS wählen",IF(COUNTIFS('Exits'!$B$9:$B$608,'Trades'!A180,'Exits'!$G$9:$G$608,-1)&gt;0,"Zugehörige Ausstiege prüfen",IF(D180&gt;'Trades'!E180,"Geschlossene Menge übersteigt Anfangsmenge",IF(AND('Trades'!I180="OPEN",D180='Trades'!E180),"OPEN widerspricht Restmenge null",IF('Trades'!I180="OPEN","",IF(O180=0,"Schließung in Exits ergänzen",IF(D180&lt;&gt;'Trades'!E180,"CLOSED verlangt vollständige Schließung",IF(AND('Trades'!J180="NET",NOT(ISNUMBER('Trades'!L180))),"Abgeglichenes Netto der ganzen Position eingeben",IF(AND('Trades'!J180="NET",'Trades'!K180&lt;&gt;"YES"),"Netto der ganzen Position bestätigen",IF(IF('Trades'!J180="NET",IF('Trades'!M180="",FALSE,IF(NOT(ISNUMBER('Trades'!M180)),TRUE,OR('Trades'!M180&lt;0,'Trades'!M180&gt;1000000000,ROUND('Trades'!M180,2)&lt;&gt;'Trades'!M180))),FALSE),"Geldbeträge: höchstens 2 Nachkommastellen; Eingabebetrag absolut ≤ 1.000.000.000.",IF(IF('Trades'!J180="NET",IF('Trades'!N180="",FALSE,IF(NOT(ISNUMBER('Trades'!N180)),TRUE,OR('Trades'!N180&lt;0,'Trades'!N180&gt;1000000000,ROUND('Trades'!N180,2)&lt;&gt;'Trades'!N180))),FALSE),"Geldbeträge: höchstens 2 Nachkommastellen; Eingabebetrag absolut ≤ 1.000.000.000.",IF(IF('Trades'!J180="NET",IF('Trades'!O180="",FALSE,IF(NOT(ISNUMBER('Trades'!O180)),TRUE,OR(ABS('Trades'!O180)&gt;1000000000,ROUND('Trades'!O180,2)&lt;&gt;'Trades'!O180))),FALSE),"Geldbeträge: höchstens 2 Nachkommastellen; Eingabebetrag absolut ≤ 1.000.000.000.",IF(AND('Trades'!J180="GROSS",NOT(ISNUMBER('Trades'!M180))),"Provision angeben, auch null",IF(AND('Trades'!J180="GROSS",'Trades'!M180&lt;0),"Provision muss nichtnegativ sein",IF(AND('Trades'!J180="GROSS",NOT(ISNUMBER('Trades'!N180))),"Sonstige Gebühren angeben, auch null",IF(AND('Trades'!J180="GROSS",'Trades'!N180&lt;0),"Gebühren müssen nichtnegativ sein",IF(AND('Trades'!J180="GROSS",NOT(ISNUMBER('Trades'!O180))),"Finanzierung mit Vorzeichen angeben, auch null",IF(AND('Trades'!J180="GROSS",NOT(ISNUMBER(F180))),"Brutto-P&amp;L für jeden Ausstieg eingeben",IF(IF('Trades'!J180="NET",OR(ABS('Trades'!L180)&gt;1000000000,ROUND('Trades'!L180,2)&lt;&gt;'Trades'!L180),FALSE),"Geldbeträge: höchstens 2 Nachkommastellen; Eingabebetrag absolut ≤ 1.000.000.000.",IF(IF('Trades'!J180="GROSS",OR(ABS('Trades'!M180)&gt;1000000000,ABS('Trades'!N180)&gt;1000000000,ABS('Trades'!O180)&gt;1000000000,ROUND('Trades'!M180,2)&lt;&gt;'Trades'!M180,ROUND('Trades'!N180,2)&lt;&gt;'Trades'!N180,ROUND('Trades'!O180,2)&lt;&gt;'Trades'!O180),FALSE),"Geldbeträge: höchstens 2 Nachkommastellen; Eingabebetrag absolut ≤ 1.000.000.000.",IF(AND('Trades'!G180&lt;&gt;"",OR(NOT(ISNUMBER('Trades'!G180)),'Trades'!G180&lt;=0)),"Positiven Kurs eingeben oder leer lassen",IF(AND('Trades'!H180&lt;&gt;"",OR(NOT(ISNUMBER('Trades'!H180)),'Trades'!H180&lt;=0)),"Positiven Kurs eingeben oder leer lassen","")))))))))))))))))))))))))))))))))))</x:f>
      </x:c>
      <x:c r="D180" s="31"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k. A.",ROUND(SUMIFS('Exits'!$I$9:$I$608,'Exits'!$B$9:$B$608,'Trades'!A180),8)))</x:f>
      </x:c>
      <x:c r="E180" s="32"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k. A.",IF(OR(O180=0,COUNTIFS('Exits'!$B$9:$B$608,'Trades'!A180,'Exits'!$G$9:$G$608,-1)&gt;0),"k. A.",_xlfn.MAXIFS('Exits'!$C$9:$C$608,'Exits'!$B$9:$B$608,'Trades'!A180))))</x:f>
      </x:c>
      <x:c r="F180" s="30"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k. A.",IF(AND(O180&gt;0,SUMIFS('Exits'!$J$9:$J$608,'Exits'!$B$9:$B$608,'Trades'!A180)=O180),ROUND(SUMIFS('Exits'!$F$9:$F$608,'Exits'!$B$9:$B$608,'Trades'!A180),2),"k. A.")))</x:f>
      </x:c>
      <x:c r="G180" s="30" t="str">
        <x:f>IF(P180=0,"",IF(K180&lt;&gt;1,"k. A.",IF('Trades'!J180="NET",'Trades'!L180,ROUND(F180-'Trades'!M180-'Trades'!N180+'Trades'!O180,2))))</x:f>
      </x:c>
      <x:c r="H180" s="31" t="str">
        <x:f>IF(P180=0,"",IF(N180=1,G180/'Trades'!P180,"k. A."))</x:f>
      </x:c>
      <x:c r="I180" s="33" t="str">
        <x:f>IF(P180=0,"",IF(K180&lt;&gt;1,"Position nicht abgeschlossen",IF(NOT(ISNUMBER('Trades'!P180)),"Risiko fehlt oder ungültig: positiv, ≤ 1.000.000.000, höchstens 2 Nachkommastellen.",IF(OR('Trades'!P180&lt;=0,'Trades'!P180&gt;1000000000,ROUND('Trades'!P180,2)&lt;&gt;'Trades'!P180),"Risiko fehlt oder ungültig: positiv, ≤ 1.000.000.000, höchstens 2 Nachkommastellen.",IF(AND('Trades'!Q180&lt;&gt;"PRICE",'Trades'!Q180&lt;&gt;"ALL_IN"),"PRICE oder ALL_IN wählen",IF('Trades'!Q180&lt;&gt;'Summary'!$K$4,"Andere Basis ausgewählt","Erfasst"))))))</x:f>
      </x:c>
      <x:c r="J180" s="33" t="str">
        <x:f>IF(P180=0,"",IF('Summary'!$H$6="Datumsfilter prüfen","Datumsfilter prüfen",IF(L180=1,"Enthalten",IF(K180=1,"Außerhalb des Zeitraums","Nicht enthalten"))))</x:f>
      </x:c>
      <x:c r="K180" s="29" t="n">
        <x:f>IF(P180=0,0,IF('Trades'!I180="UNSUPPORTED",4,IF(C180&lt;&gt;"",3,IF('Trades'!I180="OPEN",2,1))))</x:f>
        <x:v>0</x:v>
      </x:c>
      <x:c r="L180" s="29" t="n">
        <x:f>IF(OR(K180&lt;&gt;1,'Summary'!$H$6="Datumsfilter prüfen"),0,IF(AND(OR('Summary'!$B$6="",E180&gt;='Summary'!$B$6),OR('Summary'!$E$6="",E180&lt;'Summary'!$E$6+1)),1,0))</x:f>
        <x:v>0</x:v>
      </x:c>
      <x:c r="M180" s="29" t="n">
        <x:f>IF(AND(L180=1,N180=1,'Trades'!Q180='Summary'!$K$4),1,0)</x:f>
        <x:v>0</x:v>
      </x:c>
      <x:c r="N180" s="29" t="n">
        <x:f>IF(K180&lt;&gt;1,0,IF(NOT(ISNUMBER('Trades'!P180)),0,IF(AND('Trades'!P180&gt;0,'Trades'!P180&lt;=1000000000,ROUND('Trades'!P180,2)='Trades'!P180,OR('Trades'!Q180="PRICE",'Trades'!Q180="ALL_IN")),1,0)))</x:f>
        <x:v>0</x:v>
      </x:c>
      <x:c r="O180" s="29" t="n">
        <x:f>IF(P180=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0,COUNTIFS('Exits'!$B$9:$B$608,'Trades'!A180,'Exits'!$K$9:$K$608,1)))</x:f>
        <x:v>0</x:v>
      </x:c>
      <x:c r="P180" s="29" t="n">
        <x:f>IF(COUNTA('Trades'!A180:I180,'Trades'!K180:T180)=0,0,1)</x:f>
        <x:v>0</x:v>
      </x:c>
    </x:row>
    <x:row r="181" ht="52" customHeight="1">
      <x:c r="A181" s="29" t="str">
        <x:f>IF(P181=0,"",IF('Trades'!A181="","[Trades "&amp;ROW()&amp;"]",'Trades'!A181))</x:f>
      </x:c>
      <x:c r="B181" s="33" t="str">
        <x:f>IF(K181=0,"",CHOOSE(K181,"Abgeschlossen","Offen","Unvollständig / ungültig","Nicht unterstützt"))</x:f>
      </x:c>
      <x:c r="C181" s="33" t="str">
        <x:f>IF(P181=0,"",IF('Trades'!I181="UNSUPPORTED","Aufstockungen / Umkehrungen nicht unterstützt",IF('Trades'!A181="","Trade-ID eingeben",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IDs: Text mit A–Z am Anfang, bis zu 64 Zeichen; ohne *, ?, ~, =, &lt; oder &gt;. Beispiel: T-001.",IF(COUNTIFS('Trades'!$A$9:$A$208,'Trades'!A181)&lt;&gt;1,"Trade-ID ist doppelt",IF('Trades'!B181="","Instrument eingeben",IF(AND('Trades'!C181&lt;&gt;"LONG",'Trades'!C181&lt;&gt;"SHORT"),"LONG oder SHORT wählen",IF(NOT(ISNUMBER('Trades'!D181)),"Gültigen Eröffnungszeitpunkt eingeben",IF(OR('Trades'!D181&lt;1,'Trades'!D181&gt;2958465),"Gültigen Eröffnungszeitpunkt eingeben",IF(NOT(ISNUMBER('Trades'!E181)),"Positive ursprüngliche Menge eingeben",IF(OR('Trades'!E181&lt;=0,'Trades'!E181&gt;1000000,ROUND('Trades'!E181,8)&lt;&gt;'Trades'!E181),"Positive ursprüngliche Menge eingeben",IF('Trades'!F181="","Mengeneinheit angeben",IF(AND('Trades'!I181&lt;&gt;"OPEN",'Trades'!I181&lt;&gt;"CLOSED"),"OPEN oder CLOSED wählen",IF(AND('Trades'!J181&lt;&gt;"NET",'Trades'!J181&lt;&gt;"GROSS"),"NET oder GROSS wählen",IF(COUNTIFS('Exits'!$B$9:$B$608,'Trades'!A181,'Exits'!$G$9:$G$608,-1)&gt;0,"Zugehörige Ausstiege prüfen",IF(D181&gt;'Trades'!E181,"Geschlossene Menge übersteigt Anfangsmenge",IF(AND('Trades'!I181="OPEN",D181='Trades'!E181),"OPEN widerspricht Restmenge null",IF('Trades'!I181="OPEN","",IF(O181=0,"Schließung in Exits ergänzen",IF(D181&lt;&gt;'Trades'!E181,"CLOSED verlangt vollständige Schließung",IF(AND('Trades'!J181="NET",NOT(ISNUMBER('Trades'!L181))),"Abgeglichenes Netto der ganzen Position eingeben",IF(AND('Trades'!J181="NET",'Trades'!K181&lt;&gt;"YES"),"Netto der ganzen Position bestätigen",IF(IF('Trades'!J181="NET",IF('Trades'!M181="",FALSE,IF(NOT(ISNUMBER('Trades'!M181)),TRUE,OR('Trades'!M181&lt;0,'Trades'!M181&gt;1000000000,ROUND('Trades'!M181,2)&lt;&gt;'Trades'!M181))),FALSE),"Geldbeträge: höchstens 2 Nachkommastellen; Eingabebetrag absolut ≤ 1.000.000.000.",IF(IF('Trades'!J181="NET",IF('Trades'!N181="",FALSE,IF(NOT(ISNUMBER('Trades'!N181)),TRUE,OR('Trades'!N181&lt;0,'Trades'!N181&gt;1000000000,ROUND('Trades'!N181,2)&lt;&gt;'Trades'!N181))),FALSE),"Geldbeträge: höchstens 2 Nachkommastellen; Eingabebetrag absolut ≤ 1.000.000.000.",IF(IF('Trades'!J181="NET",IF('Trades'!O181="",FALSE,IF(NOT(ISNUMBER('Trades'!O181)),TRUE,OR(ABS('Trades'!O181)&gt;1000000000,ROUND('Trades'!O181,2)&lt;&gt;'Trades'!O181))),FALSE),"Geldbeträge: höchstens 2 Nachkommastellen; Eingabebetrag absolut ≤ 1.000.000.000.",IF(AND('Trades'!J181="GROSS",NOT(ISNUMBER('Trades'!M181))),"Provision angeben, auch null",IF(AND('Trades'!J181="GROSS",'Trades'!M181&lt;0),"Provision muss nichtnegativ sein",IF(AND('Trades'!J181="GROSS",NOT(ISNUMBER('Trades'!N181))),"Sonstige Gebühren angeben, auch null",IF(AND('Trades'!J181="GROSS",'Trades'!N181&lt;0),"Gebühren müssen nichtnegativ sein",IF(AND('Trades'!J181="GROSS",NOT(ISNUMBER('Trades'!O181))),"Finanzierung mit Vorzeichen angeben, auch null",IF(AND('Trades'!J181="GROSS",NOT(ISNUMBER(F181))),"Brutto-P&amp;L für jeden Ausstieg eingeben",IF(IF('Trades'!J181="NET",OR(ABS('Trades'!L181)&gt;1000000000,ROUND('Trades'!L181,2)&lt;&gt;'Trades'!L181),FALSE),"Geldbeträge: höchstens 2 Nachkommastellen; Eingabebetrag absolut ≤ 1.000.000.000.",IF(IF('Trades'!J181="GROSS",OR(ABS('Trades'!M181)&gt;1000000000,ABS('Trades'!N181)&gt;1000000000,ABS('Trades'!O181)&gt;1000000000,ROUND('Trades'!M181,2)&lt;&gt;'Trades'!M181,ROUND('Trades'!N181,2)&lt;&gt;'Trades'!N181,ROUND('Trades'!O181,2)&lt;&gt;'Trades'!O181),FALSE),"Geldbeträge: höchstens 2 Nachkommastellen; Eingabebetrag absolut ≤ 1.000.000.000.",IF(AND('Trades'!G181&lt;&gt;"",OR(NOT(ISNUMBER('Trades'!G181)),'Trades'!G181&lt;=0)),"Positiven Kurs eingeben oder leer lassen",IF(AND('Trades'!H181&lt;&gt;"",OR(NOT(ISNUMBER('Trades'!H181)),'Trades'!H181&lt;=0)),"Positiven Kurs eingeben oder leer lassen","")))))))))))))))))))))))))))))))))))</x:f>
      </x:c>
      <x:c r="D181" s="31"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k. A.",ROUND(SUMIFS('Exits'!$I$9:$I$608,'Exits'!$B$9:$B$608,'Trades'!A181),8)))</x:f>
      </x:c>
      <x:c r="E181" s="32"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k. A.",IF(OR(O181=0,COUNTIFS('Exits'!$B$9:$B$608,'Trades'!A181,'Exits'!$G$9:$G$608,-1)&gt;0),"k. A.",_xlfn.MAXIFS('Exits'!$C$9:$C$608,'Exits'!$B$9:$B$608,'Trades'!A181))))</x:f>
      </x:c>
      <x:c r="F181" s="30"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k. A.",IF(AND(O181&gt;0,SUMIFS('Exits'!$J$9:$J$608,'Exits'!$B$9:$B$608,'Trades'!A181)=O181),ROUND(SUMIFS('Exits'!$F$9:$F$608,'Exits'!$B$9:$B$608,'Trades'!A181),2),"k. A.")))</x:f>
      </x:c>
      <x:c r="G181" s="30" t="str">
        <x:f>IF(P181=0,"",IF(K181&lt;&gt;1,"k. A.",IF('Trades'!J181="NET",'Trades'!L181,ROUND(F181-'Trades'!M181-'Trades'!N181+'Trades'!O181,2))))</x:f>
      </x:c>
      <x:c r="H181" s="31" t="str">
        <x:f>IF(P181=0,"",IF(N181=1,G181/'Trades'!P181,"k. A."))</x:f>
      </x:c>
      <x:c r="I181" s="33" t="str">
        <x:f>IF(P181=0,"",IF(K181&lt;&gt;1,"Position nicht abgeschlossen",IF(NOT(ISNUMBER('Trades'!P181)),"Risiko fehlt oder ungültig: positiv, ≤ 1.000.000.000, höchstens 2 Nachkommastellen.",IF(OR('Trades'!P181&lt;=0,'Trades'!P181&gt;1000000000,ROUND('Trades'!P181,2)&lt;&gt;'Trades'!P181),"Risiko fehlt oder ungültig: positiv, ≤ 1.000.000.000, höchstens 2 Nachkommastellen.",IF(AND('Trades'!Q181&lt;&gt;"PRICE",'Trades'!Q181&lt;&gt;"ALL_IN"),"PRICE oder ALL_IN wählen",IF('Trades'!Q181&lt;&gt;'Summary'!$K$4,"Andere Basis ausgewählt","Erfasst"))))))</x:f>
      </x:c>
      <x:c r="J181" s="33" t="str">
        <x:f>IF(P181=0,"",IF('Summary'!$H$6="Datumsfilter prüfen","Datumsfilter prüfen",IF(L181=1,"Enthalten",IF(K181=1,"Außerhalb des Zeitraums","Nicht enthalten"))))</x:f>
      </x:c>
      <x:c r="K181" s="29" t="n">
        <x:f>IF(P181=0,0,IF('Trades'!I181="UNSUPPORTED",4,IF(C181&lt;&gt;"",3,IF('Trades'!I181="OPEN",2,1))))</x:f>
        <x:v>0</x:v>
      </x:c>
      <x:c r="L181" s="29" t="n">
        <x:f>IF(OR(K181&lt;&gt;1,'Summary'!$H$6="Datumsfilter prüfen"),0,IF(AND(OR('Summary'!$B$6="",E181&gt;='Summary'!$B$6),OR('Summary'!$E$6="",E181&lt;'Summary'!$E$6+1)),1,0))</x:f>
        <x:v>0</x:v>
      </x:c>
      <x:c r="M181" s="29" t="n">
        <x:f>IF(AND(L181=1,N181=1,'Trades'!Q181='Summary'!$K$4),1,0)</x:f>
        <x:v>0</x:v>
      </x:c>
      <x:c r="N181" s="29" t="n">
        <x:f>IF(K181&lt;&gt;1,0,IF(NOT(ISNUMBER('Trades'!P181)),0,IF(AND('Trades'!P181&gt;0,'Trades'!P181&lt;=1000000000,ROUND('Trades'!P181,2)='Trades'!P181,OR('Trades'!Q181="PRICE",'Trades'!Q181="ALL_IN")),1,0)))</x:f>
        <x:v>0</x:v>
      </x:c>
      <x:c r="O181" s="29" t="n">
        <x:f>IF(P181=0,0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0,COUNTIFS('Exits'!$B$9:$B$608,'Trades'!A181,'Exits'!$K$9:$K$608,1)))</x:f>
        <x:v>0</x:v>
      </x:c>
      <x:c r="P181" s="29" t="n">
        <x:f>IF(COUNTA('Trades'!A181:I181,'Trades'!K181:T181)=0,0,1)</x:f>
        <x:v>0</x:v>
      </x:c>
    </x:row>
    <x:row r="182" ht="52" customHeight="1">
      <x:c r="A182" s="29" t="str">
        <x:f>IF(P182=0,"",IF('Trades'!A182="","[Trades "&amp;ROW()&amp;"]",'Trades'!A182))</x:f>
      </x:c>
      <x:c r="B182" s="33" t="str">
        <x:f>IF(K182=0,"",CHOOSE(K182,"Abgeschlossen","Offen","Unvollständig / ungültig","Nicht unterstützt"))</x:f>
      </x:c>
      <x:c r="C182" s="33" t="str">
        <x:f>IF(P182=0,"",IF('Trades'!I182="UNSUPPORTED","Aufstockungen / Umkehrungen nicht unterstützt",IF('Trades'!A182="","Trade-ID eingeben",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IDs: Text mit A–Z am Anfang, bis zu 64 Zeichen; ohne *, ?, ~, =, &lt; oder &gt;. Beispiel: T-001.",IF(COUNTIFS('Trades'!$A$9:$A$208,'Trades'!A182)&lt;&gt;1,"Trade-ID ist doppelt",IF('Trades'!B182="","Instrument eingeben",IF(AND('Trades'!C182&lt;&gt;"LONG",'Trades'!C182&lt;&gt;"SHORT"),"LONG oder SHORT wählen",IF(NOT(ISNUMBER('Trades'!D182)),"Gültigen Eröffnungszeitpunkt eingeben",IF(OR('Trades'!D182&lt;1,'Trades'!D182&gt;2958465),"Gültigen Eröffnungszeitpunkt eingeben",IF(NOT(ISNUMBER('Trades'!E182)),"Positive ursprüngliche Menge eingeben",IF(OR('Trades'!E182&lt;=0,'Trades'!E182&gt;1000000,ROUND('Trades'!E182,8)&lt;&gt;'Trades'!E182),"Positive ursprüngliche Menge eingeben",IF('Trades'!F182="","Mengeneinheit angeben",IF(AND('Trades'!I182&lt;&gt;"OPEN",'Trades'!I182&lt;&gt;"CLOSED"),"OPEN oder CLOSED wählen",IF(AND('Trades'!J182&lt;&gt;"NET",'Trades'!J182&lt;&gt;"GROSS"),"NET oder GROSS wählen",IF(COUNTIFS('Exits'!$B$9:$B$608,'Trades'!A182,'Exits'!$G$9:$G$608,-1)&gt;0,"Zugehörige Ausstiege prüfen",IF(D182&gt;'Trades'!E182,"Geschlossene Menge übersteigt Anfangsmenge",IF(AND('Trades'!I182="OPEN",D182='Trades'!E182),"OPEN widerspricht Restmenge null",IF('Trades'!I182="OPEN","",IF(O182=0,"Schließung in Exits ergänzen",IF(D182&lt;&gt;'Trades'!E182,"CLOSED verlangt vollständige Schließung",IF(AND('Trades'!J182="NET",NOT(ISNUMBER('Trades'!L182))),"Abgeglichenes Netto der ganzen Position eingeben",IF(AND('Trades'!J182="NET",'Trades'!K182&lt;&gt;"YES"),"Netto der ganzen Position bestätigen",IF(IF('Trades'!J182="NET",IF('Trades'!M182="",FALSE,IF(NOT(ISNUMBER('Trades'!M182)),TRUE,OR('Trades'!M182&lt;0,'Trades'!M182&gt;1000000000,ROUND('Trades'!M182,2)&lt;&gt;'Trades'!M182))),FALSE),"Geldbeträge: höchstens 2 Nachkommastellen; Eingabebetrag absolut ≤ 1.000.000.000.",IF(IF('Trades'!J182="NET",IF('Trades'!N182="",FALSE,IF(NOT(ISNUMBER('Trades'!N182)),TRUE,OR('Trades'!N182&lt;0,'Trades'!N182&gt;1000000000,ROUND('Trades'!N182,2)&lt;&gt;'Trades'!N182))),FALSE),"Geldbeträge: höchstens 2 Nachkommastellen; Eingabebetrag absolut ≤ 1.000.000.000.",IF(IF('Trades'!J182="NET",IF('Trades'!O182="",FALSE,IF(NOT(ISNUMBER('Trades'!O182)),TRUE,OR(ABS('Trades'!O182)&gt;1000000000,ROUND('Trades'!O182,2)&lt;&gt;'Trades'!O182))),FALSE),"Geldbeträge: höchstens 2 Nachkommastellen; Eingabebetrag absolut ≤ 1.000.000.000.",IF(AND('Trades'!J182="GROSS",NOT(ISNUMBER('Trades'!M182))),"Provision angeben, auch null",IF(AND('Trades'!J182="GROSS",'Trades'!M182&lt;0),"Provision muss nichtnegativ sein",IF(AND('Trades'!J182="GROSS",NOT(ISNUMBER('Trades'!N182))),"Sonstige Gebühren angeben, auch null",IF(AND('Trades'!J182="GROSS",'Trades'!N182&lt;0),"Gebühren müssen nichtnegativ sein",IF(AND('Trades'!J182="GROSS",NOT(ISNUMBER('Trades'!O182))),"Finanzierung mit Vorzeichen angeben, auch null",IF(AND('Trades'!J182="GROSS",NOT(ISNUMBER(F182))),"Brutto-P&amp;L für jeden Ausstieg eingeben",IF(IF('Trades'!J182="NET",OR(ABS('Trades'!L182)&gt;1000000000,ROUND('Trades'!L182,2)&lt;&gt;'Trades'!L182),FALSE),"Geldbeträge: höchstens 2 Nachkommastellen; Eingabebetrag absolut ≤ 1.000.000.000.",IF(IF('Trades'!J182="GROSS",OR(ABS('Trades'!M182)&gt;1000000000,ABS('Trades'!N182)&gt;1000000000,ABS('Trades'!O182)&gt;1000000000,ROUND('Trades'!M182,2)&lt;&gt;'Trades'!M182,ROUND('Trades'!N182,2)&lt;&gt;'Trades'!N182,ROUND('Trades'!O182,2)&lt;&gt;'Trades'!O182),FALSE),"Geldbeträge: höchstens 2 Nachkommastellen; Eingabebetrag absolut ≤ 1.000.000.000.",IF(AND('Trades'!G182&lt;&gt;"",OR(NOT(ISNUMBER('Trades'!G182)),'Trades'!G182&lt;=0)),"Positiven Kurs eingeben oder leer lassen",IF(AND('Trades'!H182&lt;&gt;"",OR(NOT(ISNUMBER('Trades'!H182)),'Trades'!H182&lt;=0)),"Positiven Kurs eingeben oder leer lassen","")))))))))))))))))))))))))))))))))))</x:f>
      </x:c>
      <x:c r="D182" s="31"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k. A.",ROUND(SUMIFS('Exits'!$I$9:$I$608,'Exits'!$B$9:$B$608,'Trades'!A182),8)))</x:f>
      </x:c>
      <x:c r="E182" s="32"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k. A.",IF(OR(O182=0,COUNTIFS('Exits'!$B$9:$B$608,'Trades'!A182,'Exits'!$G$9:$G$608,-1)&gt;0),"k. A.",_xlfn.MAXIFS('Exits'!$C$9:$C$608,'Exits'!$B$9:$B$608,'Trades'!A182))))</x:f>
      </x:c>
      <x:c r="F182" s="30"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k. A.",IF(AND(O182&gt;0,SUMIFS('Exits'!$J$9:$J$608,'Exits'!$B$9:$B$608,'Trades'!A182)=O182),ROUND(SUMIFS('Exits'!$F$9:$F$608,'Exits'!$B$9:$B$608,'Trades'!A182),2),"k. A.")))</x:f>
      </x:c>
      <x:c r="G182" s="30" t="str">
        <x:f>IF(P182=0,"",IF(K182&lt;&gt;1,"k. A.",IF('Trades'!J182="NET",'Trades'!L182,ROUND(F182-'Trades'!M182-'Trades'!N182+'Trades'!O182,2))))</x:f>
      </x:c>
      <x:c r="H182" s="31" t="str">
        <x:f>IF(P182=0,"",IF(N182=1,G182/'Trades'!P182,"k. A."))</x:f>
      </x:c>
      <x:c r="I182" s="33" t="str">
        <x:f>IF(P182=0,"",IF(K182&lt;&gt;1,"Position nicht abgeschlossen",IF(NOT(ISNUMBER('Trades'!P182)),"Risiko fehlt oder ungültig: positiv, ≤ 1.000.000.000, höchstens 2 Nachkommastellen.",IF(OR('Trades'!P182&lt;=0,'Trades'!P182&gt;1000000000,ROUND('Trades'!P182,2)&lt;&gt;'Trades'!P182),"Risiko fehlt oder ungültig: positiv, ≤ 1.000.000.000, höchstens 2 Nachkommastellen.",IF(AND('Trades'!Q182&lt;&gt;"PRICE",'Trades'!Q182&lt;&gt;"ALL_IN"),"PRICE oder ALL_IN wählen",IF('Trades'!Q182&lt;&gt;'Summary'!$K$4,"Andere Basis ausgewählt","Erfasst"))))))</x:f>
      </x:c>
      <x:c r="J182" s="33" t="str">
        <x:f>IF(P182=0,"",IF('Summary'!$H$6="Datumsfilter prüfen","Datumsfilter prüfen",IF(L182=1,"Enthalten",IF(K182=1,"Außerhalb des Zeitraums","Nicht enthalten"))))</x:f>
      </x:c>
      <x:c r="K182" s="29" t="n">
        <x:f>IF(P182=0,0,IF('Trades'!I182="UNSUPPORTED",4,IF(C182&lt;&gt;"",3,IF('Trades'!I182="OPEN",2,1))))</x:f>
        <x:v>0</x:v>
      </x:c>
      <x:c r="L182" s="29" t="n">
        <x:f>IF(OR(K182&lt;&gt;1,'Summary'!$H$6="Datumsfilter prüfen"),0,IF(AND(OR('Summary'!$B$6="",E182&gt;='Summary'!$B$6),OR('Summary'!$E$6="",E182&lt;'Summary'!$E$6+1)),1,0))</x:f>
        <x:v>0</x:v>
      </x:c>
      <x:c r="M182" s="29" t="n">
        <x:f>IF(AND(L182=1,N182=1,'Trades'!Q182='Summary'!$K$4),1,0)</x:f>
        <x:v>0</x:v>
      </x:c>
      <x:c r="N182" s="29" t="n">
        <x:f>IF(K182&lt;&gt;1,0,IF(NOT(ISNUMBER('Trades'!P182)),0,IF(AND('Trades'!P182&gt;0,'Trades'!P182&lt;=1000000000,ROUND('Trades'!P182,2)='Trades'!P182,OR('Trades'!Q182="PRICE",'Trades'!Q182="ALL_IN")),1,0)))</x:f>
        <x:v>0</x:v>
      </x:c>
      <x:c r="O182" s="29" t="n">
        <x:f>IF(P182=0,0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0,COUNTIFS('Exits'!$B$9:$B$608,'Trades'!A182,'Exits'!$K$9:$K$608,1)))</x:f>
        <x:v>0</x:v>
      </x:c>
      <x:c r="P182" s="29" t="n">
        <x:f>IF(COUNTA('Trades'!A182:I182,'Trades'!K182:T182)=0,0,1)</x:f>
        <x:v>0</x:v>
      </x:c>
    </x:row>
    <x:row r="183" ht="52" customHeight="1">
      <x:c r="A183" s="29" t="str">
        <x:f>IF(P183=0,"",IF('Trades'!A183="","[Trades "&amp;ROW()&amp;"]",'Trades'!A183))</x:f>
      </x:c>
      <x:c r="B183" s="33" t="str">
        <x:f>IF(K183=0,"",CHOOSE(K183,"Abgeschlossen","Offen","Unvollständig / ungültig","Nicht unterstützt"))</x:f>
      </x:c>
      <x:c r="C183" s="33" t="str">
        <x:f>IF(P183=0,"",IF('Trades'!I183="UNSUPPORTED","Aufstockungen / Umkehrungen nicht unterstützt",IF('Trades'!A183="","Trade-ID eingeben",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IDs: Text mit A–Z am Anfang, bis zu 64 Zeichen; ohne *, ?, ~, =, &lt; oder &gt;. Beispiel: T-001.",IF(COUNTIFS('Trades'!$A$9:$A$208,'Trades'!A183)&lt;&gt;1,"Trade-ID ist doppelt",IF('Trades'!B183="","Instrument eingeben",IF(AND('Trades'!C183&lt;&gt;"LONG",'Trades'!C183&lt;&gt;"SHORT"),"LONG oder SHORT wählen",IF(NOT(ISNUMBER('Trades'!D183)),"Gültigen Eröffnungszeitpunkt eingeben",IF(OR('Trades'!D183&lt;1,'Trades'!D183&gt;2958465),"Gültigen Eröffnungszeitpunkt eingeben",IF(NOT(ISNUMBER('Trades'!E183)),"Positive ursprüngliche Menge eingeben",IF(OR('Trades'!E183&lt;=0,'Trades'!E183&gt;1000000,ROUND('Trades'!E183,8)&lt;&gt;'Trades'!E183),"Positive ursprüngliche Menge eingeben",IF('Trades'!F183="","Mengeneinheit angeben",IF(AND('Trades'!I183&lt;&gt;"OPEN",'Trades'!I183&lt;&gt;"CLOSED"),"OPEN oder CLOSED wählen",IF(AND('Trades'!J183&lt;&gt;"NET",'Trades'!J183&lt;&gt;"GROSS"),"NET oder GROSS wählen",IF(COUNTIFS('Exits'!$B$9:$B$608,'Trades'!A183,'Exits'!$G$9:$G$608,-1)&gt;0,"Zugehörige Ausstiege prüfen",IF(D183&gt;'Trades'!E183,"Geschlossene Menge übersteigt Anfangsmenge",IF(AND('Trades'!I183="OPEN",D183='Trades'!E183),"OPEN widerspricht Restmenge null",IF('Trades'!I183="OPEN","",IF(O183=0,"Schließung in Exits ergänzen",IF(D183&lt;&gt;'Trades'!E183,"CLOSED verlangt vollständige Schließung",IF(AND('Trades'!J183="NET",NOT(ISNUMBER('Trades'!L183))),"Abgeglichenes Netto der ganzen Position eingeben",IF(AND('Trades'!J183="NET",'Trades'!K183&lt;&gt;"YES"),"Netto der ganzen Position bestätigen",IF(IF('Trades'!J183="NET",IF('Trades'!M183="",FALSE,IF(NOT(ISNUMBER('Trades'!M183)),TRUE,OR('Trades'!M183&lt;0,'Trades'!M183&gt;1000000000,ROUND('Trades'!M183,2)&lt;&gt;'Trades'!M183))),FALSE),"Geldbeträge: höchstens 2 Nachkommastellen; Eingabebetrag absolut ≤ 1.000.000.000.",IF(IF('Trades'!J183="NET",IF('Trades'!N183="",FALSE,IF(NOT(ISNUMBER('Trades'!N183)),TRUE,OR('Trades'!N183&lt;0,'Trades'!N183&gt;1000000000,ROUND('Trades'!N183,2)&lt;&gt;'Trades'!N183))),FALSE),"Geldbeträge: höchstens 2 Nachkommastellen; Eingabebetrag absolut ≤ 1.000.000.000.",IF(IF('Trades'!J183="NET",IF('Trades'!O183="",FALSE,IF(NOT(ISNUMBER('Trades'!O183)),TRUE,OR(ABS('Trades'!O183)&gt;1000000000,ROUND('Trades'!O183,2)&lt;&gt;'Trades'!O183))),FALSE),"Geldbeträge: höchstens 2 Nachkommastellen; Eingabebetrag absolut ≤ 1.000.000.000.",IF(AND('Trades'!J183="GROSS",NOT(ISNUMBER('Trades'!M183))),"Provision angeben, auch null",IF(AND('Trades'!J183="GROSS",'Trades'!M183&lt;0),"Provision muss nichtnegativ sein",IF(AND('Trades'!J183="GROSS",NOT(ISNUMBER('Trades'!N183))),"Sonstige Gebühren angeben, auch null",IF(AND('Trades'!J183="GROSS",'Trades'!N183&lt;0),"Gebühren müssen nichtnegativ sein",IF(AND('Trades'!J183="GROSS",NOT(ISNUMBER('Trades'!O183))),"Finanzierung mit Vorzeichen angeben, auch null",IF(AND('Trades'!J183="GROSS",NOT(ISNUMBER(F183))),"Brutto-P&amp;L für jeden Ausstieg eingeben",IF(IF('Trades'!J183="NET",OR(ABS('Trades'!L183)&gt;1000000000,ROUND('Trades'!L183,2)&lt;&gt;'Trades'!L183),FALSE),"Geldbeträge: höchstens 2 Nachkommastellen; Eingabebetrag absolut ≤ 1.000.000.000.",IF(IF('Trades'!J183="GROSS",OR(ABS('Trades'!M183)&gt;1000000000,ABS('Trades'!N183)&gt;1000000000,ABS('Trades'!O183)&gt;1000000000,ROUND('Trades'!M183,2)&lt;&gt;'Trades'!M183,ROUND('Trades'!N183,2)&lt;&gt;'Trades'!N183,ROUND('Trades'!O183,2)&lt;&gt;'Trades'!O183),FALSE),"Geldbeträge: höchstens 2 Nachkommastellen; Eingabebetrag absolut ≤ 1.000.000.000.",IF(AND('Trades'!G183&lt;&gt;"",OR(NOT(ISNUMBER('Trades'!G183)),'Trades'!G183&lt;=0)),"Positiven Kurs eingeben oder leer lassen",IF(AND('Trades'!H183&lt;&gt;"",OR(NOT(ISNUMBER('Trades'!H183)),'Trades'!H183&lt;=0)),"Positiven Kurs eingeben oder leer lassen","")))))))))))))))))))))))))))))))))))</x:f>
      </x:c>
      <x:c r="D183" s="31"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k. A.",ROUND(SUMIFS('Exits'!$I$9:$I$608,'Exits'!$B$9:$B$608,'Trades'!A183),8)))</x:f>
      </x:c>
      <x:c r="E183" s="32"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k. A.",IF(OR(O183=0,COUNTIFS('Exits'!$B$9:$B$608,'Trades'!A183,'Exits'!$G$9:$G$608,-1)&gt;0),"k. A.",_xlfn.MAXIFS('Exits'!$C$9:$C$608,'Exits'!$B$9:$B$608,'Trades'!A183))))</x:f>
      </x:c>
      <x:c r="F183" s="30"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k. A.",IF(AND(O183&gt;0,SUMIFS('Exits'!$J$9:$J$608,'Exits'!$B$9:$B$608,'Trades'!A183)=O183),ROUND(SUMIFS('Exits'!$F$9:$F$608,'Exits'!$B$9:$B$608,'Trades'!A183),2),"k. A.")))</x:f>
      </x:c>
      <x:c r="G183" s="30" t="str">
        <x:f>IF(P183=0,"",IF(K183&lt;&gt;1,"k. A.",IF('Trades'!J183="NET",'Trades'!L183,ROUND(F183-'Trades'!M183-'Trades'!N183+'Trades'!O183,2))))</x:f>
      </x:c>
      <x:c r="H183" s="31" t="str">
        <x:f>IF(P183=0,"",IF(N183=1,G183/'Trades'!P183,"k. A."))</x:f>
      </x:c>
      <x:c r="I183" s="33" t="str">
        <x:f>IF(P183=0,"",IF(K183&lt;&gt;1,"Position nicht abgeschlossen",IF(NOT(ISNUMBER('Trades'!P183)),"Risiko fehlt oder ungültig: positiv, ≤ 1.000.000.000, höchstens 2 Nachkommastellen.",IF(OR('Trades'!P183&lt;=0,'Trades'!P183&gt;1000000000,ROUND('Trades'!P183,2)&lt;&gt;'Trades'!P183),"Risiko fehlt oder ungültig: positiv, ≤ 1.000.000.000, höchstens 2 Nachkommastellen.",IF(AND('Trades'!Q183&lt;&gt;"PRICE",'Trades'!Q183&lt;&gt;"ALL_IN"),"PRICE oder ALL_IN wählen",IF('Trades'!Q183&lt;&gt;'Summary'!$K$4,"Andere Basis ausgewählt","Erfasst"))))))</x:f>
      </x:c>
      <x:c r="J183" s="33" t="str">
        <x:f>IF(P183=0,"",IF('Summary'!$H$6="Datumsfilter prüfen","Datumsfilter prüfen",IF(L183=1,"Enthalten",IF(K183=1,"Außerhalb des Zeitraums","Nicht enthalten"))))</x:f>
      </x:c>
      <x:c r="K183" s="29" t="n">
        <x:f>IF(P183=0,0,IF('Trades'!I183="UNSUPPORTED",4,IF(C183&lt;&gt;"",3,IF('Trades'!I183="OPEN",2,1))))</x:f>
        <x:v>0</x:v>
      </x:c>
      <x:c r="L183" s="29" t="n">
        <x:f>IF(OR(K183&lt;&gt;1,'Summary'!$H$6="Datumsfilter prüfen"),0,IF(AND(OR('Summary'!$B$6="",E183&gt;='Summary'!$B$6),OR('Summary'!$E$6="",E183&lt;'Summary'!$E$6+1)),1,0))</x:f>
        <x:v>0</x:v>
      </x:c>
      <x:c r="M183" s="29" t="n">
        <x:f>IF(AND(L183=1,N183=1,'Trades'!Q183='Summary'!$K$4),1,0)</x:f>
        <x:v>0</x:v>
      </x:c>
      <x:c r="N183" s="29" t="n">
        <x:f>IF(K183&lt;&gt;1,0,IF(NOT(ISNUMBER('Trades'!P183)),0,IF(AND('Trades'!P183&gt;0,'Trades'!P183&lt;=1000000000,ROUND('Trades'!P183,2)='Trades'!P183,OR('Trades'!Q183="PRICE",'Trades'!Q183="ALL_IN")),1,0)))</x:f>
        <x:v>0</x:v>
      </x:c>
      <x:c r="O183" s="29" t="n">
        <x:f>IF(P183=0,0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0,COUNTIFS('Exits'!$B$9:$B$608,'Trades'!A183,'Exits'!$K$9:$K$608,1)))</x:f>
        <x:v>0</x:v>
      </x:c>
      <x:c r="P183" s="29" t="n">
        <x:f>IF(COUNTA('Trades'!A183:I183,'Trades'!K183:T183)=0,0,1)</x:f>
        <x:v>0</x:v>
      </x:c>
    </x:row>
    <x:row r="184" ht="52" customHeight="1">
      <x:c r="A184" s="29" t="str">
        <x:f>IF(P184=0,"",IF('Trades'!A184="","[Trades "&amp;ROW()&amp;"]",'Trades'!A184))</x:f>
      </x:c>
      <x:c r="B184" s="33" t="str">
        <x:f>IF(K184=0,"",CHOOSE(K184,"Abgeschlossen","Offen","Unvollständig / ungültig","Nicht unterstützt"))</x:f>
      </x:c>
      <x:c r="C184" s="33" t="str">
        <x:f>IF(P184=0,"",IF('Trades'!I184="UNSUPPORTED","Aufstockungen / Umkehrungen nicht unterstützt",IF('Trades'!A184="","Trade-ID eingeben",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IDs: Text mit A–Z am Anfang, bis zu 64 Zeichen; ohne *, ?, ~, =, &lt; oder &gt;. Beispiel: T-001.",IF(COUNTIFS('Trades'!$A$9:$A$208,'Trades'!A184)&lt;&gt;1,"Trade-ID ist doppelt",IF('Trades'!B184="","Instrument eingeben",IF(AND('Trades'!C184&lt;&gt;"LONG",'Trades'!C184&lt;&gt;"SHORT"),"LONG oder SHORT wählen",IF(NOT(ISNUMBER('Trades'!D184)),"Gültigen Eröffnungszeitpunkt eingeben",IF(OR('Trades'!D184&lt;1,'Trades'!D184&gt;2958465),"Gültigen Eröffnungszeitpunkt eingeben",IF(NOT(ISNUMBER('Trades'!E184)),"Positive ursprüngliche Menge eingeben",IF(OR('Trades'!E184&lt;=0,'Trades'!E184&gt;1000000,ROUND('Trades'!E184,8)&lt;&gt;'Trades'!E184),"Positive ursprüngliche Menge eingeben",IF('Trades'!F184="","Mengeneinheit angeben",IF(AND('Trades'!I184&lt;&gt;"OPEN",'Trades'!I184&lt;&gt;"CLOSED"),"OPEN oder CLOSED wählen",IF(AND('Trades'!J184&lt;&gt;"NET",'Trades'!J184&lt;&gt;"GROSS"),"NET oder GROSS wählen",IF(COUNTIFS('Exits'!$B$9:$B$608,'Trades'!A184,'Exits'!$G$9:$G$608,-1)&gt;0,"Zugehörige Ausstiege prüfen",IF(D184&gt;'Trades'!E184,"Geschlossene Menge übersteigt Anfangsmenge",IF(AND('Trades'!I184="OPEN",D184='Trades'!E184),"OPEN widerspricht Restmenge null",IF('Trades'!I184="OPEN","",IF(O184=0,"Schließung in Exits ergänzen",IF(D184&lt;&gt;'Trades'!E184,"CLOSED verlangt vollständige Schließung",IF(AND('Trades'!J184="NET",NOT(ISNUMBER('Trades'!L184))),"Abgeglichenes Netto der ganzen Position eingeben",IF(AND('Trades'!J184="NET",'Trades'!K184&lt;&gt;"YES"),"Netto der ganzen Position bestätigen",IF(IF('Trades'!J184="NET",IF('Trades'!M184="",FALSE,IF(NOT(ISNUMBER('Trades'!M184)),TRUE,OR('Trades'!M184&lt;0,'Trades'!M184&gt;1000000000,ROUND('Trades'!M184,2)&lt;&gt;'Trades'!M184))),FALSE),"Geldbeträge: höchstens 2 Nachkommastellen; Eingabebetrag absolut ≤ 1.000.000.000.",IF(IF('Trades'!J184="NET",IF('Trades'!N184="",FALSE,IF(NOT(ISNUMBER('Trades'!N184)),TRUE,OR('Trades'!N184&lt;0,'Trades'!N184&gt;1000000000,ROUND('Trades'!N184,2)&lt;&gt;'Trades'!N184))),FALSE),"Geldbeträge: höchstens 2 Nachkommastellen; Eingabebetrag absolut ≤ 1.000.000.000.",IF(IF('Trades'!J184="NET",IF('Trades'!O184="",FALSE,IF(NOT(ISNUMBER('Trades'!O184)),TRUE,OR(ABS('Trades'!O184)&gt;1000000000,ROUND('Trades'!O184,2)&lt;&gt;'Trades'!O184))),FALSE),"Geldbeträge: höchstens 2 Nachkommastellen; Eingabebetrag absolut ≤ 1.000.000.000.",IF(AND('Trades'!J184="GROSS",NOT(ISNUMBER('Trades'!M184))),"Provision angeben, auch null",IF(AND('Trades'!J184="GROSS",'Trades'!M184&lt;0),"Provision muss nichtnegativ sein",IF(AND('Trades'!J184="GROSS",NOT(ISNUMBER('Trades'!N184))),"Sonstige Gebühren angeben, auch null",IF(AND('Trades'!J184="GROSS",'Trades'!N184&lt;0),"Gebühren müssen nichtnegativ sein",IF(AND('Trades'!J184="GROSS",NOT(ISNUMBER('Trades'!O184))),"Finanzierung mit Vorzeichen angeben, auch null",IF(AND('Trades'!J184="GROSS",NOT(ISNUMBER(F184))),"Brutto-P&amp;L für jeden Ausstieg eingeben",IF(IF('Trades'!J184="NET",OR(ABS('Trades'!L184)&gt;1000000000,ROUND('Trades'!L184,2)&lt;&gt;'Trades'!L184),FALSE),"Geldbeträge: höchstens 2 Nachkommastellen; Eingabebetrag absolut ≤ 1.000.000.000.",IF(IF('Trades'!J184="GROSS",OR(ABS('Trades'!M184)&gt;1000000000,ABS('Trades'!N184)&gt;1000000000,ABS('Trades'!O184)&gt;1000000000,ROUND('Trades'!M184,2)&lt;&gt;'Trades'!M184,ROUND('Trades'!N184,2)&lt;&gt;'Trades'!N184,ROUND('Trades'!O184,2)&lt;&gt;'Trades'!O184),FALSE),"Geldbeträge: höchstens 2 Nachkommastellen; Eingabebetrag absolut ≤ 1.000.000.000.",IF(AND('Trades'!G184&lt;&gt;"",OR(NOT(ISNUMBER('Trades'!G184)),'Trades'!G184&lt;=0)),"Positiven Kurs eingeben oder leer lassen",IF(AND('Trades'!H184&lt;&gt;"",OR(NOT(ISNUMBER('Trades'!H184)),'Trades'!H184&lt;=0)),"Positiven Kurs eingeben oder leer lassen","")))))))))))))))))))))))))))))))))))</x:f>
      </x:c>
      <x:c r="D184" s="31"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k. A.",ROUND(SUMIFS('Exits'!$I$9:$I$608,'Exits'!$B$9:$B$608,'Trades'!A184),8)))</x:f>
      </x:c>
      <x:c r="E184" s="32"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k. A.",IF(OR(O184=0,COUNTIFS('Exits'!$B$9:$B$608,'Trades'!A184,'Exits'!$G$9:$G$608,-1)&gt;0),"k. A.",_xlfn.MAXIFS('Exits'!$C$9:$C$608,'Exits'!$B$9:$B$608,'Trades'!A184))))</x:f>
      </x:c>
      <x:c r="F184" s="30"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k. A.",IF(AND(O184&gt;0,SUMIFS('Exits'!$J$9:$J$608,'Exits'!$B$9:$B$608,'Trades'!A184)=O184),ROUND(SUMIFS('Exits'!$F$9:$F$608,'Exits'!$B$9:$B$608,'Trades'!A184),2),"k. A.")))</x:f>
      </x:c>
      <x:c r="G184" s="30" t="str">
        <x:f>IF(P184=0,"",IF(K184&lt;&gt;1,"k. A.",IF('Trades'!J184="NET",'Trades'!L184,ROUND(F184-'Trades'!M184-'Trades'!N184+'Trades'!O184,2))))</x:f>
      </x:c>
      <x:c r="H184" s="31" t="str">
        <x:f>IF(P184=0,"",IF(N184=1,G184/'Trades'!P184,"k. A."))</x:f>
      </x:c>
      <x:c r="I184" s="33" t="str">
        <x:f>IF(P184=0,"",IF(K184&lt;&gt;1,"Position nicht abgeschlossen",IF(NOT(ISNUMBER('Trades'!P184)),"Risiko fehlt oder ungültig: positiv, ≤ 1.000.000.000, höchstens 2 Nachkommastellen.",IF(OR('Trades'!P184&lt;=0,'Trades'!P184&gt;1000000000,ROUND('Trades'!P184,2)&lt;&gt;'Trades'!P184),"Risiko fehlt oder ungültig: positiv, ≤ 1.000.000.000, höchstens 2 Nachkommastellen.",IF(AND('Trades'!Q184&lt;&gt;"PRICE",'Trades'!Q184&lt;&gt;"ALL_IN"),"PRICE oder ALL_IN wählen",IF('Trades'!Q184&lt;&gt;'Summary'!$K$4,"Andere Basis ausgewählt","Erfasst"))))))</x:f>
      </x:c>
      <x:c r="J184" s="33" t="str">
        <x:f>IF(P184=0,"",IF('Summary'!$H$6="Datumsfilter prüfen","Datumsfilter prüfen",IF(L184=1,"Enthalten",IF(K184=1,"Außerhalb des Zeitraums","Nicht enthalten"))))</x:f>
      </x:c>
      <x:c r="K184" s="29" t="n">
        <x:f>IF(P184=0,0,IF('Trades'!I184="UNSUPPORTED",4,IF(C184&lt;&gt;"",3,IF('Trades'!I184="OPEN",2,1))))</x:f>
        <x:v>0</x:v>
      </x:c>
      <x:c r="L184" s="29" t="n">
        <x:f>IF(OR(K184&lt;&gt;1,'Summary'!$H$6="Datumsfilter prüfen"),0,IF(AND(OR('Summary'!$B$6="",E184&gt;='Summary'!$B$6),OR('Summary'!$E$6="",E184&lt;'Summary'!$E$6+1)),1,0))</x:f>
        <x:v>0</x:v>
      </x:c>
      <x:c r="M184" s="29" t="n">
        <x:f>IF(AND(L184=1,N184=1,'Trades'!Q184='Summary'!$K$4),1,0)</x:f>
        <x:v>0</x:v>
      </x:c>
      <x:c r="N184" s="29" t="n">
        <x:f>IF(K184&lt;&gt;1,0,IF(NOT(ISNUMBER('Trades'!P184)),0,IF(AND('Trades'!P184&gt;0,'Trades'!P184&lt;=1000000000,ROUND('Trades'!P184,2)='Trades'!P184,OR('Trades'!Q184="PRICE",'Trades'!Q184="ALL_IN")),1,0)))</x:f>
        <x:v>0</x:v>
      </x:c>
      <x:c r="O184" s="29" t="n">
        <x:f>IF(P184=0,0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0,COUNTIFS('Exits'!$B$9:$B$608,'Trades'!A184,'Exits'!$K$9:$K$608,1)))</x:f>
        <x:v>0</x:v>
      </x:c>
      <x:c r="P184" s="29" t="n">
        <x:f>IF(COUNTA('Trades'!A184:I184,'Trades'!K184:T184)=0,0,1)</x:f>
        <x:v>0</x:v>
      </x:c>
    </x:row>
    <x:row r="185" ht="52" customHeight="1">
      <x:c r="A185" s="29" t="str">
        <x:f>IF(P185=0,"",IF('Trades'!A185="","[Trades "&amp;ROW()&amp;"]",'Trades'!A185))</x:f>
      </x:c>
      <x:c r="B185" s="33" t="str">
        <x:f>IF(K185=0,"",CHOOSE(K185,"Abgeschlossen","Offen","Unvollständig / ungültig","Nicht unterstützt"))</x:f>
      </x:c>
      <x:c r="C185" s="33" t="str">
        <x:f>IF(P185=0,"",IF('Trades'!I185="UNSUPPORTED","Aufstockungen / Umkehrungen nicht unterstützt",IF('Trades'!A185="","Trade-ID eingeben",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IDs: Text mit A–Z am Anfang, bis zu 64 Zeichen; ohne *, ?, ~, =, &lt; oder &gt;. Beispiel: T-001.",IF(COUNTIFS('Trades'!$A$9:$A$208,'Trades'!A185)&lt;&gt;1,"Trade-ID ist doppelt",IF('Trades'!B185="","Instrument eingeben",IF(AND('Trades'!C185&lt;&gt;"LONG",'Trades'!C185&lt;&gt;"SHORT"),"LONG oder SHORT wählen",IF(NOT(ISNUMBER('Trades'!D185)),"Gültigen Eröffnungszeitpunkt eingeben",IF(OR('Trades'!D185&lt;1,'Trades'!D185&gt;2958465),"Gültigen Eröffnungszeitpunkt eingeben",IF(NOT(ISNUMBER('Trades'!E185)),"Positive ursprüngliche Menge eingeben",IF(OR('Trades'!E185&lt;=0,'Trades'!E185&gt;1000000,ROUND('Trades'!E185,8)&lt;&gt;'Trades'!E185),"Positive ursprüngliche Menge eingeben",IF('Trades'!F185="","Mengeneinheit angeben",IF(AND('Trades'!I185&lt;&gt;"OPEN",'Trades'!I185&lt;&gt;"CLOSED"),"OPEN oder CLOSED wählen",IF(AND('Trades'!J185&lt;&gt;"NET",'Trades'!J185&lt;&gt;"GROSS"),"NET oder GROSS wählen",IF(COUNTIFS('Exits'!$B$9:$B$608,'Trades'!A185,'Exits'!$G$9:$G$608,-1)&gt;0,"Zugehörige Ausstiege prüfen",IF(D185&gt;'Trades'!E185,"Geschlossene Menge übersteigt Anfangsmenge",IF(AND('Trades'!I185="OPEN",D185='Trades'!E185),"OPEN widerspricht Restmenge null",IF('Trades'!I185="OPEN","",IF(O185=0,"Schließung in Exits ergänzen",IF(D185&lt;&gt;'Trades'!E185,"CLOSED verlangt vollständige Schließung",IF(AND('Trades'!J185="NET",NOT(ISNUMBER('Trades'!L185))),"Abgeglichenes Netto der ganzen Position eingeben",IF(AND('Trades'!J185="NET",'Trades'!K185&lt;&gt;"YES"),"Netto der ganzen Position bestätigen",IF(IF('Trades'!J185="NET",IF('Trades'!M185="",FALSE,IF(NOT(ISNUMBER('Trades'!M185)),TRUE,OR('Trades'!M185&lt;0,'Trades'!M185&gt;1000000000,ROUND('Trades'!M185,2)&lt;&gt;'Trades'!M185))),FALSE),"Geldbeträge: höchstens 2 Nachkommastellen; Eingabebetrag absolut ≤ 1.000.000.000.",IF(IF('Trades'!J185="NET",IF('Trades'!N185="",FALSE,IF(NOT(ISNUMBER('Trades'!N185)),TRUE,OR('Trades'!N185&lt;0,'Trades'!N185&gt;1000000000,ROUND('Trades'!N185,2)&lt;&gt;'Trades'!N185))),FALSE),"Geldbeträge: höchstens 2 Nachkommastellen; Eingabebetrag absolut ≤ 1.000.000.000.",IF(IF('Trades'!J185="NET",IF('Trades'!O185="",FALSE,IF(NOT(ISNUMBER('Trades'!O185)),TRUE,OR(ABS('Trades'!O185)&gt;1000000000,ROUND('Trades'!O185,2)&lt;&gt;'Trades'!O185))),FALSE),"Geldbeträge: höchstens 2 Nachkommastellen; Eingabebetrag absolut ≤ 1.000.000.000.",IF(AND('Trades'!J185="GROSS",NOT(ISNUMBER('Trades'!M185))),"Provision angeben, auch null",IF(AND('Trades'!J185="GROSS",'Trades'!M185&lt;0),"Provision muss nichtnegativ sein",IF(AND('Trades'!J185="GROSS",NOT(ISNUMBER('Trades'!N185))),"Sonstige Gebühren angeben, auch null",IF(AND('Trades'!J185="GROSS",'Trades'!N185&lt;0),"Gebühren müssen nichtnegativ sein",IF(AND('Trades'!J185="GROSS",NOT(ISNUMBER('Trades'!O185))),"Finanzierung mit Vorzeichen angeben, auch null",IF(AND('Trades'!J185="GROSS",NOT(ISNUMBER(F185))),"Brutto-P&amp;L für jeden Ausstieg eingeben",IF(IF('Trades'!J185="NET",OR(ABS('Trades'!L185)&gt;1000000000,ROUND('Trades'!L185,2)&lt;&gt;'Trades'!L185),FALSE),"Geldbeträge: höchstens 2 Nachkommastellen; Eingabebetrag absolut ≤ 1.000.000.000.",IF(IF('Trades'!J185="GROSS",OR(ABS('Trades'!M185)&gt;1000000000,ABS('Trades'!N185)&gt;1000000000,ABS('Trades'!O185)&gt;1000000000,ROUND('Trades'!M185,2)&lt;&gt;'Trades'!M185,ROUND('Trades'!N185,2)&lt;&gt;'Trades'!N185,ROUND('Trades'!O185,2)&lt;&gt;'Trades'!O185),FALSE),"Geldbeträge: höchstens 2 Nachkommastellen; Eingabebetrag absolut ≤ 1.000.000.000.",IF(AND('Trades'!G185&lt;&gt;"",OR(NOT(ISNUMBER('Trades'!G185)),'Trades'!G185&lt;=0)),"Positiven Kurs eingeben oder leer lassen",IF(AND('Trades'!H185&lt;&gt;"",OR(NOT(ISNUMBER('Trades'!H185)),'Trades'!H185&lt;=0)),"Positiven Kurs eingeben oder leer lassen","")))))))))))))))))))))))))))))))))))</x:f>
      </x:c>
      <x:c r="D185" s="31"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k. A.",ROUND(SUMIFS('Exits'!$I$9:$I$608,'Exits'!$B$9:$B$608,'Trades'!A185),8)))</x:f>
      </x:c>
      <x:c r="E185" s="32"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k. A.",IF(OR(O185=0,COUNTIFS('Exits'!$B$9:$B$608,'Trades'!A185,'Exits'!$G$9:$G$608,-1)&gt;0),"k. A.",_xlfn.MAXIFS('Exits'!$C$9:$C$608,'Exits'!$B$9:$B$608,'Trades'!A185))))</x:f>
      </x:c>
      <x:c r="F185" s="30"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k. A.",IF(AND(O185&gt;0,SUMIFS('Exits'!$J$9:$J$608,'Exits'!$B$9:$B$608,'Trades'!A185)=O185),ROUND(SUMIFS('Exits'!$F$9:$F$608,'Exits'!$B$9:$B$608,'Trades'!A185),2),"k. A.")))</x:f>
      </x:c>
      <x:c r="G185" s="30" t="str">
        <x:f>IF(P185=0,"",IF(K185&lt;&gt;1,"k. A.",IF('Trades'!J185="NET",'Trades'!L185,ROUND(F185-'Trades'!M185-'Trades'!N185+'Trades'!O185,2))))</x:f>
      </x:c>
      <x:c r="H185" s="31" t="str">
        <x:f>IF(P185=0,"",IF(N185=1,G185/'Trades'!P185,"k. A."))</x:f>
      </x:c>
      <x:c r="I185" s="33" t="str">
        <x:f>IF(P185=0,"",IF(K185&lt;&gt;1,"Position nicht abgeschlossen",IF(NOT(ISNUMBER('Trades'!P185)),"Risiko fehlt oder ungültig: positiv, ≤ 1.000.000.000, höchstens 2 Nachkommastellen.",IF(OR('Trades'!P185&lt;=0,'Trades'!P185&gt;1000000000,ROUND('Trades'!P185,2)&lt;&gt;'Trades'!P185),"Risiko fehlt oder ungültig: positiv, ≤ 1.000.000.000, höchstens 2 Nachkommastellen.",IF(AND('Trades'!Q185&lt;&gt;"PRICE",'Trades'!Q185&lt;&gt;"ALL_IN"),"PRICE oder ALL_IN wählen",IF('Trades'!Q185&lt;&gt;'Summary'!$K$4,"Andere Basis ausgewählt","Erfasst"))))))</x:f>
      </x:c>
      <x:c r="J185" s="33" t="str">
        <x:f>IF(P185=0,"",IF('Summary'!$H$6="Datumsfilter prüfen","Datumsfilter prüfen",IF(L185=1,"Enthalten",IF(K185=1,"Außerhalb des Zeitraums","Nicht enthalten"))))</x:f>
      </x:c>
      <x:c r="K185" s="29" t="n">
        <x:f>IF(P185=0,0,IF('Trades'!I185="UNSUPPORTED",4,IF(C185&lt;&gt;"",3,IF('Trades'!I185="OPEN",2,1))))</x:f>
        <x:v>0</x:v>
      </x:c>
      <x:c r="L185" s="29" t="n">
        <x:f>IF(OR(K185&lt;&gt;1,'Summary'!$H$6="Datumsfilter prüfen"),0,IF(AND(OR('Summary'!$B$6="",E185&gt;='Summary'!$B$6),OR('Summary'!$E$6="",E185&lt;'Summary'!$E$6+1)),1,0))</x:f>
        <x:v>0</x:v>
      </x:c>
      <x:c r="M185" s="29" t="n">
        <x:f>IF(AND(L185=1,N185=1,'Trades'!Q185='Summary'!$K$4),1,0)</x:f>
        <x:v>0</x:v>
      </x:c>
      <x:c r="N185" s="29" t="n">
        <x:f>IF(K185&lt;&gt;1,0,IF(NOT(ISNUMBER('Trades'!P185)),0,IF(AND('Trades'!P185&gt;0,'Trades'!P185&lt;=1000000000,ROUND('Trades'!P185,2)='Trades'!P185,OR('Trades'!Q185="PRICE",'Trades'!Q185="ALL_IN")),1,0)))</x:f>
        <x:v>0</x:v>
      </x:c>
      <x:c r="O185" s="29" t="n">
        <x:f>IF(P185=0,0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0,COUNTIFS('Exits'!$B$9:$B$608,'Trades'!A185,'Exits'!$K$9:$K$608,1)))</x:f>
        <x:v>0</x:v>
      </x:c>
      <x:c r="P185" s="29" t="n">
        <x:f>IF(COUNTA('Trades'!A185:I185,'Trades'!K185:T185)=0,0,1)</x:f>
        <x:v>0</x:v>
      </x:c>
    </x:row>
    <x:row r="186" ht="52" customHeight="1">
      <x:c r="A186" s="29" t="str">
        <x:f>IF(P186=0,"",IF('Trades'!A186="","[Trades "&amp;ROW()&amp;"]",'Trades'!A186))</x:f>
      </x:c>
      <x:c r="B186" s="33" t="str">
        <x:f>IF(K186=0,"",CHOOSE(K186,"Abgeschlossen","Offen","Unvollständig / ungültig","Nicht unterstützt"))</x:f>
      </x:c>
      <x:c r="C186" s="33" t="str">
        <x:f>IF(P186=0,"",IF('Trades'!I186="UNSUPPORTED","Aufstockungen / Umkehrungen nicht unterstützt",IF('Trades'!A186="","Trade-ID eingeben",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IDs: Text mit A–Z am Anfang, bis zu 64 Zeichen; ohne *, ?, ~, =, &lt; oder &gt;. Beispiel: T-001.",IF(COUNTIFS('Trades'!$A$9:$A$208,'Trades'!A186)&lt;&gt;1,"Trade-ID ist doppelt",IF('Trades'!B186="","Instrument eingeben",IF(AND('Trades'!C186&lt;&gt;"LONG",'Trades'!C186&lt;&gt;"SHORT"),"LONG oder SHORT wählen",IF(NOT(ISNUMBER('Trades'!D186)),"Gültigen Eröffnungszeitpunkt eingeben",IF(OR('Trades'!D186&lt;1,'Trades'!D186&gt;2958465),"Gültigen Eröffnungszeitpunkt eingeben",IF(NOT(ISNUMBER('Trades'!E186)),"Positive ursprüngliche Menge eingeben",IF(OR('Trades'!E186&lt;=0,'Trades'!E186&gt;1000000,ROUND('Trades'!E186,8)&lt;&gt;'Trades'!E186),"Positive ursprüngliche Menge eingeben",IF('Trades'!F186="","Mengeneinheit angeben",IF(AND('Trades'!I186&lt;&gt;"OPEN",'Trades'!I186&lt;&gt;"CLOSED"),"OPEN oder CLOSED wählen",IF(AND('Trades'!J186&lt;&gt;"NET",'Trades'!J186&lt;&gt;"GROSS"),"NET oder GROSS wählen",IF(COUNTIFS('Exits'!$B$9:$B$608,'Trades'!A186,'Exits'!$G$9:$G$608,-1)&gt;0,"Zugehörige Ausstiege prüfen",IF(D186&gt;'Trades'!E186,"Geschlossene Menge übersteigt Anfangsmenge",IF(AND('Trades'!I186="OPEN",D186='Trades'!E186),"OPEN widerspricht Restmenge null",IF('Trades'!I186="OPEN","",IF(O186=0,"Schließung in Exits ergänzen",IF(D186&lt;&gt;'Trades'!E186,"CLOSED verlangt vollständige Schließung",IF(AND('Trades'!J186="NET",NOT(ISNUMBER('Trades'!L186))),"Abgeglichenes Netto der ganzen Position eingeben",IF(AND('Trades'!J186="NET",'Trades'!K186&lt;&gt;"YES"),"Netto der ganzen Position bestätigen",IF(IF('Trades'!J186="NET",IF('Trades'!M186="",FALSE,IF(NOT(ISNUMBER('Trades'!M186)),TRUE,OR('Trades'!M186&lt;0,'Trades'!M186&gt;1000000000,ROUND('Trades'!M186,2)&lt;&gt;'Trades'!M186))),FALSE),"Geldbeträge: höchstens 2 Nachkommastellen; Eingabebetrag absolut ≤ 1.000.000.000.",IF(IF('Trades'!J186="NET",IF('Trades'!N186="",FALSE,IF(NOT(ISNUMBER('Trades'!N186)),TRUE,OR('Trades'!N186&lt;0,'Trades'!N186&gt;1000000000,ROUND('Trades'!N186,2)&lt;&gt;'Trades'!N186))),FALSE),"Geldbeträge: höchstens 2 Nachkommastellen; Eingabebetrag absolut ≤ 1.000.000.000.",IF(IF('Trades'!J186="NET",IF('Trades'!O186="",FALSE,IF(NOT(ISNUMBER('Trades'!O186)),TRUE,OR(ABS('Trades'!O186)&gt;1000000000,ROUND('Trades'!O186,2)&lt;&gt;'Trades'!O186))),FALSE),"Geldbeträge: höchstens 2 Nachkommastellen; Eingabebetrag absolut ≤ 1.000.000.000.",IF(AND('Trades'!J186="GROSS",NOT(ISNUMBER('Trades'!M186))),"Provision angeben, auch null",IF(AND('Trades'!J186="GROSS",'Trades'!M186&lt;0),"Provision muss nichtnegativ sein",IF(AND('Trades'!J186="GROSS",NOT(ISNUMBER('Trades'!N186))),"Sonstige Gebühren angeben, auch null",IF(AND('Trades'!J186="GROSS",'Trades'!N186&lt;0),"Gebühren müssen nichtnegativ sein",IF(AND('Trades'!J186="GROSS",NOT(ISNUMBER('Trades'!O186))),"Finanzierung mit Vorzeichen angeben, auch null",IF(AND('Trades'!J186="GROSS",NOT(ISNUMBER(F186))),"Brutto-P&amp;L für jeden Ausstieg eingeben",IF(IF('Trades'!J186="NET",OR(ABS('Trades'!L186)&gt;1000000000,ROUND('Trades'!L186,2)&lt;&gt;'Trades'!L186),FALSE),"Geldbeträge: höchstens 2 Nachkommastellen; Eingabebetrag absolut ≤ 1.000.000.000.",IF(IF('Trades'!J186="GROSS",OR(ABS('Trades'!M186)&gt;1000000000,ABS('Trades'!N186)&gt;1000000000,ABS('Trades'!O186)&gt;1000000000,ROUND('Trades'!M186,2)&lt;&gt;'Trades'!M186,ROUND('Trades'!N186,2)&lt;&gt;'Trades'!N186,ROUND('Trades'!O186,2)&lt;&gt;'Trades'!O186),FALSE),"Geldbeträge: höchstens 2 Nachkommastellen; Eingabebetrag absolut ≤ 1.000.000.000.",IF(AND('Trades'!G186&lt;&gt;"",OR(NOT(ISNUMBER('Trades'!G186)),'Trades'!G186&lt;=0)),"Positiven Kurs eingeben oder leer lassen",IF(AND('Trades'!H186&lt;&gt;"",OR(NOT(ISNUMBER('Trades'!H186)),'Trades'!H186&lt;=0)),"Positiven Kurs eingeben oder leer lassen","")))))))))))))))))))))))))))))))))))</x:f>
      </x:c>
      <x:c r="D186" s="31"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k. A.",ROUND(SUMIFS('Exits'!$I$9:$I$608,'Exits'!$B$9:$B$608,'Trades'!A186),8)))</x:f>
      </x:c>
      <x:c r="E186" s="32"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k. A.",IF(OR(O186=0,COUNTIFS('Exits'!$B$9:$B$608,'Trades'!A186,'Exits'!$G$9:$G$608,-1)&gt;0),"k. A.",_xlfn.MAXIFS('Exits'!$C$9:$C$608,'Exits'!$B$9:$B$608,'Trades'!A186))))</x:f>
      </x:c>
      <x:c r="F186" s="30"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k. A.",IF(AND(O186&gt;0,SUMIFS('Exits'!$J$9:$J$608,'Exits'!$B$9:$B$608,'Trades'!A186)=O186),ROUND(SUMIFS('Exits'!$F$9:$F$608,'Exits'!$B$9:$B$608,'Trades'!A186),2),"k. A.")))</x:f>
      </x:c>
      <x:c r="G186" s="30" t="str">
        <x:f>IF(P186=0,"",IF(K186&lt;&gt;1,"k. A.",IF('Trades'!J186="NET",'Trades'!L186,ROUND(F186-'Trades'!M186-'Trades'!N186+'Trades'!O186,2))))</x:f>
      </x:c>
      <x:c r="H186" s="31" t="str">
        <x:f>IF(P186=0,"",IF(N186=1,G186/'Trades'!P186,"k. A."))</x:f>
      </x:c>
      <x:c r="I186" s="33" t="str">
        <x:f>IF(P186=0,"",IF(K186&lt;&gt;1,"Position nicht abgeschlossen",IF(NOT(ISNUMBER('Trades'!P186)),"Risiko fehlt oder ungültig: positiv, ≤ 1.000.000.000, höchstens 2 Nachkommastellen.",IF(OR('Trades'!P186&lt;=0,'Trades'!P186&gt;1000000000,ROUND('Trades'!P186,2)&lt;&gt;'Trades'!P186),"Risiko fehlt oder ungültig: positiv, ≤ 1.000.000.000, höchstens 2 Nachkommastellen.",IF(AND('Trades'!Q186&lt;&gt;"PRICE",'Trades'!Q186&lt;&gt;"ALL_IN"),"PRICE oder ALL_IN wählen",IF('Trades'!Q186&lt;&gt;'Summary'!$K$4,"Andere Basis ausgewählt","Erfasst"))))))</x:f>
      </x:c>
      <x:c r="J186" s="33" t="str">
        <x:f>IF(P186=0,"",IF('Summary'!$H$6="Datumsfilter prüfen","Datumsfilter prüfen",IF(L186=1,"Enthalten",IF(K186=1,"Außerhalb des Zeitraums","Nicht enthalten"))))</x:f>
      </x:c>
      <x:c r="K186" s="29" t="n">
        <x:f>IF(P186=0,0,IF('Trades'!I186="UNSUPPORTED",4,IF(C186&lt;&gt;"",3,IF('Trades'!I186="OPEN",2,1))))</x:f>
        <x:v>0</x:v>
      </x:c>
      <x:c r="L186" s="29" t="n">
        <x:f>IF(OR(K186&lt;&gt;1,'Summary'!$H$6="Datumsfilter prüfen"),0,IF(AND(OR('Summary'!$B$6="",E186&gt;='Summary'!$B$6),OR('Summary'!$E$6="",E186&lt;'Summary'!$E$6+1)),1,0))</x:f>
        <x:v>0</x:v>
      </x:c>
      <x:c r="M186" s="29" t="n">
        <x:f>IF(AND(L186=1,N186=1,'Trades'!Q186='Summary'!$K$4),1,0)</x:f>
        <x:v>0</x:v>
      </x:c>
      <x:c r="N186" s="29" t="n">
        <x:f>IF(K186&lt;&gt;1,0,IF(NOT(ISNUMBER('Trades'!P186)),0,IF(AND('Trades'!P186&gt;0,'Trades'!P186&lt;=1000000000,ROUND('Trades'!P186,2)='Trades'!P186,OR('Trades'!Q186="PRICE",'Trades'!Q186="ALL_IN")),1,0)))</x:f>
        <x:v>0</x:v>
      </x:c>
      <x:c r="O186" s="29" t="n">
        <x:f>IF(P186=0,0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0,COUNTIFS('Exits'!$B$9:$B$608,'Trades'!A186,'Exits'!$K$9:$K$608,1)))</x:f>
        <x:v>0</x:v>
      </x:c>
      <x:c r="P186" s="29" t="n">
        <x:f>IF(COUNTA('Trades'!A186:I186,'Trades'!K186:T186)=0,0,1)</x:f>
        <x:v>0</x:v>
      </x:c>
    </x:row>
    <x:row r="187" ht="52" customHeight="1">
      <x:c r="A187" s="29" t="str">
        <x:f>IF(P187=0,"",IF('Trades'!A187="","[Trades "&amp;ROW()&amp;"]",'Trades'!A187))</x:f>
      </x:c>
      <x:c r="B187" s="33" t="str">
        <x:f>IF(K187=0,"",CHOOSE(K187,"Abgeschlossen","Offen","Unvollständig / ungültig","Nicht unterstützt"))</x:f>
      </x:c>
      <x:c r="C187" s="33" t="str">
        <x:f>IF(P187=0,"",IF('Trades'!I187="UNSUPPORTED","Aufstockungen / Umkehrungen nicht unterstützt",IF('Trades'!A187="","Trade-ID eingeben",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IDs: Text mit A–Z am Anfang, bis zu 64 Zeichen; ohne *, ?, ~, =, &lt; oder &gt;. Beispiel: T-001.",IF(COUNTIFS('Trades'!$A$9:$A$208,'Trades'!A187)&lt;&gt;1,"Trade-ID ist doppelt",IF('Trades'!B187="","Instrument eingeben",IF(AND('Trades'!C187&lt;&gt;"LONG",'Trades'!C187&lt;&gt;"SHORT"),"LONG oder SHORT wählen",IF(NOT(ISNUMBER('Trades'!D187)),"Gültigen Eröffnungszeitpunkt eingeben",IF(OR('Trades'!D187&lt;1,'Trades'!D187&gt;2958465),"Gültigen Eröffnungszeitpunkt eingeben",IF(NOT(ISNUMBER('Trades'!E187)),"Positive ursprüngliche Menge eingeben",IF(OR('Trades'!E187&lt;=0,'Trades'!E187&gt;1000000,ROUND('Trades'!E187,8)&lt;&gt;'Trades'!E187),"Positive ursprüngliche Menge eingeben",IF('Trades'!F187="","Mengeneinheit angeben",IF(AND('Trades'!I187&lt;&gt;"OPEN",'Trades'!I187&lt;&gt;"CLOSED"),"OPEN oder CLOSED wählen",IF(AND('Trades'!J187&lt;&gt;"NET",'Trades'!J187&lt;&gt;"GROSS"),"NET oder GROSS wählen",IF(COUNTIFS('Exits'!$B$9:$B$608,'Trades'!A187,'Exits'!$G$9:$G$608,-1)&gt;0,"Zugehörige Ausstiege prüfen",IF(D187&gt;'Trades'!E187,"Geschlossene Menge übersteigt Anfangsmenge",IF(AND('Trades'!I187="OPEN",D187='Trades'!E187),"OPEN widerspricht Restmenge null",IF('Trades'!I187="OPEN","",IF(O187=0,"Schließung in Exits ergänzen",IF(D187&lt;&gt;'Trades'!E187,"CLOSED verlangt vollständige Schließung",IF(AND('Trades'!J187="NET",NOT(ISNUMBER('Trades'!L187))),"Abgeglichenes Netto der ganzen Position eingeben",IF(AND('Trades'!J187="NET",'Trades'!K187&lt;&gt;"YES"),"Netto der ganzen Position bestätigen",IF(IF('Trades'!J187="NET",IF('Trades'!M187="",FALSE,IF(NOT(ISNUMBER('Trades'!M187)),TRUE,OR('Trades'!M187&lt;0,'Trades'!M187&gt;1000000000,ROUND('Trades'!M187,2)&lt;&gt;'Trades'!M187))),FALSE),"Geldbeträge: höchstens 2 Nachkommastellen; Eingabebetrag absolut ≤ 1.000.000.000.",IF(IF('Trades'!J187="NET",IF('Trades'!N187="",FALSE,IF(NOT(ISNUMBER('Trades'!N187)),TRUE,OR('Trades'!N187&lt;0,'Trades'!N187&gt;1000000000,ROUND('Trades'!N187,2)&lt;&gt;'Trades'!N187))),FALSE),"Geldbeträge: höchstens 2 Nachkommastellen; Eingabebetrag absolut ≤ 1.000.000.000.",IF(IF('Trades'!J187="NET",IF('Trades'!O187="",FALSE,IF(NOT(ISNUMBER('Trades'!O187)),TRUE,OR(ABS('Trades'!O187)&gt;1000000000,ROUND('Trades'!O187,2)&lt;&gt;'Trades'!O187))),FALSE),"Geldbeträge: höchstens 2 Nachkommastellen; Eingabebetrag absolut ≤ 1.000.000.000.",IF(AND('Trades'!J187="GROSS",NOT(ISNUMBER('Trades'!M187))),"Provision angeben, auch null",IF(AND('Trades'!J187="GROSS",'Trades'!M187&lt;0),"Provision muss nichtnegativ sein",IF(AND('Trades'!J187="GROSS",NOT(ISNUMBER('Trades'!N187))),"Sonstige Gebühren angeben, auch null",IF(AND('Trades'!J187="GROSS",'Trades'!N187&lt;0),"Gebühren müssen nichtnegativ sein",IF(AND('Trades'!J187="GROSS",NOT(ISNUMBER('Trades'!O187))),"Finanzierung mit Vorzeichen angeben, auch null",IF(AND('Trades'!J187="GROSS",NOT(ISNUMBER(F187))),"Brutto-P&amp;L für jeden Ausstieg eingeben",IF(IF('Trades'!J187="NET",OR(ABS('Trades'!L187)&gt;1000000000,ROUND('Trades'!L187,2)&lt;&gt;'Trades'!L187),FALSE),"Geldbeträge: höchstens 2 Nachkommastellen; Eingabebetrag absolut ≤ 1.000.000.000.",IF(IF('Trades'!J187="GROSS",OR(ABS('Trades'!M187)&gt;1000000000,ABS('Trades'!N187)&gt;1000000000,ABS('Trades'!O187)&gt;1000000000,ROUND('Trades'!M187,2)&lt;&gt;'Trades'!M187,ROUND('Trades'!N187,2)&lt;&gt;'Trades'!N187,ROUND('Trades'!O187,2)&lt;&gt;'Trades'!O187),FALSE),"Geldbeträge: höchstens 2 Nachkommastellen; Eingabebetrag absolut ≤ 1.000.000.000.",IF(AND('Trades'!G187&lt;&gt;"",OR(NOT(ISNUMBER('Trades'!G187)),'Trades'!G187&lt;=0)),"Positiven Kurs eingeben oder leer lassen",IF(AND('Trades'!H187&lt;&gt;"",OR(NOT(ISNUMBER('Trades'!H187)),'Trades'!H187&lt;=0)),"Positiven Kurs eingeben oder leer lassen","")))))))))))))))))))))))))))))))))))</x:f>
      </x:c>
      <x:c r="D187" s="31"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k. A.",ROUND(SUMIFS('Exits'!$I$9:$I$608,'Exits'!$B$9:$B$608,'Trades'!A187),8)))</x:f>
      </x:c>
      <x:c r="E187" s="32"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k. A.",IF(OR(O187=0,COUNTIFS('Exits'!$B$9:$B$608,'Trades'!A187,'Exits'!$G$9:$G$608,-1)&gt;0),"k. A.",_xlfn.MAXIFS('Exits'!$C$9:$C$608,'Exits'!$B$9:$B$608,'Trades'!A187))))</x:f>
      </x:c>
      <x:c r="F187" s="30"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k. A.",IF(AND(O187&gt;0,SUMIFS('Exits'!$J$9:$J$608,'Exits'!$B$9:$B$608,'Trades'!A187)=O187),ROUND(SUMIFS('Exits'!$F$9:$F$608,'Exits'!$B$9:$B$608,'Trades'!A187),2),"k. A.")))</x:f>
      </x:c>
      <x:c r="G187" s="30" t="str">
        <x:f>IF(P187=0,"",IF(K187&lt;&gt;1,"k. A.",IF('Trades'!J187="NET",'Trades'!L187,ROUND(F187-'Trades'!M187-'Trades'!N187+'Trades'!O187,2))))</x:f>
      </x:c>
      <x:c r="H187" s="31" t="str">
        <x:f>IF(P187=0,"",IF(N187=1,G187/'Trades'!P187,"k. A."))</x:f>
      </x:c>
      <x:c r="I187" s="33" t="str">
        <x:f>IF(P187=0,"",IF(K187&lt;&gt;1,"Position nicht abgeschlossen",IF(NOT(ISNUMBER('Trades'!P187)),"Risiko fehlt oder ungültig: positiv, ≤ 1.000.000.000, höchstens 2 Nachkommastellen.",IF(OR('Trades'!P187&lt;=0,'Trades'!P187&gt;1000000000,ROUND('Trades'!P187,2)&lt;&gt;'Trades'!P187),"Risiko fehlt oder ungültig: positiv, ≤ 1.000.000.000, höchstens 2 Nachkommastellen.",IF(AND('Trades'!Q187&lt;&gt;"PRICE",'Trades'!Q187&lt;&gt;"ALL_IN"),"PRICE oder ALL_IN wählen",IF('Trades'!Q187&lt;&gt;'Summary'!$K$4,"Andere Basis ausgewählt","Erfasst"))))))</x:f>
      </x:c>
      <x:c r="J187" s="33" t="str">
        <x:f>IF(P187=0,"",IF('Summary'!$H$6="Datumsfilter prüfen","Datumsfilter prüfen",IF(L187=1,"Enthalten",IF(K187=1,"Außerhalb des Zeitraums","Nicht enthalten"))))</x:f>
      </x:c>
      <x:c r="K187" s="29" t="n">
        <x:f>IF(P187=0,0,IF('Trades'!I187="UNSUPPORTED",4,IF(C187&lt;&gt;"",3,IF('Trades'!I187="OPEN",2,1))))</x:f>
        <x:v>0</x:v>
      </x:c>
      <x:c r="L187" s="29" t="n">
        <x:f>IF(OR(K187&lt;&gt;1,'Summary'!$H$6="Datumsfilter prüfen"),0,IF(AND(OR('Summary'!$B$6="",E187&gt;='Summary'!$B$6),OR('Summary'!$E$6="",E187&lt;'Summary'!$E$6+1)),1,0))</x:f>
        <x:v>0</x:v>
      </x:c>
      <x:c r="M187" s="29" t="n">
        <x:f>IF(AND(L187=1,N187=1,'Trades'!Q187='Summary'!$K$4),1,0)</x:f>
        <x:v>0</x:v>
      </x:c>
      <x:c r="N187" s="29" t="n">
        <x:f>IF(K187&lt;&gt;1,0,IF(NOT(ISNUMBER('Trades'!P187)),0,IF(AND('Trades'!P187&gt;0,'Trades'!P187&lt;=1000000000,ROUND('Trades'!P187,2)='Trades'!P187,OR('Trades'!Q187="PRICE",'Trades'!Q187="ALL_IN")),1,0)))</x:f>
        <x:v>0</x:v>
      </x:c>
      <x:c r="O187" s="29" t="n">
        <x:f>IF(P187=0,0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0,COUNTIFS('Exits'!$B$9:$B$608,'Trades'!A187,'Exits'!$K$9:$K$608,1)))</x:f>
        <x:v>0</x:v>
      </x:c>
      <x:c r="P187" s="29" t="n">
        <x:f>IF(COUNTA('Trades'!A187:I187,'Trades'!K187:T187)=0,0,1)</x:f>
        <x:v>0</x:v>
      </x:c>
    </x:row>
    <x:row r="188" ht="52" customHeight="1">
      <x:c r="A188" s="29" t="str">
        <x:f>IF(P188=0,"",IF('Trades'!A188="","[Trades "&amp;ROW()&amp;"]",'Trades'!A188))</x:f>
      </x:c>
      <x:c r="B188" s="33" t="str">
        <x:f>IF(K188=0,"",CHOOSE(K188,"Abgeschlossen","Offen","Unvollständig / ungültig","Nicht unterstützt"))</x:f>
      </x:c>
      <x:c r="C188" s="33" t="str">
        <x:f>IF(P188=0,"",IF('Trades'!I188="UNSUPPORTED","Aufstockungen / Umkehrungen nicht unterstützt",IF('Trades'!A188="","Trade-ID eingeben",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IDs: Text mit A–Z am Anfang, bis zu 64 Zeichen; ohne *, ?, ~, =, &lt; oder &gt;. Beispiel: T-001.",IF(COUNTIFS('Trades'!$A$9:$A$208,'Trades'!A188)&lt;&gt;1,"Trade-ID ist doppelt",IF('Trades'!B188="","Instrument eingeben",IF(AND('Trades'!C188&lt;&gt;"LONG",'Trades'!C188&lt;&gt;"SHORT"),"LONG oder SHORT wählen",IF(NOT(ISNUMBER('Trades'!D188)),"Gültigen Eröffnungszeitpunkt eingeben",IF(OR('Trades'!D188&lt;1,'Trades'!D188&gt;2958465),"Gültigen Eröffnungszeitpunkt eingeben",IF(NOT(ISNUMBER('Trades'!E188)),"Positive ursprüngliche Menge eingeben",IF(OR('Trades'!E188&lt;=0,'Trades'!E188&gt;1000000,ROUND('Trades'!E188,8)&lt;&gt;'Trades'!E188),"Positive ursprüngliche Menge eingeben",IF('Trades'!F188="","Mengeneinheit angeben",IF(AND('Trades'!I188&lt;&gt;"OPEN",'Trades'!I188&lt;&gt;"CLOSED"),"OPEN oder CLOSED wählen",IF(AND('Trades'!J188&lt;&gt;"NET",'Trades'!J188&lt;&gt;"GROSS"),"NET oder GROSS wählen",IF(COUNTIFS('Exits'!$B$9:$B$608,'Trades'!A188,'Exits'!$G$9:$G$608,-1)&gt;0,"Zugehörige Ausstiege prüfen",IF(D188&gt;'Trades'!E188,"Geschlossene Menge übersteigt Anfangsmenge",IF(AND('Trades'!I188="OPEN",D188='Trades'!E188),"OPEN widerspricht Restmenge null",IF('Trades'!I188="OPEN","",IF(O188=0,"Schließung in Exits ergänzen",IF(D188&lt;&gt;'Trades'!E188,"CLOSED verlangt vollständige Schließung",IF(AND('Trades'!J188="NET",NOT(ISNUMBER('Trades'!L188))),"Abgeglichenes Netto der ganzen Position eingeben",IF(AND('Trades'!J188="NET",'Trades'!K188&lt;&gt;"YES"),"Netto der ganzen Position bestätigen",IF(IF('Trades'!J188="NET",IF('Trades'!M188="",FALSE,IF(NOT(ISNUMBER('Trades'!M188)),TRUE,OR('Trades'!M188&lt;0,'Trades'!M188&gt;1000000000,ROUND('Trades'!M188,2)&lt;&gt;'Trades'!M188))),FALSE),"Geldbeträge: höchstens 2 Nachkommastellen; Eingabebetrag absolut ≤ 1.000.000.000.",IF(IF('Trades'!J188="NET",IF('Trades'!N188="",FALSE,IF(NOT(ISNUMBER('Trades'!N188)),TRUE,OR('Trades'!N188&lt;0,'Trades'!N188&gt;1000000000,ROUND('Trades'!N188,2)&lt;&gt;'Trades'!N188))),FALSE),"Geldbeträge: höchstens 2 Nachkommastellen; Eingabebetrag absolut ≤ 1.000.000.000.",IF(IF('Trades'!J188="NET",IF('Trades'!O188="",FALSE,IF(NOT(ISNUMBER('Trades'!O188)),TRUE,OR(ABS('Trades'!O188)&gt;1000000000,ROUND('Trades'!O188,2)&lt;&gt;'Trades'!O188))),FALSE),"Geldbeträge: höchstens 2 Nachkommastellen; Eingabebetrag absolut ≤ 1.000.000.000.",IF(AND('Trades'!J188="GROSS",NOT(ISNUMBER('Trades'!M188))),"Provision angeben, auch null",IF(AND('Trades'!J188="GROSS",'Trades'!M188&lt;0),"Provision muss nichtnegativ sein",IF(AND('Trades'!J188="GROSS",NOT(ISNUMBER('Trades'!N188))),"Sonstige Gebühren angeben, auch null",IF(AND('Trades'!J188="GROSS",'Trades'!N188&lt;0),"Gebühren müssen nichtnegativ sein",IF(AND('Trades'!J188="GROSS",NOT(ISNUMBER('Trades'!O188))),"Finanzierung mit Vorzeichen angeben, auch null",IF(AND('Trades'!J188="GROSS",NOT(ISNUMBER(F188))),"Brutto-P&amp;L für jeden Ausstieg eingeben",IF(IF('Trades'!J188="NET",OR(ABS('Trades'!L188)&gt;1000000000,ROUND('Trades'!L188,2)&lt;&gt;'Trades'!L188),FALSE),"Geldbeträge: höchstens 2 Nachkommastellen; Eingabebetrag absolut ≤ 1.000.000.000.",IF(IF('Trades'!J188="GROSS",OR(ABS('Trades'!M188)&gt;1000000000,ABS('Trades'!N188)&gt;1000000000,ABS('Trades'!O188)&gt;1000000000,ROUND('Trades'!M188,2)&lt;&gt;'Trades'!M188,ROUND('Trades'!N188,2)&lt;&gt;'Trades'!N188,ROUND('Trades'!O188,2)&lt;&gt;'Trades'!O188),FALSE),"Geldbeträge: höchstens 2 Nachkommastellen; Eingabebetrag absolut ≤ 1.000.000.000.",IF(AND('Trades'!G188&lt;&gt;"",OR(NOT(ISNUMBER('Trades'!G188)),'Trades'!G188&lt;=0)),"Positiven Kurs eingeben oder leer lassen",IF(AND('Trades'!H188&lt;&gt;"",OR(NOT(ISNUMBER('Trades'!H188)),'Trades'!H188&lt;=0)),"Positiven Kurs eingeben oder leer lassen","")))))))))))))))))))))))))))))))))))</x:f>
      </x:c>
      <x:c r="D188" s="31"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k. A.",ROUND(SUMIFS('Exits'!$I$9:$I$608,'Exits'!$B$9:$B$608,'Trades'!A188),8)))</x:f>
      </x:c>
      <x:c r="E188" s="32"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k. A.",IF(OR(O188=0,COUNTIFS('Exits'!$B$9:$B$608,'Trades'!A188,'Exits'!$G$9:$G$608,-1)&gt;0),"k. A.",_xlfn.MAXIFS('Exits'!$C$9:$C$608,'Exits'!$B$9:$B$608,'Trades'!A188))))</x:f>
      </x:c>
      <x:c r="F188" s="30"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k. A.",IF(AND(O188&gt;0,SUMIFS('Exits'!$J$9:$J$608,'Exits'!$B$9:$B$608,'Trades'!A188)=O188),ROUND(SUMIFS('Exits'!$F$9:$F$608,'Exits'!$B$9:$B$608,'Trades'!A188),2),"k. A.")))</x:f>
      </x:c>
      <x:c r="G188" s="30" t="str">
        <x:f>IF(P188=0,"",IF(K188&lt;&gt;1,"k. A.",IF('Trades'!J188="NET",'Trades'!L188,ROUND(F188-'Trades'!M188-'Trades'!N188+'Trades'!O188,2))))</x:f>
      </x:c>
      <x:c r="H188" s="31" t="str">
        <x:f>IF(P188=0,"",IF(N188=1,G188/'Trades'!P188,"k. A."))</x:f>
      </x:c>
      <x:c r="I188" s="33" t="str">
        <x:f>IF(P188=0,"",IF(K188&lt;&gt;1,"Position nicht abgeschlossen",IF(NOT(ISNUMBER('Trades'!P188)),"Risiko fehlt oder ungültig: positiv, ≤ 1.000.000.000, höchstens 2 Nachkommastellen.",IF(OR('Trades'!P188&lt;=0,'Trades'!P188&gt;1000000000,ROUND('Trades'!P188,2)&lt;&gt;'Trades'!P188),"Risiko fehlt oder ungültig: positiv, ≤ 1.000.000.000, höchstens 2 Nachkommastellen.",IF(AND('Trades'!Q188&lt;&gt;"PRICE",'Trades'!Q188&lt;&gt;"ALL_IN"),"PRICE oder ALL_IN wählen",IF('Trades'!Q188&lt;&gt;'Summary'!$K$4,"Andere Basis ausgewählt","Erfasst"))))))</x:f>
      </x:c>
      <x:c r="J188" s="33" t="str">
        <x:f>IF(P188=0,"",IF('Summary'!$H$6="Datumsfilter prüfen","Datumsfilter prüfen",IF(L188=1,"Enthalten",IF(K188=1,"Außerhalb des Zeitraums","Nicht enthalten"))))</x:f>
      </x:c>
      <x:c r="K188" s="29" t="n">
        <x:f>IF(P188=0,0,IF('Trades'!I188="UNSUPPORTED",4,IF(C188&lt;&gt;"",3,IF('Trades'!I188="OPEN",2,1))))</x:f>
        <x:v>0</x:v>
      </x:c>
      <x:c r="L188" s="29" t="n">
        <x:f>IF(OR(K188&lt;&gt;1,'Summary'!$H$6="Datumsfilter prüfen"),0,IF(AND(OR('Summary'!$B$6="",E188&gt;='Summary'!$B$6),OR('Summary'!$E$6="",E188&lt;'Summary'!$E$6+1)),1,0))</x:f>
        <x:v>0</x:v>
      </x:c>
      <x:c r="M188" s="29" t="n">
        <x:f>IF(AND(L188=1,N188=1,'Trades'!Q188='Summary'!$K$4),1,0)</x:f>
        <x:v>0</x:v>
      </x:c>
      <x:c r="N188" s="29" t="n">
        <x:f>IF(K188&lt;&gt;1,0,IF(NOT(ISNUMBER('Trades'!P188)),0,IF(AND('Trades'!P188&gt;0,'Trades'!P188&lt;=1000000000,ROUND('Trades'!P188,2)='Trades'!P188,OR('Trades'!Q188="PRICE",'Trades'!Q188="ALL_IN")),1,0)))</x:f>
        <x:v>0</x:v>
      </x:c>
      <x:c r="O188" s="29" t="n">
        <x:f>IF(P188=0,0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0,COUNTIFS('Exits'!$B$9:$B$608,'Trades'!A188,'Exits'!$K$9:$K$608,1)))</x:f>
        <x:v>0</x:v>
      </x:c>
      <x:c r="P188" s="29" t="n">
        <x:f>IF(COUNTA('Trades'!A188:I188,'Trades'!K188:T188)=0,0,1)</x:f>
        <x:v>0</x:v>
      </x:c>
    </x:row>
    <x:row r="189" ht="52" customHeight="1">
      <x:c r="A189" s="29" t="str">
        <x:f>IF(P189=0,"",IF('Trades'!A189="","[Trades "&amp;ROW()&amp;"]",'Trades'!A189))</x:f>
      </x:c>
      <x:c r="B189" s="33" t="str">
        <x:f>IF(K189=0,"",CHOOSE(K189,"Abgeschlossen","Offen","Unvollständig / ungültig","Nicht unterstützt"))</x:f>
      </x:c>
      <x:c r="C189" s="33" t="str">
        <x:f>IF(P189=0,"",IF('Trades'!I189="UNSUPPORTED","Aufstockungen / Umkehrungen nicht unterstützt",IF('Trades'!A189="","Trade-ID eingeben",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IDs: Text mit A–Z am Anfang, bis zu 64 Zeichen; ohne *, ?, ~, =, &lt; oder &gt;. Beispiel: T-001.",IF(COUNTIFS('Trades'!$A$9:$A$208,'Trades'!A189)&lt;&gt;1,"Trade-ID ist doppelt",IF('Trades'!B189="","Instrument eingeben",IF(AND('Trades'!C189&lt;&gt;"LONG",'Trades'!C189&lt;&gt;"SHORT"),"LONG oder SHORT wählen",IF(NOT(ISNUMBER('Trades'!D189)),"Gültigen Eröffnungszeitpunkt eingeben",IF(OR('Trades'!D189&lt;1,'Trades'!D189&gt;2958465),"Gültigen Eröffnungszeitpunkt eingeben",IF(NOT(ISNUMBER('Trades'!E189)),"Positive ursprüngliche Menge eingeben",IF(OR('Trades'!E189&lt;=0,'Trades'!E189&gt;1000000,ROUND('Trades'!E189,8)&lt;&gt;'Trades'!E189),"Positive ursprüngliche Menge eingeben",IF('Trades'!F189="","Mengeneinheit angeben",IF(AND('Trades'!I189&lt;&gt;"OPEN",'Trades'!I189&lt;&gt;"CLOSED"),"OPEN oder CLOSED wählen",IF(AND('Trades'!J189&lt;&gt;"NET",'Trades'!J189&lt;&gt;"GROSS"),"NET oder GROSS wählen",IF(COUNTIFS('Exits'!$B$9:$B$608,'Trades'!A189,'Exits'!$G$9:$G$608,-1)&gt;0,"Zugehörige Ausstiege prüfen",IF(D189&gt;'Trades'!E189,"Geschlossene Menge übersteigt Anfangsmenge",IF(AND('Trades'!I189="OPEN",D189='Trades'!E189),"OPEN widerspricht Restmenge null",IF('Trades'!I189="OPEN","",IF(O189=0,"Schließung in Exits ergänzen",IF(D189&lt;&gt;'Trades'!E189,"CLOSED verlangt vollständige Schließung",IF(AND('Trades'!J189="NET",NOT(ISNUMBER('Trades'!L189))),"Abgeglichenes Netto der ganzen Position eingeben",IF(AND('Trades'!J189="NET",'Trades'!K189&lt;&gt;"YES"),"Netto der ganzen Position bestätigen",IF(IF('Trades'!J189="NET",IF('Trades'!M189="",FALSE,IF(NOT(ISNUMBER('Trades'!M189)),TRUE,OR('Trades'!M189&lt;0,'Trades'!M189&gt;1000000000,ROUND('Trades'!M189,2)&lt;&gt;'Trades'!M189))),FALSE),"Geldbeträge: höchstens 2 Nachkommastellen; Eingabebetrag absolut ≤ 1.000.000.000.",IF(IF('Trades'!J189="NET",IF('Trades'!N189="",FALSE,IF(NOT(ISNUMBER('Trades'!N189)),TRUE,OR('Trades'!N189&lt;0,'Trades'!N189&gt;1000000000,ROUND('Trades'!N189,2)&lt;&gt;'Trades'!N189))),FALSE),"Geldbeträge: höchstens 2 Nachkommastellen; Eingabebetrag absolut ≤ 1.000.000.000.",IF(IF('Trades'!J189="NET",IF('Trades'!O189="",FALSE,IF(NOT(ISNUMBER('Trades'!O189)),TRUE,OR(ABS('Trades'!O189)&gt;1000000000,ROUND('Trades'!O189,2)&lt;&gt;'Trades'!O189))),FALSE),"Geldbeträge: höchstens 2 Nachkommastellen; Eingabebetrag absolut ≤ 1.000.000.000.",IF(AND('Trades'!J189="GROSS",NOT(ISNUMBER('Trades'!M189))),"Provision angeben, auch null",IF(AND('Trades'!J189="GROSS",'Trades'!M189&lt;0),"Provision muss nichtnegativ sein",IF(AND('Trades'!J189="GROSS",NOT(ISNUMBER('Trades'!N189))),"Sonstige Gebühren angeben, auch null",IF(AND('Trades'!J189="GROSS",'Trades'!N189&lt;0),"Gebühren müssen nichtnegativ sein",IF(AND('Trades'!J189="GROSS",NOT(ISNUMBER('Trades'!O189))),"Finanzierung mit Vorzeichen angeben, auch null",IF(AND('Trades'!J189="GROSS",NOT(ISNUMBER(F189))),"Brutto-P&amp;L für jeden Ausstieg eingeben",IF(IF('Trades'!J189="NET",OR(ABS('Trades'!L189)&gt;1000000000,ROUND('Trades'!L189,2)&lt;&gt;'Trades'!L189),FALSE),"Geldbeträge: höchstens 2 Nachkommastellen; Eingabebetrag absolut ≤ 1.000.000.000.",IF(IF('Trades'!J189="GROSS",OR(ABS('Trades'!M189)&gt;1000000000,ABS('Trades'!N189)&gt;1000000000,ABS('Trades'!O189)&gt;1000000000,ROUND('Trades'!M189,2)&lt;&gt;'Trades'!M189,ROUND('Trades'!N189,2)&lt;&gt;'Trades'!N189,ROUND('Trades'!O189,2)&lt;&gt;'Trades'!O189),FALSE),"Geldbeträge: höchstens 2 Nachkommastellen; Eingabebetrag absolut ≤ 1.000.000.000.",IF(AND('Trades'!G189&lt;&gt;"",OR(NOT(ISNUMBER('Trades'!G189)),'Trades'!G189&lt;=0)),"Positiven Kurs eingeben oder leer lassen",IF(AND('Trades'!H189&lt;&gt;"",OR(NOT(ISNUMBER('Trades'!H189)),'Trades'!H189&lt;=0)),"Positiven Kurs eingeben oder leer lassen","")))))))))))))))))))))))))))))))))))</x:f>
      </x:c>
      <x:c r="D189" s="31"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k. A.",ROUND(SUMIFS('Exits'!$I$9:$I$608,'Exits'!$B$9:$B$608,'Trades'!A189),8)))</x:f>
      </x:c>
      <x:c r="E189" s="32"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k. A.",IF(OR(O189=0,COUNTIFS('Exits'!$B$9:$B$608,'Trades'!A189,'Exits'!$G$9:$G$608,-1)&gt;0),"k. A.",_xlfn.MAXIFS('Exits'!$C$9:$C$608,'Exits'!$B$9:$B$608,'Trades'!A189))))</x:f>
      </x:c>
      <x:c r="F189" s="30"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k. A.",IF(AND(O189&gt;0,SUMIFS('Exits'!$J$9:$J$608,'Exits'!$B$9:$B$608,'Trades'!A189)=O189),ROUND(SUMIFS('Exits'!$F$9:$F$608,'Exits'!$B$9:$B$608,'Trades'!A189),2),"k. A.")))</x:f>
      </x:c>
      <x:c r="G189" s="30" t="str">
        <x:f>IF(P189=0,"",IF(K189&lt;&gt;1,"k. A.",IF('Trades'!J189="NET",'Trades'!L189,ROUND(F189-'Trades'!M189-'Trades'!N189+'Trades'!O189,2))))</x:f>
      </x:c>
      <x:c r="H189" s="31" t="str">
        <x:f>IF(P189=0,"",IF(N189=1,G189/'Trades'!P189,"k. A."))</x:f>
      </x:c>
      <x:c r="I189" s="33" t="str">
        <x:f>IF(P189=0,"",IF(K189&lt;&gt;1,"Position nicht abgeschlossen",IF(NOT(ISNUMBER('Trades'!P189)),"Risiko fehlt oder ungültig: positiv, ≤ 1.000.000.000, höchstens 2 Nachkommastellen.",IF(OR('Trades'!P189&lt;=0,'Trades'!P189&gt;1000000000,ROUND('Trades'!P189,2)&lt;&gt;'Trades'!P189),"Risiko fehlt oder ungültig: positiv, ≤ 1.000.000.000, höchstens 2 Nachkommastellen.",IF(AND('Trades'!Q189&lt;&gt;"PRICE",'Trades'!Q189&lt;&gt;"ALL_IN"),"PRICE oder ALL_IN wählen",IF('Trades'!Q189&lt;&gt;'Summary'!$K$4,"Andere Basis ausgewählt","Erfasst"))))))</x:f>
      </x:c>
      <x:c r="J189" s="33" t="str">
        <x:f>IF(P189=0,"",IF('Summary'!$H$6="Datumsfilter prüfen","Datumsfilter prüfen",IF(L189=1,"Enthalten",IF(K189=1,"Außerhalb des Zeitraums","Nicht enthalten"))))</x:f>
      </x:c>
      <x:c r="K189" s="29" t="n">
        <x:f>IF(P189=0,0,IF('Trades'!I189="UNSUPPORTED",4,IF(C189&lt;&gt;"",3,IF('Trades'!I189="OPEN",2,1))))</x:f>
        <x:v>0</x:v>
      </x:c>
      <x:c r="L189" s="29" t="n">
        <x:f>IF(OR(K189&lt;&gt;1,'Summary'!$H$6="Datumsfilter prüfen"),0,IF(AND(OR('Summary'!$B$6="",E189&gt;='Summary'!$B$6),OR('Summary'!$E$6="",E189&lt;'Summary'!$E$6+1)),1,0))</x:f>
        <x:v>0</x:v>
      </x:c>
      <x:c r="M189" s="29" t="n">
        <x:f>IF(AND(L189=1,N189=1,'Trades'!Q189='Summary'!$K$4),1,0)</x:f>
        <x:v>0</x:v>
      </x:c>
      <x:c r="N189" s="29" t="n">
        <x:f>IF(K189&lt;&gt;1,0,IF(NOT(ISNUMBER('Trades'!P189)),0,IF(AND('Trades'!P189&gt;0,'Trades'!P189&lt;=1000000000,ROUND('Trades'!P189,2)='Trades'!P189,OR('Trades'!Q189="PRICE",'Trades'!Q189="ALL_IN")),1,0)))</x:f>
        <x:v>0</x:v>
      </x:c>
      <x:c r="O189" s="29" t="n">
        <x:f>IF(P189=0,0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0,COUNTIFS('Exits'!$B$9:$B$608,'Trades'!A189,'Exits'!$K$9:$K$608,1)))</x:f>
        <x:v>0</x:v>
      </x:c>
      <x:c r="P189" s="29" t="n">
        <x:f>IF(COUNTA('Trades'!A189:I189,'Trades'!K189:T189)=0,0,1)</x:f>
        <x:v>0</x:v>
      </x:c>
    </x:row>
    <x:row r="190" ht="52" customHeight="1">
      <x:c r="A190" s="29" t="str">
        <x:f>IF(P190=0,"",IF('Trades'!A190="","[Trades "&amp;ROW()&amp;"]",'Trades'!A190))</x:f>
      </x:c>
      <x:c r="B190" s="33" t="str">
        <x:f>IF(K190=0,"",CHOOSE(K190,"Abgeschlossen","Offen","Unvollständig / ungültig","Nicht unterstützt"))</x:f>
      </x:c>
      <x:c r="C190" s="33" t="str">
        <x:f>IF(P190=0,"",IF('Trades'!I190="UNSUPPORTED","Aufstockungen / Umkehrungen nicht unterstützt",IF('Trades'!A190="","Trade-ID eingeben",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IDs: Text mit A–Z am Anfang, bis zu 64 Zeichen; ohne *, ?, ~, =, &lt; oder &gt;. Beispiel: T-001.",IF(COUNTIFS('Trades'!$A$9:$A$208,'Trades'!A190)&lt;&gt;1,"Trade-ID ist doppelt",IF('Trades'!B190="","Instrument eingeben",IF(AND('Trades'!C190&lt;&gt;"LONG",'Trades'!C190&lt;&gt;"SHORT"),"LONG oder SHORT wählen",IF(NOT(ISNUMBER('Trades'!D190)),"Gültigen Eröffnungszeitpunkt eingeben",IF(OR('Trades'!D190&lt;1,'Trades'!D190&gt;2958465),"Gültigen Eröffnungszeitpunkt eingeben",IF(NOT(ISNUMBER('Trades'!E190)),"Positive ursprüngliche Menge eingeben",IF(OR('Trades'!E190&lt;=0,'Trades'!E190&gt;1000000,ROUND('Trades'!E190,8)&lt;&gt;'Trades'!E190),"Positive ursprüngliche Menge eingeben",IF('Trades'!F190="","Mengeneinheit angeben",IF(AND('Trades'!I190&lt;&gt;"OPEN",'Trades'!I190&lt;&gt;"CLOSED"),"OPEN oder CLOSED wählen",IF(AND('Trades'!J190&lt;&gt;"NET",'Trades'!J190&lt;&gt;"GROSS"),"NET oder GROSS wählen",IF(COUNTIFS('Exits'!$B$9:$B$608,'Trades'!A190,'Exits'!$G$9:$G$608,-1)&gt;0,"Zugehörige Ausstiege prüfen",IF(D190&gt;'Trades'!E190,"Geschlossene Menge übersteigt Anfangsmenge",IF(AND('Trades'!I190="OPEN",D190='Trades'!E190),"OPEN widerspricht Restmenge null",IF('Trades'!I190="OPEN","",IF(O190=0,"Schließung in Exits ergänzen",IF(D190&lt;&gt;'Trades'!E190,"CLOSED verlangt vollständige Schließung",IF(AND('Trades'!J190="NET",NOT(ISNUMBER('Trades'!L190))),"Abgeglichenes Netto der ganzen Position eingeben",IF(AND('Trades'!J190="NET",'Trades'!K190&lt;&gt;"YES"),"Netto der ganzen Position bestätigen",IF(IF('Trades'!J190="NET",IF('Trades'!M190="",FALSE,IF(NOT(ISNUMBER('Trades'!M190)),TRUE,OR('Trades'!M190&lt;0,'Trades'!M190&gt;1000000000,ROUND('Trades'!M190,2)&lt;&gt;'Trades'!M190))),FALSE),"Geldbeträge: höchstens 2 Nachkommastellen; Eingabebetrag absolut ≤ 1.000.000.000.",IF(IF('Trades'!J190="NET",IF('Trades'!N190="",FALSE,IF(NOT(ISNUMBER('Trades'!N190)),TRUE,OR('Trades'!N190&lt;0,'Trades'!N190&gt;1000000000,ROUND('Trades'!N190,2)&lt;&gt;'Trades'!N190))),FALSE),"Geldbeträge: höchstens 2 Nachkommastellen; Eingabebetrag absolut ≤ 1.000.000.000.",IF(IF('Trades'!J190="NET",IF('Trades'!O190="",FALSE,IF(NOT(ISNUMBER('Trades'!O190)),TRUE,OR(ABS('Trades'!O190)&gt;1000000000,ROUND('Trades'!O190,2)&lt;&gt;'Trades'!O190))),FALSE),"Geldbeträge: höchstens 2 Nachkommastellen; Eingabebetrag absolut ≤ 1.000.000.000.",IF(AND('Trades'!J190="GROSS",NOT(ISNUMBER('Trades'!M190))),"Provision angeben, auch null",IF(AND('Trades'!J190="GROSS",'Trades'!M190&lt;0),"Provision muss nichtnegativ sein",IF(AND('Trades'!J190="GROSS",NOT(ISNUMBER('Trades'!N190))),"Sonstige Gebühren angeben, auch null",IF(AND('Trades'!J190="GROSS",'Trades'!N190&lt;0),"Gebühren müssen nichtnegativ sein",IF(AND('Trades'!J190="GROSS",NOT(ISNUMBER('Trades'!O190))),"Finanzierung mit Vorzeichen angeben, auch null",IF(AND('Trades'!J190="GROSS",NOT(ISNUMBER(F190))),"Brutto-P&amp;L für jeden Ausstieg eingeben",IF(IF('Trades'!J190="NET",OR(ABS('Trades'!L190)&gt;1000000000,ROUND('Trades'!L190,2)&lt;&gt;'Trades'!L190),FALSE),"Geldbeträge: höchstens 2 Nachkommastellen; Eingabebetrag absolut ≤ 1.000.000.000.",IF(IF('Trades'!J190="GROSS",OR(ABS('Trades'!M190)&gt;1000000000,ABS('Trades'!N190)&gt;1000000000,ABS('Trades'!O190)&gt;1000000000,ROUND('Trades'!M190,2)&lt;&gt;'Trades'!M190,ROUND('Trades'!N190,2)&lt;&gt;'Trades'!N190,ROUND('Trades'!O190,2)&lt;&gt;'Trades'!O190),FALSE),"Geldbeträge: höchstens 2 Nachkommastellen; Eingabebetrag absolut ≤ 1.000.000.000.",IF(AND('Trades'!G190&lt;&gt;"",OR(NOT(ISNUMBER('Trades'!G190)),'Trades'!G190&lt;=0)),"Positiven Kurs eingeben oder leer lassen",IF(AND('Trades'!H190&lt;&gt;"",OR(NOT(ISNUMBER('Trades'!H190)),'Trades'!H190&lt;=0)),"Positiven Kurs eingeben oder leer lassen","")))))))))))))))))))))))))))))))))))</x:f>
      </x:c>
      <x:c r="D190" s="31"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k. A.",ROUND(SUMIFS('Exits'!$I$9:$I$608,'Exits'!$B$9:$B$608,'Trades'!A190),8)))</x:f>
      </x:c>
      <x:c r="E190" s="32"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k. A.",IF(OR(O190=0,COUNTIFS('Exits'!$B$9:$B$608,'Trades'!A190,'Exits'!$G$9:$G$608,-1)&gt;0),"k. A.",_xlfn.MAXIFS('Exits'!$C$9:$C$608,'Exits'!$B$9:$B$608,'Trades'!A190))))</x:f>
      </x:c>
      <x:c r="F190" s="30"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k. A.",IF(AND(O190&gt;0,SUMIFS('Exits'!$J$9:$J$608,'Exits'!$B$9:$B$608,'Trades'!A190)=O190),ROUND(SUMIFS('Exits'!$F$9:$F$608,'Exits'!$B$9:$B$608,'Trades'!A190),2),"k. A.")))</x:f>
      </x:c>
      <x:c r="G190" s="30" t="str">
        <x:f>IF(P190=0,"",IF(K190&lt;&gt;1,"k. A.",IF('Trades'!J190="NET",'Trades'!L190,ROUND(F190-'Trades'!M190-'Trades'!N190+'Trades'!O190,2))))</x:f>
      </x:c>
      <x:c r="H190" s="31" t="str">
        <x:f>IF(P190=0,"",IF(N190=1,G190/'Trades'!P190,"k. A."))</x:f>
      </x:c>
      <x:c r="I190" s="33" t="str">
        <x:f>IF(P190=0,"",IF(K190&lt;&gt;1,"Position nicht abgeschlossen",IF(NOT(ISNUMBER('Trades'!P190)),"Risiko fehlt oder ungültig: positiv, ≤ 1.000.000.000, höchstens 2 Nachkommastellen.",IF(OR('Trades'!P190&lt;=0,'Trades'!P190&gt;1000000000,ROUND('Trades'!P190,2)&lt;&gt;'Trades'!P190),"Risiko fehlt oder ungültig: positiv, ≤ 1.000.000.000, höchstens 2 Nachkommastellen.",IF(AND('Trades'!Q190&lt;&gt;"PRICE",'Trades'!Q190&lt;&gt;"ALL_IN"),"PRICE oder ALL_IN wählen",IF('Trades'!Q190&lt;&gt;'Summary'!$K$4,"Andere Basis ausgewählt","Erfasst"))))))</x:f>
      </x:c>
      <x:c r="J190" s="33" t="str">
        <x:f>IF(P190=0,"",IF('Summary'!$H$6="Datumsfilter prüfen","Datumsfilter prüfen",IF(L190=1,"Enthalten",IF(K190=1,"Außerhalb des Zeitraums","Nicht enthalten"))))</x:f>
      </x:c>
      <x:c r="K190" s="29" t="n">
        <x:f>IF(P190=0,0,IF('Trades'!I190="UNSUPPORTED",4,IF(C190&lt;&gt;"",3,IF('Trades'!I190="OPEN",2,1))))</x:f>
        <x:v>0</x:v>
      </x:c>
      <x:c r="L190" s="29" t="n">
        <x:f>IF(OR(K190&lt;&gt;1,'Summary'!$H$6="Datumsfilter prüfen"),0,IF(AND(OR('Summary'!$B$6="",E190&gt;='Summary'!$B$6),OR('Summary'!$E$6="",E190&lt;'Summary'!$E$6+1)),1,0))</x:f>
        <x:v>0</x:v>
      </x:c>
      <x:c r="M190" s="29" t="n">
        <x:f>IF(AND(L190=1,N190=1,'Trades'!Q190='Summary'!$K$4),1,0)</x:f>
        <x:v>0</x:v>
      </x:c>
      <x:c r="N190" s="29" t="n">
        <x:f>IF(K190&lt;&gt;1,0,IF(NOT(ISNUMBER('Trades'!P190)),0,IF(AND('Trades'!P190&gt;0,'Trades'!P190&lt;=1000000000,ROUND('Trades'!P190,2)='Trades'!P190,OR('Trades'!Q190="PRICE",'Trades'!Q190="ALL_IN")),1,0)))</x:f>
        <x:v>0</x:v>
      </x:c>
      <x:c r="O190" s="29" t="n">
        <x:f>IF(P190=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0,COUNTIFS('Exits'!$B$9:$B$608,'Trades'!A190,'Exits'!$K$9:$K$608,1)))</x:f>
        <x:v>0</x:v>
      </x:c>
      <x:c r="P190" s="29" t="n">
        <x:f>IF(COUNTA('Trades'!A190:I190,'Trades'!K190:T190)=0,0,1)</x:f>
        <x:v>0</x:v>
      </x:c>
    </x:row>
    <x:row r="191" ht="52" customHeight="1">
      <x:c r="A191" s="29" t="str">
        <x:f>IF(P191=0,"",IF('Trades'!A191="","[Trades "&amp;ROW()&amp;"]",'Trades'!A191))</x:f>
      </x:c>
      <x:c r="B191" s="33" t="str">
        <x:f>IF(K191=0,"",CHOOSE(K191,"Abgeschlossen","Offen","Unvollständig / ungültig","Nicht unterstützt"))</x:f>
      </x:c>
      <x:c r="C191" s="33" t="str">
        <x:f>IF(P191=0,"",IF('Trades'!I191="UNSUPPORTED","Aufstockungen / Umkehrungen nicht unterstützt",IF('Trades'!A191="","Trade-ID eingeben",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IDs: Text mit A–Z am Anfang, bis zu 64 Zeichen; ohne *, ?, ~, =, &lt; oder &gt;. Beispiel: T-001.",IF(COUNTIFS('Trades'!$A$9:$A$208,'Trades'!A191)&lt;&gt;1,"Trade-ID ist doppelt",IF('Trades'!B191="","Instrument eingeben",IF(AND('Trades'!C191&lt;&gt;"LONG",'Trades'!C191&lt;&gt;"SHORT"),"LONG oder SHORT wählen",IF(NOT(ISNUMBER('Trades'!D191)),"Gültigen Eröffnungszeitpunkt eingeben",IF(OR('Trades'!D191&lt;1,'Trades'!D191&gt;2958465),"Gültigen Eröffnungszeitpunkt eingeben",IF(NOT(ISNUMBER('Trades'!E191)),"Positive ursprüngliche Menge eingeben",IF(OR('Trades'!E191&lt;=0,'Trades'!E191&gt;1000000,ROUND('Trades'!E191,8)&lt;&gt;'Trades'!E191),"Positive ursprüngliche Menge eingeben",IF('Trades'!F191="","Mengeneinheit angeben",IF(AND('Trades'!I191&lt;&gt;"OPEN",'Trades'!I191&lt;&gt;"CLOSED"),"OPEN oder CLOSED wählen",IF(AND('Trades'!J191&lt;&gt;"NET",'Trades'!J191&lt;&gt;"GROSS"),"NET oder GROSS wählen",IF(COUNTIFS('Exits'!$B$9:$B$608,'Trades'!A191,'Exits'!$G$9:$G$608,-1)&gt;0,"Zugehörige Ausstiege prüfen",IF(D191&gt;'Trades'!E191,"Geschlossene Menge übersteigt Anfangsmenge",IF(AND('Trades'!I191="OPEN",D191='Trades'!E191),"OPEN widerspricht Restmenge null",IF('Trades'!I191="OPEN","",IF(O191=0,"Schließung in Exits ergänzen",IF(D191&lt;&gt;'Trades'!E191,"CLOSED verlangt vollständige Schließung",IF(AND('Trades'!J191="NET",NOT(ISNUMBER('Trades'!L191))),"Abgeglichenes Netto der ganzen Position eingeben",IF(AND('Trades'!J191="NET",'Trades'!K191&lt;&gt;"YES"),"Netto der ganzen Position bestätigen",IF(IF('Trades'!J191="NET",IF('Trades'!M191="",FALSE,IF(NOT(ISNUMBER('Trades'!M191)),TRUE,OR('Trades'!M191&lt;0,'Trades'!M191&gt;1000000000,ROUND('Trades'!M191,2)&lt;&gt;'Trades'!M191))),FALSE),"Geldbeträge: höchstens 2 Nachkommastellen; Eingabebetrag absolut ≤ 1.000.000.000.",IF(IF('Trades'!J191="NET",IF('Trades'!N191="",FALSE,IF(NOT(ISNUMBER('Trades'!N191)),TRUE,OR('Trades'!N191&lt;0,'Trades'!N191&gt;1000000000,ROUND('Trades'!N191,2)&lt;&gt;'Trades'!N191))),FALSE),"Geldbeträge: höchstens 2 Nachkommastellen; Eingabebetrag absolut ≤ 1.000.000.000.",IF(IF('Trades'!J191="NET",IF('Trades'!O191="",FALSE,IF(NOT(ISNUMBER('Trades'!O191)),TRUE,OR(ABS('Trades'!O191)&gt;1000000000,ROUND('Trades'!O191,2)&lt;&gt;'Trades'!O191))),FALSE),"Geldbeträge: höchstens 2 Nachkommastellen; Eingabebetrag absolut ≤ 1.000.000.000.",IF(AND('Trades'!J191="GROSS",NOT(ISNUMBER('Trades'!M191))),"Provision angeben, auch null",IF(AND('Trades'!J191="GROSS",'Trades'!M191&lt;0),"Provision muss nichtnegativ sein",IF(AND('Trades'!J191="GROSS",NOT(ISNUMBER('Trades'!N191))),"Sonstige Gebühren angeben, auch null",IF(AND('Trades'!J191="GROSS",'Trades'!N191&lt;0),"Gebühren müssen nichtnegativ sein",IF(AND('Trades'!J191="GROSS",NOT(ISNUMBER('Trades'!O191))),"Finanzierung mit Vorzeichen angeben, auch null",IF(AND('Trades'!J191="GROSS",NOT(ISNUMBER(F191))),"Brutto-P&amp;L für jeden Ausstieg eingeben",IF(IF('Trades'!J191="NET",OR(ABS('Trades'!L191)&gt;1000000000,ROUND('Trades'!L191,2)&lt;&gt;'Trades'!L191),FALSE),"Geldbeträge: höchstens 2 Nachkommastellen; Eingabebetrag absolut ≤ 1.000.000.000.",IF(IF('Trades'!J191="GROSS",OR(ABS('Trades'!M191)&gt;1000000000,ABS('Trades'!N191)&gt;1000000000,ABS('Trades'!O191)&gt;1000000000,ROUND('Trades'!M191,2)&lt;&gt;'Trades'!M191,ROUND('Trades'!N191,2)&lt;&gt;'Trades'!N191,ROUND('Trades'!O191,2)&lt;&gt;'Trades'!O191),FALSE),"Geldbeträge: höchstens 2 Nachkommastellen; Eingabebetrag absolut ≤ 1.000.000.000.",IF(AND('Trades'!G191&lt;&gt;"",OR(NOT(ISNUMBER('Trades'!G191)),'Trades'!G191&lt;=0)),"Positiven Kurs eingeben oder leer lassen",IF(AND('Trades'!H191&lt;&gt;"",OR(NOT(ISNUMBER('Trades'!H191)),'Trades'!H191&lt;=0)),"Positiven Kurs eingeben oder leer lassen","")))))))))))))))))))))))))))))))))))</x:f>
      </x:c>
      <x:c r="D191" s="31"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k. A.",ROUND(SUMIFS('Exits'!$I$9:$I$608,'Exits'!$B$9:$B$608,'Trades'!A191),8)))</x:f>
      </x:c>
      <x:c r="E191" s="32"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k. A.",IF(OR(O191=0,COUNTIFS('Exits'!$B$9:$B$608,'Trades'!A191,'Exits'!$G$9:$G$608,-1)&gt;0),"k. A.",_xlfn.MAXIFS('Exits'!$C$9:$C$608,'Exits'!$B$9:$B$608,'Trades'!A191))))</x:f>
      </x:c>
      <x:c r="F191" s="30"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k. A.",IF(AND(O191&gt;0,SUMIFS('Exits'!$J$9:$J$608,'Exits'!$B$9:$B$608,'Trades'!A191)=O191),ROUND(SUMIFS('Exits'!$F$9:$F$608,'Exits'!$B$9:$B$608,'Trades'!A191),2),"k. A.")))</x:f>
      </x:c>
      <x:c r="G191" s="30" t="str">
        <x:f>IF(P191=0,"",IF(K191&lt;&gt;1,"k. A.",IF('Trades'!J191="NET",'Trades'!L191,ROUND(F191-'Trades'!M191-'Trades'!N191+'Trades'!O191,2))))</x:f>
      </x:c>
      <x:c r="H191" s="31" t="str">
        <x:f>IF(P191=0,"",IF(N191=1,G191/'Trades'!P191,"k. A."))</x:f>
      </x:c>
      <x:c r="I191" s="33" t="str">
        <x:f>IF(P191=0,"",IF(K191&lt;&gt;1,"Position nicht abgeschlossen",IF(NOT(ISNUMBER('Trades'!P191)),"Risiko fehlt oder ungültig: positiv, ≤ 1.000.000.000, höchstens 2 Nachkommastellen.",IF(OR('Trades'!P191&lt;=0,'Trades'!P191&gt;1000000000,ROUND('Trades'!P191,2)&lt;&gt;'Trades'!P191),"Risiko fehlt oder ungültig: positiv, ≤ 1.000.000.000, höchstens 2 Nachkommastellen.",IF(AND('Trades'!Q191&lt;&gt;"PRICE",'Trades'!Q191&lt;&gt;"ALL_IN"),"PRICE oder ALL_IN wählen",IF('Trades'!Q191&lt;&gt;'Summary'!$K$4,"Andere Basis ausgewählt","Erfasst"))))))</x:f>
      </x:c>
      <x:c r="J191" s="33" t="str">
        <x:f>IF(P191=0,"",IF('Summary'!$H$6="Datumsfilter prüfen","Datumsfilter prüfen",IF(L191=1,"Enthalten",IF(K191=1,"Außerhalb des Zeitraums","Nicht enthalten"))))</x:f>
      </x:c>
      <x:c r="K191" s="29" t="n">
        <x:f>IF(P191=0,0,IF('Trades'!I191="UNSUPPORTED",4,IF(C191&lt;&gt;"",3,IF('Trades'!I191="OPEN",2,1))))</x:f>
        <x:v>0</x:v>
      </x:c>
      <x:c r="L191" s="29" t="n">
        <x:f>IF(OR(K191&lt;&gt;1,'Summary'!$H$6="Datumsfilter prüfen"),0,IF(AND(OR('Summary'!$B$6="",E191&gt;='Summary'!$B$6),OR('Summary'!$E$6="",E191&lt;'Summary'!$E$6+1)),1,0))</x:f>
        <x:v>0</x:v>
      </x:c>
      <x:c r="M191" s="29" t="n">
        <x:f>IF(AND(L191=1,N191=1,'Trades'!Q191='Summary'!$K$4),1,0)</x:f>
        <x:v>0</x:v>
      </x:c>
      <x:c r="N191" s="29" t="n">
        <x:f>IF(K191&lt;&gt;1,0,IF(NOT(ISNUMBER('Trades'!P191)),0,IF(AND('Trades'!P191&gt;0,'Trades'!P191&lt;=1000000000,ROUND('Trades'!P191,2)='Trades'!P191,OR('Trades'!Q191="PRICE",'Trades'!Q191="ALL_IN")),1,0)))</x:f>
        <x:v>0</x:v>
      </x:c>
      <x:c r="O191" s="29" t="n">
        <x:f>IF(P191=0,0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0,COUNTIFS('Exits'!$B$9:$B$608,'Trades'!A191,'Exits'!$K$9:$K$608,1)))</x:f>
        <x:v>0</x:v>
      </x:c>
      <x:c r="P191" s="29" t="n">
        <x:f>IF(COUNTA('Trades'!A191:I191,'Trades'!K191:T191)=0,0,1)</x:f>
        <x:v>0</x:v>
      </x:c>
    </x:row>
    <x:row r="192" ht="52" customHeight="1">
      <x:c r="A192" s="29" t="str">
        <x:f>IF(P192=0,"",IF('Trades'!A192="","[Trades "&amp;ROW()&amp;"]",'Trades'!A192))</x:f>
      </x:c>
      <x:c r="B192" s="33" t="str">
        <x:f>IF(K192=0,"",CHOOSE(K192,"Abgeschlossen","Offen","Unvollständig / ungültig","Nicht unterstützt"))</x:f>
      </x:c>
      <x:c r="C192" s="33" t="str">
        <x:f>IF(P192=0,"",IF('Trades'!I192="UNSUPPORTED","Aufstockungen / Umkehrungen nicht unterstützt",IF('Trades'!A192="","Trade-ID eingeben",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IDs: Text mit A–Z am Anfang, bis zu 64 Zeichen; ohne *, ?, ~, =, &lt; oder &gt;. Beispiel: T-001.",IF(COUNTIFS('Trades'!$A$9:$A$208,'Trades'!A192)&lt;&gt;1,"Trade-ID ist doppelt",IF('Trades'!B192="","Instrument eingeben",IF(AND('Trades'!C192&lt;&gt;"LONG",'Trades'!C192&lt;&gt;"SHORT"),"LONG oder SHORT wählen",IF(NOT(ISNUMBER('Trades'!D192)),"Gültigen Eröffnungszeitpunkt eingeben",IF(OR('Trades'!D192&lt;1,'Trades'!D192&gt;2958465),"Gültigen Eröffnungszeitpunkt eingeben",IF(NOT(ISNUMBER('Trades'!E192)),"Positive ursprüngliche Menge eingeben",IF(OR('Trades'!E192&lt;=0,'Trades'!E192&gt;1000000,ROUND('Trades'!E192,8)&lt;&gt;'Trades'!E192),"Positive ursprüngliche Menge eingeben",IF('Trades'!F192="","Mengeneinheit angeben",IF(AND('Trades'!I192&lt;&gt;"OPEN",'Trades'!I192&lt;&gt;"CLOSED"),"OPEN oder CLOSED wählen",IF(AND('Trades'!J192&lt;&gt;"NET",'Trades'!J192&lt;&gt;"GROSS"),"NET oder GROSS wählen",IF(COUNTIFS('Exits'!$B$9:$B$608,'Trades'!A192,'Exits'!$G$9:$G$608,-1)&gt;0,"Zugehörige Ausstiege prüfen",IF(D192&gt;'Trades'!E192,"Geschlossene Menge übersteigt Anfangsmenge",IF(AND('Trades'!I192="OPEN",D192='Trades'!E192),"OPEN widerspricht Restmenge null",IF('Trades'!I192="OPEN","",IF(O192=0,"Schließung in Exits ergänzen",IF(D192&lt;&gt;'Trades'!E192,"CLOSED verlangt vollständige Schließung",IF(AND('Trades'!J192="NET",NOT(ISNUMBER('Trades'!L192))),"Abgeglichenes Netto der ganzen Position eingeben",IF(AND('Trades'!J192="NET",'Trades'!K192&lt;&gt;"YES"),"Netto der ganzen Position bestätigen",IF(IF('Trades'!J192="NET",IF('Trades'!M192="",FALSE,IF(NOT(ISNUMBER('Trades'!M192)),TRUE,OR('Trades'!M192&lt;0,'Trades'!M192&gt;1000000000,ROUND('Trades'!M192,2)&lt;&gt;'Trades'!M192))),FALSE),"Geldbeträge: höchstens 2 Nachkommastellen; Eingabebetrag absolut ≤ 1.000.000.000.",IF(IF('Trades'!J192="NET",IF('Trades'!N192="",FALSE,IF(NOT(ISNUMBER('Trades'!N192)),TRUE,OR('Trades'!N192&lt;0,'Trades'!N192&gt;1000000000,ROUND('Trades'!N192,2)&lt;&gt;'Trades'!N192))),FALSE),"Geldbeträge: höchstens 2 Nachkommastellen; Eingabebetrag absolut ≤ 1.000.000.000.",IF(IF('Trades'!J192="NET",IF('Trades'!O192="",FALSE,IF(NOT(ISNUMBER('Trades'!O192)),TRUE,OR(ABS('Trades'!O192)&gt;1000000000,ROUND('Trades'!O192,2)&lt;&gt;'Trades'!O192))),FALSE),"Geldbeträge: höchstens 2 Nachkommastellen; Eingabebetrag absolut ≤ 1.000.000.000.",IF(AND('Trades'!J192="GROSS",NOT(ISNUMBER('Trades'!M192))),"Provision angeben, auch null",IF(AND('Trades'!J192="GROSS",'Trades'!M192&lt;0),"Provision muss nichtnegativ sein",IF(AND('Trades'!J192="GROSS",NOT(ISNUMBER('Trades'!N192))),"Sonstige Gebühren angeben, auch null",IF(AND('Trades'!J192="GROSS",'Trades'!N192&lt;0),"Gebühren müssen nichtnegativ sein",IF(AND('Trades'!J192="GROSS",NOT(ISNUMBER('Trades'!O192))),"Finanzierung mit Vorzeichen angeben, auch null",IF(AND('Trades'!J192="GROSS",NOT(ISNUMBER(F192))),"Brutto-P&amp;L für jeden Ausstieg eingeben",IF(IF('Trades'!J192="NET",OR(ABS('Trades'!L192)&gt;1000000000,ROUND('Trades'!L192,2)&lt;&gt;'Trades'!L192),FALSE),"Geldbeträge: höchstens 2 Nachkommastellen; Eingabebetrag absolut ≤ 1.000.000.000.",IF(IF('Trades'!J192="GROSS",OR(ABS('Trades'!M192)&gt;1000000000,ABS('Trades'!N192)&gt;1000000000,ABS('Trades'!O192)&gt;1000000000,ROUND('Trades'!M192,2)&lt;&gt;'Trades'!M192,ROUND('Trades'!N192,2)&lt;&gt;'Trades'!N192,ROUND('Trades'!O192,2)&lt;&gt;'Trades'!O192),FALSE),"Geldbeträge: höchstens 2 Nachkommastellen; Eingabebetrag absolut ≤ 1.000.000.000.",IF(AND('Trades'!G192&lt;&gt;"",OR(NOT(ISNUMBER('Trades'!G192)),'Trades'!G192&lt;=0)),"Positiven Kurs eingeben oder leer lassen",IF(AND('Trades'!H192&lt;&gt;"",OR(NOT(ISNUMBER('Trades'!H192)),'Trades'!H192&lt;=0)),"Positiven Kurs eingeben oder leer lassen","")))))))))))))))))))))))))))))))))))</x:f>
      </x:c>
      <x:c r="D192" s="31"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k. A.",ROUND(SUMIFS('Exits'!$I$9:$I$608,'Exits'!$B$9:$B$608,'Trades'!A192),8)))</x:f>
      </x:c>
      <x:c r="E192" s="32"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k. A.",IF(OR(O192=0,COUNTIFS('Exits'!$B$9:$B$608,'Trades'!A192,'Exits'!$G$9:$G$608,-1)&gt;0),"k. A.",_xlfn.MAXIFS('Exits'!$C$9:$C$608,'Exits'!$B$9:$B$608,'Trades'!A192))))</x:f>
      </x:c>
      <x:c r="F192" s="30"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k. A.",IF(AND(O192&gt;0,SUMIFS('Exits'!$J$9:$J$608,'Exits'!$B$9:$B$608,'Trades'!A192)=O192),ROUND(SUMIFS('Exits'!$F$9:$F$608,'Exits'!$B$9:$B$608,'Trades'!A192),2),"k. A.")))</x:f>
      </x:c>
      <x:c r="G192" s="30" t="str">
        <x:f>IF(P192=0,"",IF(K192&lt;&gt;1,"k. A.",IF('Trades'!J192="NET",'Trades'!L192,ROUND(F192-'Trades'!M192-'Trades'!N192+'Trades'!O192,2))))</x:f>
      </x:c>
      <x:c r="H192" s="31" t="str">
        <x:f>IF(P192=0,"",IF(N192=1,G192/'Trades'!P192,"k. A."))</x:f>
      </x:c>
      <x:c r="I192" s="33" t="str">
        <x:f>IF(P192=0,"",IF(K192&lt;&gt;1,"Position nicht abgeschlossen",IF(NOT(ISNUMBER('Trades'!P192)),"Risiko fehlt oder ungültig: positiv, ≤ 1.000.000.000, höchstens 2 Nachkommastellen.",IF(OR('Trades'!P192&lt;=0,'Trades'!P192&gt;1000000000,ROUND('Trades'!P192,2)&lt;&gt;'Trades'!P192),"Risiko fehlt oder ungültig: positiv, ≤ 1.000.000.000, höchstens 2 Nachkommastellen.",IF(AND('Trades'!Q192&lt;&gt;"PRICE",'Trades'!Q192&lt;&gt;"ALL_IN"),"PRICE oder ALL_IN wählen",IF('Trades'!Q192&lt;&gt;'Summary'!$K$4,"Andere Basis ausgewählt","Erfasst"))))))</x:f>
      </x:c>
      <x:c r="J192" s="33" t="str">
        <x:f>IF(P192=0,"",IF('Summary'!$H$6="Datumsfilter prüfen","Datumsfilter prüfen",IF(L192=1,"Enthalten",IF(K192=1,"Außerhalb des Zeitraums","Nicht enthalten"))))</x:f>
      </x:c>
      <x:c r="K192" s="29" t="n">
        <x:f>IF(P192=0,0,IF('Trades'!I192="UNSUPPORTED",4,IF(C192&lt;&gt;"",3,IF('Trades'!I192="OPEN",2,1))))</x:f>
        <x:v>0</x:v>
      </x:c>
      <x:c r="L192" s="29" t="n">
        <x:f>IF(OR(K192&lt;&gt;1,'Summary'!$H$6="Datumsfilter prüfen"),0,IF(AND(OR('Summary'!$B$6="",E192&gt;='Summary'!$B$6),OR('Summary'!$E$6="",E192&lt;'Summary'!$E$6+1)),1,0))</x:f>
        <x:v>0</x:v>
      </x:c>
      <x:c r="M192" s="29" t="n">
        <x:f>IF(AND(L192=1,N192=1,'Trades'!Q192='Summary'!$K$4),1,0)</x:f>
        <x:v>0</x:v>
      </x:c>
      <x:c r="N192" s="29" t="n">
        <x:f>IF(K192&lt;&gt;1,0,IF(NOT(ISNUMBER('Trades'!P192)),0,IF(AND('Trades'!P192&gt;0,'Trades'!P192&lt;=1000000000,ROUND('Trades'!P192,2)='Trades'!P192,OR('Trades'!Q192="PRICE",'Trades'!Q192="ALL_IN")),1,0)))</x:f>
        <x:v>0</x:v>
      </x:c>
      <x:c r="O192" s="29" t="n">
        <x:f>IF(P192=0,0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0,COUNTIFS('Exits'!$B$9:$B$608,'Trades'!A192,'Exits'!$K$9:$K$608,1)))</x:f>
        <x:v>0</x:v>
      </x:c>
      <x:c r="P192" s="29" t="n">
        <x:f>IF(COUNTA('Trades'!A192:I192,'Trades'!K192:T192)=0,0,1)</x:f>
        <x:v>0</x:v>
      </x:c>
    </x:row>
    <x:row r="193" ht="52" customHeight="1">
      <x:c r="A193" s="29" t="str">
        <x:f>IF(P193=0,"",IF('Trades'!A193="","[Trades "&amp;ROW()&amp;"]",'Trades'!A193))</x:f>
      </x:c>
      <x:c r="B193" s="33" t="str">
        <x:f>IF(K193=0,"",CHOOSE(K193,"Abgeschlossen","Offen","Unvollständig / ungültig","Nicht unterstützt"))</x:f>
      </x:c>
      <x:c r="C193" s="33" t="str">
        <x:f>IF(P193=0,"",IF('Trades'!I193="UNSUPPORTED","Aufstockungen / Umkehrungen nicht unterstützt",IF('Trades'!A193="","Trade-ID eingeben",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IDs: Text mit A–Z am Anfang, bis zu 64 Zeichen; ohne *, ?, ~, =, &lt; oder &gt;. Beispiel: T-001.",IF(COUNTIFS('Trades'!$A$9:$A$208,'Trades'!A193)&lt;&gt;1,"Trade-ID ist doppelt",IF('Trades'!B193="","Instrument eingeben",IF(AND('Trades'!C193&lt;&gt;"LONG",'Trades'!C193&lt;&gt;"SHORT"),"LONG oder SHORT wählen",IF(NOT(ISNUMBER('Trades'!D193)),"Gültigen Eröffnungszeitpunkt eingeben",IF(OR('Trades'!D193&lt;1,'Trades'!D193&gt;2958465),"Gültigen Eröffnungszeitpunkt eingeben",IF(NOT(ISNUMBER('Trades'!E193)),"Positive ursprüngliche Menge eingeben",IF(OR('Trades'!E193&lt;=0,'Trades'!E193&gt;1000000,ROUND('Trades'!E193,8)&lt;&gt;'Trades'!E193),"Positive ursprüngliche Menge eingeben",IF('Trades'!F193="","Mengeneinheit angeben",IF(AND('Trades'!I193&lt;&gt;"OPEN",'Trades'!I193&lt;&gt;"CLOSED"),"OPEN oder CLOSED wählen",IF(AND('Trades'!J193&lt;&gt;"NET",'Trades'!J193&lt;&gt;"GROSS"),"NET oder GROSS wählen",IF(COUNTIFS('Exits'!$B$9:$B$608,'Trades'!A193,'Exits'!$G$9:$G$608,-1)&gt;0,"Zugehörige Ausstiege prüfen",IF(D193&gt;'Trades'!E193,"Geschlossene Menge übersteigt Anfangsmenge",IF(AND('Trades'!I193="OPEN",D193='Trades'!E193),"OPEN widerspricht Restmenge null",IF('Trades'!I193="OPEN","",IF(O193=0,"Schließung in Exits ergänzen",IF(D193&lt;&gt;'Trades'!E193,"CLOSED verlangt vollständige Schließung",IF(AND('Trades'!J193="NET",NOT(ISNUMBER('Trades'!L193))),"Abgeglichenes Netto der ganzen Position eingeben",IF(AND('Trades'!J193="NET",'Trades'!K193&lt;&gt;"YES"),"Netto der ganzen Position bestätigen",IF(IF('Trades'!J193="NET",IF('Trades'!M193="",FALSE,IF(NOT(ISNUMBER('Trades'!M193)),TRUE,OR('Trades'!M193&lt;0,'Trades'!M193&gt;1000000000,ROUND('Trades'!M193,2)&lt;&gt;'Trades'!M193))),FALSE),"Geldbeträge: höchstens 2 Nachkommastellen; Eingabebetrag absolut ≤ 1.000.000.000.",IF(IF('Trades'!J193="NET",IF('Trades'!N193="",FALSE,IF(NOT(ISNUMBER('Trades'!N193)),TRUE,OR('Trades'!N193&lt;0,'Trades'!N193&gt;1000000000,ROUND('Trades'!N193,2)&lt;&gt;'Trades'!N193))),FALSE),"Geldbeträge: höchstens 2 Nachkommastellen; Eingabebetrag absolut ≤ 1.000.000.000.",IF(IF('Trades'!J193="NET",IF('Trades'!O193="",FALSE,IF(NOT(ISNUMBER('Trades'!O193)),TRUE,OR(ABS('Trades'!O193)&gt;1000000000,ROUND('Trades'!O193,2)&lt;&gt;'Trades'!O193))),FALSE),"Geldbeträge: höchstens 2 Nachkommastellen; Eingabebetrag absolut ≤ 1.000.000.000.",IF(AND('Trades'!J193="GROSS",NOT(ISNUMBER('Trades'!M193))),"Provision angeben, auch null",IF(AND('Trades'!J193="GROSS",'Trades'!M193&lt;0),"Provision muss nichtnegativ sein",IF(AND('Trades'!J193="GROSS",NOT(ISNUMBER('Trades'!N193))),"Sonstige Gebühren angeben, auch null",IF(AND('Trades'!J193="GROSS",'Trades'!N193&lt;0),"Gebühren müssen nichtnegativ sein",IF(AND('Trades'!J193="GROSS",NOT(ISNUMBER('Trades'!O193))),"Finanzierung mit Vorzeichen angeben, auch null",IF(AND('Trades'!J193="GROSS",NOT(ISNUMBER(F193))),"Brutto-P&amp;L für jeden Ausstieg eingeben",IF(IF('Trades'!J193="NET",OR(ABS('Trades'!L193)&gt;1000000000,ROUND('Trades'!L193,2)&lt;&gt;'Trades'!L193),FALSE),"Geldbeträge: höchstens 2 Nachkommastellen; Eingabebetrag absolut ≤ 1.000.000.000.",IF(IF('Trades'!J193="GROSS",OR(ABS('Trades'!M193)&gt;1000000000,ABS('Trades'!N193)&gt;1000000000,ABS('Trades'!O193)&gt;1000000000,ROUND('Trades'!M193,2)&lt;&gt;'Trades'!M193,ROUND('Trades'!N193,2)&lt;&gt;'Trades'!N193,ROUND('Trades'!O193,2)&lt;&gt;'Trades'!O193),FALSE),"Geldbeträge: höchstens 2 Nachkommastellen; Eingabebetrag absolut ≤ 1.000.000.000.",IF(AND('Trades'!G193&lt;&gt;"",OR(NOT(ISNUMBER('Trades'!G193)),'Trades'!G193&lt;=0)),"Positiven Kurs eingeben oder leer lassen",IF(AND('Trades'!H193&lt;&gt;"",OR(NOT(ISNUMBER('Trades'!H193)),'Trades'!H193&lt;=0)),"Positiven Kurs eingeben oder leer lassen","")))))))))))))))))))))))))))))))))))</x:f>
      </x:c>
      <x:c r="D193" s="31"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k. A.",ROUND(SUMIFS('Exits'!$I$9:$I$608,'Exits'!$B$9:$B$608,'Trades'!A193),8)))</x:f>
      </x:c>
      <x:c r="E193" s="32"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k. A.",IF(OR(O193=0,COUNTIFS('Exits'!$B$9:$B$608,'Trades'!A193,'Exits'!$G$9:$G$608,-1)&gt;0),"k. A.",_xlfn.MAXIFS('Exits'!$C$9:$C$608,'Exits'!$B$9:$B$608,'Trades'!A193))))</x:f>
      </x:c>
      <x:c r="F193" s="30"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k. A.",IF(AND(O193&gt;0,SUMIFS('Exits'!$J$9:$J$608,'Exits'!$B$9:$B$608,'Trades'!A193)=O193),ROUND(SUMIFS('Exits'!$F$9:$F$608,'Exits'!$B$9:$B$608,'Trades'!A193),2),"k. A.")))</x:f>
      </x:c>
      <x:c r="G193" s="30" t="str">
        <x:f>IF(P193=0,"",IF(K193&lt;&gt;1,"k. A.",IF('Trades'!J193="NET",'Trades'!L193,ROUND(F193-'Trades'!M193-'Trades'!N193+'Trades'!O193,2))))</x:f>
      </x:c>
      <x:c r="H193" s="31" t="str">
        <x:f>IF(P193=0,"",IF(N193=1,G193/'Trades'!P193,"k. A."))</x:f>
      </x:c>
      <x:c r="I193" s="33" t="str">
        <x:f>IF(P193=0,"",IF(K193&lt;&gt;1,"Position nicht abgeschlossen",IF(NOT(ISNUMBER('Trades'!P193)),"Risiko fehlt oder ungültig: positiv, ≤ 1.000.000.000, höchstens 2 Nachkommastellen.",IF(OR('Trades'!P193&lt;=0,'Trades'!P193&gt;1000000000,ROUND('Trades'!P193,2)&lt;&gt;'Trades'!P193),"Risiko fehlt oder ungültig: positiv, ≤ 1.000.000.000, höchstens 2 Nachkommastellen.",IF(AND('Trades'!Q193&lt;&gt;"PRICE",'Trades'!Q193&lt;&gt;"ALL_IN"),"PRICE oder ALL_IN wählen",IF('Trades'!Q193&lt;&gt;'Summary'!$K$4,"Andere Basis ausgewählt","Erfasst"))))))</x:f>
      </x:c>
      <x:c r="J193" s="33" t="str">
        <x:f>IF(P193=0,"",IF('Summary'!$H$6="Datumsfilter prüfen","Datumsfilter prüfen",IF(L193=1,"Enthalten",IF(K193=1,"Außerhalb des Zeitraums","Nicht enthalten"))))</x:f>
      </x:c>
      <x:c r="K193" s="29" t="n">
        <x:f>IF(P193=0,0,IF('Trades'!I193="UNSUPPORTED",4,IF(C193&lt;&gt;"",3,IF('Trades'!I193="OPEN",2,1))))</x:f>
        <x:v>0</x:v>
      </x:c>
      <x:c r="L193" s="29" t="n">
        <x:f>IF(OR(K193&lt;&gt;1,'Summary'!$H$6="Datumsfilter prüfen"),0,IF(AND(OR('Summary'!$B$6="",E193&gt;='Summary'!$B$6),OR('Summary'!$E$6="",E193&lt;'Summary'!$E$6+1)),1,0))</x:f>
        <x:v>0</x:v>
      </x:c>
      <x:c r="M193" s="29" t="n">
        <x:f>IF(AND(L193=1,N193=1,'Trades'!Q193='Summary'!$K$4),1,0)</x:f>
        <x:v>0</x:v>
      </x:c>
      <x:c r="N193" s="29" t="n">
        <x:f>IF(K193&lt;&gt;1,0,IF(NOT(ISNUMBER('Trades'!P193)),0,IF(AND('Trades'!P193&gt;0,'Trades'!P193&lt;=1000000000,ROUND('Trades'!P193,2)='Trades'!P193,OR('Trades'!Q193="PRICE",'Trades'!Q193="ALL_IN")),1,0)))</x:f>
        <x:v>0</x:v>
      </x:c>
      <x:c r="O193" s="29" t="n">
        <x:f>IF(P193=0,0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0,COUNTIFS('Exits'!$B$9:$B$608,'Trades'!A193,'Exits'!$K$9:$K$608,1)))</x:f>
        <x:v>0</x:v>
      </x:c>
      <x:c r="P193" s="29" t="n">
        <x:f>IF(COUNTA('Trades'!A193:I193,'Trades'!K193:T193)=0,0,1)</x:f>
        <x:v>0</x:v>
      </x:c>
    </x:row>
    <x:row r="194" ht="52" customHeight="1">
      <x:c r="A194" s="29" t="str">
        <x:f>IF(P194=0,"",IF('Trades'!A194="","[Trades "&amp;ROW()&amp;"]",'Trades'!A194))</x:f>
      </x:c>
      <x:c r="B194" s="33" t="str">
        <x:f>IF(K194=0,"",CHOOSE(K194,"Abgeschlossen","Offen","Unvollständig / ungültig","Nicht unterstützt"))</x:f>
      </x:c>
      <x:c r="C194" s="33" t="str">
        <x:f>IF(P194=0,"",IF('Trades'!I194="UNSUPPORTED","Aufstockungen / Umkehrungen nicht unterstützt",IF('Trades'!A194="","Trade-ID eingeben",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IDs: Text mit A–Z am Anfang, bis zu 64 Zeichen; ohne *, ?, ~, =, &lt; oder &gt;. Beispiel: T-001.",IF(COUNTIFS('Trades'!$A$9:$A$208,'Trades'!A194)&lt;&gt;1,"Trade-ID ist doppelt",IF('Trades'!B194="","Instrument eingeben",IF(AND('Trades'!C194&lt;&gt;"LONG",'Trades'!C194&lt;&gt;"SHORT"),"LONG oder SHORT wählen",IF(NOT(ISNUMBER('Trades'!D194)),"Gültigen Eröffnungszeitpunkt eingeben",IF(OR('Trades'!D194&lt;1,'Trades'!D194&gt;2958465),"Gültigen Eröffnungszeitpunkt eingeben",IF(NOT(ISNUMBER('Trades'!E194)),"Positive ursprüngliche Menge eingeben",IF(OR('Trades'!E194&lt;=0,'Trades'!E194&gt;1000000,ROUND('Trades'!E194,8)&lt;&gt;'Trades'!E194),"Positive ursprüngliche Menge eingeben",IF('Trades'!F194="","Mengeneinheit angeben",IF(AND('Trades'!I194&lt;&gt;"OPEN",'Trades'!I194&lt;&gt;"CLOSED"),"OPEN oder CLOSED wählen",IF(AND('Trades'!J194&lt;&gt;"NET",'Trades'!J194&lt;&gt;"GROSS"),"NET oder GROSS wählen",IF(COUNTIFS('Exits'!$B$9:$B$608,'Trades'!A194,'Exits'!$G$9:$G$608,-1)&gt;0,"Zugehörige Ausstiege prüfen",IF(D194&gt;'Trades'!E194,"Geschlossene Menge übersteigt Anfangsmenge",IF(AND('Trades'!I194="OPEN",D194='Trades'!E194),"OPEN widerspricht Restmenge null",IF('Trades'!I194="OPEN","",IF(O194=0,"Schließung in Exits ergänzen",IF(D194&lt;&gt;'Trades'!E194,"CLOSED verlangt vollständige Schließung",IF(AND('Trades'!J194="NET",NOT(ISNUMBER('Trades'!L194))),"Abgeglichenes Netto der ganzen Position eingeben",IF(AND('Trades'!J194="NET",'Trades'!K194&lt;&gt;"YES"),"Netto der ganzen Position bestätigen",IF(IF('Trades'!J194="NET",IF('Trades'!M194="",FALSE,IF(NOT(ISNUMBER('Trades'!M194)),TRUE,OR('Trades'!M194&lt;0,'Trades'!M194&gt;1000000000,ROUND('Trades'!M194,2)&lt;&gt;'Trades'!M194))),FALSE),"Geldbeträge: höchstens 2 Nachkommastellen; Eingabebetrag absolut ≤ 1.000.000.000.",IF(IF('Trades'!J194="NET",IF('Trades'!N194="",FALSE,IF(NOT(ISNUMBER('Trades'!N194)),TRUE,OR('Trades'!N194&lt;0,'Trades'!N194&gt;1000000000,ROUND('Trades'!N194,2)&lt;&gt;'Trades'!N194))),FALSE),"Geldbeträge: höchstens 2 Nachkommastellen; Eingabebetrag absolut ≤ 1.000.000.000.",IF(IF('Trades'!J194="NET",IF('Trades'!O194="",FALSE,IF(NOT(ISNUMBER('Trades'!O194)),TRUE,OR(ABS('Trades'!O194)&gt;1000000000,ROUND('Trades'!O194,2)&lt;&gt;'Trades'!O194))),FALSE),"Geldbeträge: höchstens 2 Nachkommastellen; Eingabebetrag absolut ≤ 1.000.000.000.",IF(AND('Trades'!J194="GROSS",NOT(ISNUMBER('Trades'!M194))),"Provision angeben, auch null",IF(AND('Trades'!J194="GROSS",'Trades'!M194&lt;0),"Provision muss nichtnegativ sein",IF(AND('Trades'!J194="GROSS",NOT(ISNUMBER('Trades'!N194))),"Sonstige Gebühren angeben, auch null",IF(AND('Trades'!J194="GROSS",'Trades'!N194&lt;0),"Gebühren müssen nichtnegativ sein",IF(AND('Trades'!J194="GROSS",NOT(ISNUMBER('Trades'!O194))),"Finanzierung mit Vorzeichen angeben, auch null",IF(AND('Trades'!J194="GROSS",NOT(ISNUMBER(F194))),"Brutto-P&amp;L für jeden Ausstieg eingeben",IF(IF('Trades'!J194="NET",OR(ABS('Trades'!L194)&gt;1000000000,ROUND('Trades'!L194,2)&lt;&gt;'Trades'!L194),FALSE),"Geldbeträge: höchstens 2 Nachkommastellen; Eingabebetrag absolut ≤ 1.000.000.000.",IF(IF('Trades'!J194="GROSS",OR(ABS('Trades'!M194)&gt;1000000000,ABS('Trades'!N194)&gt;1000000000,ABS('Trades'!O194)&gt;1000000000,ROUND('Trades'!M194,2)&lt;&gt;'Trades'!M194,ROUND('Trades'!N194,2)&lt;&gt;'Trades'!N194,ROUND('Trades'!O194,2)&lt;&gt;'Trades'!O194),FALSE),"Geldbeträge: höchstens 2 Nachkommastellen; Eingabebetrag absolut ≤ 1.000.000.000.",IF(AND('Trades'!G194&lt;&gt;"",OR(NOT(ISNUMBER('Trades'!G194)),'Trades'!G194&lt;=0)),"Positiven Kurs eingeben oder leer lassen",IF(AND('Trades'!H194&lt;&gt;"",OR(NOT(ISNUMBER('Trades'!H194)),'Trades'!H194&lt;=0)),"Positiven Kurs eingeben oder leer lassen","")))))))))))))))))))))))))))))))))))</x:f>
      </x:c>
      <x:c r="D194" s="31"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k. A.",ROUND(SUMIFS('Exits'!$I$9:$I$608,'Exits'!$B$9:$B$608,'Trades'!A194),8)))</x:f>
      </x:c>
      <x:c r="E194" s="32"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k. A.",IF(OR(O194=0,COUNTIFS('Exits'!$B$9:$B$608,'Trades'!A194,'Exits'!$G$9:$G$608,-1)&gt;0),"k. A.",_xlfn.MAXIFS('Exits'!$C$9:$C$608,'Exits'!$B$9:$B$608,'Trades'!A194))))</x:f>
      </x:c>
      <x:c r="F194" s="30"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k. A.",IF(AND(O194&gt;0,SUMIFS('Exits'!$J$9:$J$608,'Exits'!$B$9:$B$608,'Trades'!A194)=O194),ROUND(SUMIFS('Exits'!$F$9:$F$608,'Exits'!$B$9:$B$608,'Trades'!A194),2),"k. A.")))</x:f>
      </x:c>
      <x:c r="G194" s="30" t="str">
        <x:f>IF(P194=0,"",IF(K194&lt;&gt;1,"k. A.",IF('Trades'!J194="NET",'Trades'!L194,ROUND(F194-'Trades'!M194-'Trades'!N194+'Trades'!O194,2))))</x:f>
      </x:c>
      <x:c r="H194" s="31" t="str">
        <x:f>IF(P194=0,"",IF(N194=1,G194/'Trades'!P194,"k. A."))</x:f>
      </x:c>
      <x:c r="I194" s="33" t="str">
        <x:f>IF(P194=0,"",IF(K194&lt;&gt;1,"Position nicht abgeschlossen",IF(NOT(ISNUMBER('Trades'!P194)),"Risiko fehlt oder ungültig: positiv, ≤ 1.000.000.000, höchstens 2 Nachkommastellen.",IF(OR('Trades'!P194&lt;=0,'Trades'!P194&gt;1000000000,ROUND('Trades'!P194,2)&lt;&gt;'Trades'!P194),"Risiko fehlt oder ungültig: positiv, ≤ 1.000.000.000, höchstens 2 Nachkommastellen.",IF(AND('Trades'!Q194&lt;&gt;"PRICE",'Trades'!Q194&lt;&gt;"ALL_IN"),"PRICE oder ALL_IN wählen",IF('Trades'!Q194&lt;&gt;'Summary'!$K$4,"Andere Basis ausgewählt","Erfasst"))))))</x:f>
      </x:c>
      <x:c r="J194" s="33" t="str">
        <x:f>IF(P194=0,"",IF('Summary'!$H$6="Datumsfilter prüfen","Datumsfilter prüfen",IF(L194=1,"Enthalten",IF(K194=1,"Außerhalb des Zeitraums","Nicht enthalten"))))</x:f>
      </x:c>
      <x:c r="K194" s="29" t="n">
        <x:f>IF(P194=0,0,IF('Trades'!I194="UNSUPPORTED",4,IF(C194&lt;&gt;"",3,IF('Trades'!I194="OPEN",2,1))))</x:f>
        <x:v>0</x:v>
      </x:c>
      <x:c r="L194" s="29" t="n">
        <x:f>IF(OR(K194&lt;&gt;1,'Summary'!$H$6="Datumsfilter prüfen"),0,IF(AND(OR('Summary'!$B$6="",E194&gt;='Summary'!$B$6),OR('Summary'!$E$6="",E194&lt;'Summary'!$E$6+1)),1,0))</x:f>
        <x:v>0</x:v>
      </x:c>
      <x:c r="M194" s="29" t="n">
        <x:f>IF(AND(L194=1,N194=1,'Trades'!Q194='Summary'!$K$4),1,0)</x:f>
        <x:v>0</x:v>
      </x:c>
      <x:c r="N194" s="29" t="n">
        <x:f>IF(K194&lt;&gt;1,0,IF(NOT(ISNUMBER('Trades'!P194)),0,IF(AND('Trades'!P194&gt;0,'Trades'!P194&lt;=1000000000,ROUND('Trades'!P194,2)='Trades'!P194,OR('Trades'!Q194="PRICE",'Trades'!Q194="ALL_IN")),1,0)))</x:f>
        <x:v>0</x:v>
      </x:c>
      <x:c r="O194" s="29" t="n">
        <x:f>IF(P194=0,0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0,COUNTIFS('Exits'!$B$9:$B$608,'Trades'!A194,'Exits'!$K$9:$K$608,1)))</x:f>
        <x:v>0</x:v>
      </x:c>
      <x:c r="P194" s="29" t="n">
        <x:f>IF(COUNTA('Trades'!A194:I194,'Trades'!K194:T194)=0,0,1)</x:f>
        <x:v>0</x:v>
      </x:c>
    </x:row>
    <x:row r="195" ht="52" customHeight="1">
      <x:c r="A195" s="29" t="str">
        <x:f>IF(P195=0,"",IF('Trades'!A195="","[Trades "&amp;ROW()&amp;"]",'Trades'!A195))</x:f>
      </x:c>
      <x:c r="B195" s="33" t="str">
        <x:f>IF(K195=0,"",CHOOSE(K195,"Abgeschlossen","Offen","Unvollständig / ungültig","Nicht unterstützt"))</x:f>
      </x:c>
      <x:c r="C195" s="33" t="str">
        <x:f>IF(P195=0,"",IF('Trades'!I195="UNSUPPORTED","Aufstockungen / Umkehrungen nicht unterstützt",IF('Trades'!A195="","Trade-ID eingeben",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IDs: Text mit A–Z am Anfang, bis zu 64 Zeichen; ohne *, ?, ~, =, &lt; oder &gt;. Beispiel: T-001.",IF(COUNTIFS('Trades'!$A$9:$A$208,'Trades'!A195)&lt;&gt;1,"Trade-ID ist doppelt",IF('Trades'!B195="","Instrument eingeben",IF(AND('Trades'!C195&lt;&gt;"LONG",'Trades'!C195&lt;&gt;"SHORT"),"LONG oder SHORT wählen",IF(NOT(ISNUMBER('Trades'!D195)),"Gültigen Eröffnungszeitpunkt eingeben",IF(OR('Trades'!D195&lt;1,'Trades'!D195&gt;2958465),"Gültigen Eröffnungszeitpunkt eingeben",IF(NOT(ISNUMBER('Trades'!E195)),"Positive ursprüngliche Menge eingeben",IF(OR('Trades'!E195&lt;=0,'Trades'!E195&gt;1000000,ROUND('Trades'!E195,8)&lt;&gt;'Trades'!E195),"Positive ursprüngliche Menge eingeben",IF('Trades'!F195="","Mengeneinheit angeben",IF(AND('Trades'!I195&lt;&gt;"OPEN",'Trades'!I195&lt;&gt;"CLOSED"),"OPEN oder CLOSED wählen",IF(AND('Trades'!J195&lt;&gt;"NET",'Trades'!J195&lt;&gt;"GROSS"),"NET oder GROSS wählen",IF(COUNTIFS('Exits'!$B$9:$B$608,'Trades'!A195,'Exits'!$G$9:$G$608,-1)&gt;0,"Zugehörige Ausstiege prüfen",IF(D195&gt;'Trades'!E195,"Geschlossene Menge übersteigt Anfangsmenge",IF(AND('Trades'!I195="OPEN",D195='Trades'!E195),"OPEN widerspricht Restmenge null",IF('Trades'!I195="OPEN","",IF(O195=0,"Schließung in Exits ergänzen",IF(D195&lt;&gt;'Trades'!E195,"CLOSED verlangt vollständige Schließung",IF(AND('Trades'!J195="NET",NOT(ISNUMBER('Trades'!L195))),"Abgeglichenes Netto der ganzen Position eingeben",IF(AND('Trades'!J195="NET",'Trades'!K195&lt;&gt;"YES"),"Netto der ganzen Position bestätigen",IF(IF('Trades'!J195="NET",IF('Trades'!M195="",FALSE,IF(NOT(ISNUMBER('Trades'!M195)),TRUE,OR('Trades'!M195&lt;0,'Trades'!M195&gt;1000000000,ROUND('Trades'!M195,2)&lt;&gt;'Trades'!M195))),FALSE),"Geldbeträge: höchstens 2 Nachkommastellen; Eingabebetrag absolut ≤ 1.000.000.000.",IF(IF('Trades'!J195="NET",IF('Trades'!N195="",FALSE,IF(NOT(ISNUMBER('Trades'!N195)),TRUE,OR('Trades'!N195&lt;0,'Trades'!N195&gt;1000000000,ROUND('Trades'!N195,2)&lt;&gt;'Trades'!N195))),FALSE),"Geldbeträge: höchstens 2 Nachkommastellen; Eingabebetrag absolut ≤ 1.000.000.000.",IF(IF('Trades'!J195="NET",IF('Trades'!O195="",FALSE,IF(NOT(ISNUMBER('Trades'!O195)),TRUE,OR(ABS('Trades'!O195)&gt;1000000000,ROUND('Trades'!O195,2)&lt;&gt;'Trades'!O195))),FALSE),"Geldbeträge: höchstens 2 Nachkommastellen; Eingabebetrag absolut ≤ 1.000.000.000.",IF(AND('Trades'!J195="GROSS",NOT(ISNUMBER('Trades'!M195))),"Provision angeben, auch null",IF(AND('Trades'!J195="GROSS",'Trades'!M195&lt;0),"Provision muss nichtnegativ sein",IF(AND('Trades'!J195="GROSS",NOT(ISNUMBER('Trades'!N195))),"Sonstige Gebühren angeben, auch null",IF(AND('Trades'!J195="GROSS",'Trades'!N195&lt;0),"Gebühren müssen nichtnegativ sein",IF(AND('Trades'!J195="GROSS",NOT(ISNUMBER('Trades'!O195))),"Finanzierung mit Vorzeichen angeben, auch null",IF(AND('Trades'!J195="GROSS",NOT(ISNUMBER(F195))),"Brutto-P&amp;L für jeden Ausstieg eingeben",IF(IF('Trades'!J195="NET",OR(ABS('Trades'!L195)&gt;1000000000,ROUND('Trades'!L195,2)&lt;&gt;'Trades'!L195),FALSE),"Geldbeträge: höchstens 2 Nachkommastellen; Eingabebetrag absolut ≤ 1.000.000.000.",IF(IF('Trades'!J195="GROSS",OR(ABS('Trades'!M195)&gt;1000000000,ABS('Trades'!N195)&gt;1000000000,ABS('Trades'!O195)&gt;1000000000,ROUND('Trades'!M195,2)&lt;&gt;'Trades'!M195,ROUND('Trades'!N195,2)&lt;&gt;'Trades'!N195,ROUND('Trades'!O195,2)&lt;&gt;'Trades'!O195),FALSE),"Geldbeträge: höchstens 2 Nachkommastellen; Eingabebetrag absolut ≤ 1.000.000.000.",IF(AND('Trades'!G195&lt;&gt;"",OR(NOT(ISNUMBER('Trades'!G195)),'Trades'!G195&lt;=0)),"Positiven Kurs eingeben oder leer lassen",IF(AND('Trades'!H195&lt;&gt;"",OR(NOT(ISNUMBER('Trades'!H195)),'Trades'!H195&lt;=0)),"Positiven Kurs eingeben oder leer lassen","")))))))))))))))))))))))))))))))))))</x:f>
      </x:c>
      <x:c r="D195" s="31"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k. A.",ROUND(SUMIFS('Exits'!$I$9:$I$608,'Exits'!$B$9:$B$608,'Trades'!A195),8)))</x:f>
      </x:c>
      <x:c r="E195" s="32"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k. A.",IF(OR(O195=0,COUNTIFS('Exits'!$B$9:$B$608,'Trades'!A195,'Exits'!$G$9:$G$608,-1)&gt;0),"k. A.",_xlfn.MAXIFS('Exits'!$C$9:$C$608,'Exits'!$B$9:$B$608,'Trades'!A195))))</x:f>
      </x:c>
      <x:c r="F195" s="30"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k. A.",IF(AND(O195&gt;0,SUMIFS('Exits'!$J$9:$J$608,'Exits'!$B$9:$B$608,'Trades'!A195)=O195),ROUND(SUMIFS('Exits'!$F$9:$F$608,'Exits'!$B$9:$B$608,'Trades'!A195),2),"k. A.")))</x:f>
      </x:c>
      <x:c r="G195" s="30" t="str">
        <x:f>IF(P195=0,"",IF(K195&lt;&gt;1,"k. A.",IF('Trades'!J195="NET",'Trades'!L195,ROUND(F195-'Trades'!M195-'Trades'!N195+'Trades'!O195,2))))</x:f>
      </x:c>
      <x:c r="H195" s="31" t="str">
        <x:f>IF(P195=0,"",IF(N195=1,G195/'Trades'!P195,"k. A."))</x:f>
      </x:c>
      <x:c r="I195" s="33" t="str">
        <x:f>IF(P195=0,"",IF(K195&lt;&gt;1,"Position nicht abgeschlossen",IF(NOT(ISNUMBER('Trades'!P195)),"Risiko fehlt oder ungültig: positiv, ≤ 1.000.000.000, höchstens 2 Nachkommastellen.",IF(OR('Trades'!P195&lt;=0,'Trades'!P195&gt;1000000000,ROUND('Trades'!P195,2)&lt;&gt;'Trades'!P195),"Risiko fehlt oder ungültig: positiv, ≤ 1.000.000.000, höchstens 2 Nachkommastellen.",IF(AND('Trades'!Q195&lt;&gt;"PRICE",'Trades'!Q195&lt;&gt;"ALL_IN"),"PRICE oder ALL_IN wählen",IF('Trades'!Q195&lt;&gt;'Summary'!$K$4,"Andere Basis ausgewählt","Erfasst"))))))</x:f>
      </x:c>
      <x:c r="J195" s="33" t="str">
        <x:f>IF(P195=0,"",IF('Summary'!$H$6="Datumsfilter prüfen","Datumsfilter prüfen",IF(L195=1,"Enthalten",IF(K195=1,"Außerhalb des Zeitraums","Nicht enthalten"))))</x:f>
      </x:c>
      <x:c r="K195" s="29" t="n">
        <x:f>IF(P195=0,0,IF('Trades'!I195="UNSUPPORTED",4,IF(C195&lt;&gt;"",3,IF('Trades'!I195="OPEN",2,1))))</x:f>
        <x:v>0</x:v>
      </x:c>
      <x:c r="L195" s="29" t="n">
        <x:f>IF(OR(K195&lt;&gt;1,'Summary'!$H$6="Datumsfilter prüfen"),0,IF(AND(OR('Summary'!$B$6="",E195&gt;='Summary'!$B$6),OR('Summary'!$E$6="",E195&lt;'Summary'!$E$6+1)),1,0))</x:f>
        <x:v>0</x:v>
      </x:c>
      <x:c r="M195" s="29" t="n">
        <x:f>IF(AND(L195=1,N195=1,'Trades'!Q195='Summary'!$K$4),1,0)</x:f>
        <x:v>0</x:v>
      </x:c>
      <x:c r="N195" s="29" t="n">
        <x:f>IF(K195&lt;&gt;1,0,IF(NOT(ISNUMBER('Trades'!P195)),0,IF(AND('Trades'!P195&gt;0,'Trades'!P195&lt;=1000000000,ROUND('Trades'!P195,2)='Trades'!P195,OR('Trades'!Q195="PRICE",'Trades'!Q195="ALL_IN")),1,0)))</x:f>
        <x:v>0</x:v>
      </x:c>
      <x:c r="O195" s="29" t="n">
        <x:f>IF(P195=0,0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0,COUNTIFS('Exits'!$B$9:$B$608,'Trades'!A195,'Exits'!$K$9:$K$608,1)))</x:f>
        <x:v>0</x:v>
      </x:c>
      <x:c r="P195" s="29" t="n">
        <x:f>IF(COUNTA('Trades'!A195:I195,'Trades'!K195:T195)=0,0,1)</x:f>
        <x:v>0</x:v>
      </x:c>
    </x:row>
    <x:row r="196" ht="52" customHeight="1">
      <x:c r="A196" s="29" t="str">
        <x:f>IF(P196=0,"",IF('Trades'!A196="","[Trades "&amp;ROW()&amp;"]",'Trades'!A196))</x:f>
      </x:c>
      <x:c r="B196" s="33" t="str">
        <x:f>IF(K196=0,"",CHOOSE(K196,"Abgeschlossen","Offen","Unvollständig / ungültig","Nicht unterstützt"))</x:f>
      </x:c>
      <x:c r="C196" s="33" t="str">
        <x:f>IF(P196=0,"",IF('Trades'!I196="UNSUPPORTED","Aufstockungen / Umkehrungen nicht unterstützt",IF('Trades'!A196="","Trade-ID eingeben",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IDs: Text mit A–Z am Anfang, bis zu 64 Zeichen; ohne *, ?, ~, =, &lt; oder &gt;. Beispiel: T-001.",IF(COUNTIFS('Trades'!$A$9:$A$208,'Trades'!A196)&lt;&gt;1,"Trade-ID ist doppelt",IF('Trades'!B196="","Instrument eingeben",IF(AND('Trades'!C196&lt;&gt;"LONG",'Trades'!C196&lt;&gt;"SHORT"),"LONG oder SHORT wählen",IF(NOT(ISNUMBER('Trades'!D196)),"Gültigen Eröffnungszeitpunkt eingeben",IF(OR('Trades'!D196&lt;1,'Trades'!D196&gt;2958465),"Gültigen Eröffnungszeitpunkt eingeben",IF(NOT(ISNUMBER('Trades'!E196)),"Positive ursprüngliche Menge eingeben",IF(OR('Trades'!E196&lt;=0,'Trades'!E196&gt;1000000,ROUND('Trades'!E196,8)&lt;&gt;'Trades'!E196),"Positive ursprüngliche Menge eingeben",IF('Trades'!F196="","Mengeneinheit angeben",IF(AND('Trades'!I196&lt;&gt;"OPEN",'Trades'!I196&lt;&gt;"CLOSED"),"OPEN oder CLOSED wählen",IF(AND('Trades'!J196&lt;&gt;"NET",'Trades'!J196&lt;&gt;"GROSS"),"NET oder GROSS wählen",IF(COUNTIFS('Exits'!$B$9:$B$608,'Trades'!A196,'Exits'!$G$9:$G$608,-1)&gt;0,"Zugehörige Ausstiege prüfen",IF(D196&gt;'Trades'!E196,"Geschlossene Menge übersteigt Anfangsmenge",IF(AND('Trades'!I196="OPEN",D196='Trades'!E196),"OPEN widerspricht Restmenge null",IF('Trades'!I196="OPEN","",IF(O196=0,"Schließung in Exits ergänzen",IF(D196&lt;&gt;'Trades'!E196,"CLOSED verlangt vollständige Schließung",IF(AND('Trades'!J196="NET",NOT(ISNUMBER('Trades'!L196))),"Abgeglichenes Netto der ganzen Position eingeben",IF(AND('Trades'!J196="NET",'Trades'!K196&lt;&gt;"YES"),"Netto der ganzen Position bestätigen",IF(IF('Trades'!J196="NET",IF('Trades'!M196="",FALSE,IF(NOT(ISNUMBER('Trades'!M196)),TRUE,OR('Trades'!M196&lt;0,'Trades'!M196&gt;1000000000,ROUND('Trades'!M196,2)&lt;&gt;'Trades'!M196))),FALSE),"Geldbeträge: höchstens 2 Nachkommastellen; Eingabebetrag absolut ≤ 1.000.000.000.",IF(IF('Trades'!J196="NET",IF('Trades'!N196="",FALSE,IF(NOT(ISNUMBER('Trades'!N196)),TRUE,OR('Trades'!N196&lt;0,'Trades'!N196&gt;1000000000,ROUND('Trades'!N196,2)&lt;&gt;'Trades'!N196))),FALSE),"Geldbeträge: höchstens 2 Nachkommastellen; Eingabebetrag absolut ≤ 1.000.000.000.",IF(IF('Trades'!J196="NET",IF('Trades'!O196="",FALSE,IF(NOT(ISNUMBER('Trades'!O196)),TRUE,OR(ABS('Trades'!O196)&gt;1000000000,ROUND('Trades'!O196,2)&lt;&gt;'Trades'!O196))),FALSE),"Geldbeträge: höchstens 2 Nachkommastellen; Eingabebetrag absolut ≤ 1.000.000.000.",IF(AND('Trades'!J196="GROSS",NOT(ISNUMBER('Trades'!M196))),"Provision angeben, auch null",IF(AND('Trades'!J196="GROSS",'Trades'!M196&lt;0),"Provision muss nichtnegativ sein",IF(AND('Trades'!J196="GROSS",NOT(ISNUMBER('Trades'!N196))),"Sonstige Gebühren angeben, auch null",IF(AND('Trades'!J196="GROSS",'Trades'!N196&lt;0),"Gebühren müssen nichtnegativ sein",IF(AND('Trades'!J196="GROSS",NOT(ISNUMBER('Trades'!O196))),"Finanzierung mit Vorzeichen angeben, auch null",IF(AND('Trades'!J196="GROSS",NOT(ISNUMBER(F196))),"Brutto-P&amp;L für jeden Ausstieg eingeben",IF(IF('Trades'!J196="NET",OR(ABS('Trades'!L196)&gt;1000000000,ROUND('Trades'!L196,2)&lt;&gt;'Trades'!L196),FALSE),"Geldbeträge: höchstens 2 Nachkommastellen; Eingabebetrag absolut ≤ 1.000.000.000.",IF(IF('Trades'!J196="GROSS",OR(ABS('Trades'!M196)&gt;1000000000,ABS('Trades'!N196)&gt;1000000000,ABS('Trades'!O196)&gt;1000000000,ROUND('Trades'!M196,2)&lt;&gt;'Trades'!M196,ROUND('Trades'!N196,2)&lt;&gt;'Trades'!N196,ROUND('Trades'!O196,2)&lt;&gt;'Trades'!O196),FALSE),"Geldbeträge: höchstens 2 Nachkommastellen; Eingabebetrag absolut ≤ 1.000.000.000.",IF(AND('Trades'!G196&lt;&gt;"",OR(NOT(ISNUMBER('Trades'!G196)),'Trades'!G196&lt;=0)),"Positiven Kurs eingeben oder leer lassen",IF(AND('Trades'!H196&lt;&gt;"",OR(NOT(ISNUMBER('Trades'!H196)),'Trades'!H196&lt;=0)),"Positiven Kurs eingeben oder leer lassen","")))))))))))))))))))))))))))))))))))</x:f>
      </x:c>
      <x:c r="D196" s="31"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k. A.",ROUND(SUMIFS('Exits'!$I$9:$I$608,'Exits'!$B$9:$B$608,'Trades'!A196),8)))</x:f>
      </x:c>
      <x:c r="E196" s="32"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k. A.",IF(OR(O196=0,COUNTIFS('Exits'!$B$9:$B$608,'Trades'!A196,'Exits'!$G$9:$G$608,-1)&gt;0),"k. A.",_xlfn.MAXIFS('Exits'!$C$9:$C$608,'Exits'!$B$9:$B$608,'Trades'!A196))))</x:f>
      </x:c>
      <x:c r="F196" s="30"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k. A.",IF(AND(O196&gt;0,SUMIFS('Exits'!$J$9:$J$608,'Exits'!$B$9:$B$608,'Trades'!A196)=O196),ROUND(SUMIFS('Exits'!$F$9:$F$608,'Exits'!$B$9:$B$608,'Trades'!A196),2),"k. A.")))</x:f>
      </x:c>
      <x:c r="G196" s="30" t="str">
        <x:f>IF(P196=0,"",IF(K196&lt;&gt;1,"k. A.",IF('Trades'!J196="NET",'Trades'!L196,ROUND(F196-'Trades'!M196-'Trades'!N196+'Trades'!O196,2))))</x:f>
      </x:c>
      <x:c r="H196" s="31" t="str">
        <x:f>IF(P196=0,"",IF(N196=1,G196/'Trades'!P196,"k. A."))</x:f>
      </x:c>
      <x:c r="I196" s="33" t="str">
        <x:f>IF(P196=0,"",IF(K196&lt;&gt;1,"Position nicht abgeschlossen",IF(NOT(ISNUMBER('Trades'!P196)),"Risiko fehlt oder ungültig: positiv, ≤ 1.000.000.000, höchstens 2 Nachkommastellen.",IF(OR('Trades'!P196&lt;=0,'Trades'!P196&gt;1000000000,ROUND('Trades'!P196,2)&lt;&gt;'Trades'!P196),"Risiko fehlt oder ungültig: positiv, ≤ 1.000.000.000, höchstens 2 Nachkommastellen.",IF(AND('Trades'!Q196&lt;&gt;"PRICE",'Trades'!Q196&lt;&gt;"ALL_IN"),"PRICE oder ALL_IN wählen",IF('Trades'!Q196&lt;&gt;'Summary'!$K$4,"Andere Basis ausgewählt","Erfasst"))))))</x:f>
      </x:c>
      <x:c r="J196" s="33" t="str">
        <x:f>IF(P196=0,"",IF('Summary'!$H$6="Datumsfilter prüfen","Datumsfilter prüfen",IF(L196=1,"Enthalten",IF(K196=1,"Außerhalb des Zeitraums","Nicht enthalten"))))</x:f>
      </x:c>
      <x:c r="K196" s="29" t="n">
        <x:f>IF(P196=0,0,IF('Trades'!I196="UNSUPPORTED",4,IF(C196&lt;&gt;"",3,IF('Trades'!I196="OPEN",2,1))))</x:f>
        <x:v>0</x:v>
      </x:c>
      <x:c r="L196" s="29" t="n">
        <x:f>IF(OR(K196&lt;&gt;1,'Summary'!$H$6="Datumsfilter prüfen"),0,IF(AND(OR('Summary'!$B$6="",E196&gt;='Summary'!$B$6),OR('Summary'!$E$6="",E196&lt;'Summary'!$E$6+1)),1,0))</x:f>
        <x:v>0</x:v>
      </x:c>
      <x:c r="M196" s="29" t="n">
        <x:f>IF(AND(L196=1,N196=1,'Trades'!Q196='Summary'!$K$4),1,0)</x:f>
        <x:v>0</x:v>
      </x:c>
      <x:c r="N196" s="29" t="n">
        <x:f>IF(K196&lt;&gt;1,0,IF(NOT(ISNUMBER('Trades'!P196)),0,IF(AND('Trades'!P196&gt;0,'Trades'!P196&lt;=1000000000,ROUND('Trades'!P196,2)='Trades'!P196,OR('Trades'!Q196="PRICE",'Trades'!Q196="ALL_IN")),1,0)))</x:f>
        <x:v>0</x:v>
      </x:c>
      <x:c r="O196" s="29" t="n">
        <x:f>IF(P196=0,0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0,COUNTIFS('Exits'!$B$9:$B$608,'Trades'!A196,'Exits'!$K$9:$K$608,1)))</x:f>
        <x:v>0</x:v>
      </x:c>
      <x:c r="P196" s="29" t="n">
        <x:f>IF(COUNTA('Trades'!A196:I196,'Trades'!K196:T196)=0,0,1)</x:f>
        <x:v>0</x:v>
      </x:c>
    </x:row>
    <x:row r="197" ht="52" customHeight="1">
      <x:c r="A197" s="29" t="str">
        <x:f>IF(P197=0,"",IF('Trades'!A197="","[Trades "&amp;ROW()&amp;"]",'Trades'!A197))</x:f>
      </x:c>
      <x:c r="B197" s="33" t="str">
        <x:f>IF(K197=0,"",CHOOSE(K197,"Abgeschlossen","Offen","Unvollständig / ungültig","Nicht unterstützt"))</x:f>
      </x:c>
      <x:c r="C197" s="33" t="str">
        <x:f>IF(P197=0,"",IF('Trades'!I197="UNSUPPORTED","Aufstockungen / Umkehrungen nicht unterstützt",IF('Trades'!A197="","Trade-ID eingeben",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IDs: Text mit A–Z am Anfang, bis zu 64 Zeichen; ohne *, ?, ~, =, &lt; oder &gt;. Beispiel: T-001.",IF(COUNTIFS('Trades'!$A$9:$A$208,'Trades'!A197)&lt;&gt;1,"Trade-ID ist doppelt",IF('Trades'!B197="","Instrument eingeben",IF(AND('Trades'!C197&lt;&gt;"LONG",'Trades'!C197&lt;&gt;"SHORT"),"LONG oder SHORT wählen",IF(NOT(ISNUMBER('Trades'!D197)),"Gültigen Eröffnungszeitpunkt eingeben",IF(OR('Trades'!D197&lt;1,'Trades'!D197&gt;2958465),"Gültigen Eröffnungszeitpunkt eingeben",IF(NOT(ISNUMBER('Trades'!E197)),"Positive ursprüngliche Menge eingeben",IF(OR('Trades'!E197&lt;=0,'Trades'!E197&gt;1000000,ROUND('Trades'!E197,8)&lt;&gt;'Trades'!E197),"Positive ursprüngliche Menge eingeben",IF('Trades'!F197="","Mengeneinheit angeben",IF(AND('Trades'!I197&lt;&gt;"OPEN",'Trades'!I197&lt;&gt;"CLOSED"),"OPEN oder CLOSED wählen",IF(AND('Trades'!J197&lt;&gt;"NET",'Trades'!J197&lt;&gt;"GROSS"),"NET oder GROSS wählen",IF(COUNTIFS('Exits'!$B$9:$B$608,'Trades'!A197,'Exits'!$G$9:$G$608,-1)&gt;0,"Zugehörige Ausstiege prüfen",IF(D197&gt;'Trades'!E197,"Geschlossene Menge übersteigt Anfangsmenge",IF(AND('Trades'!I197="OPEN",D197='Trades'!E197),"OPEN widerspricht Restmenge null",IF('Trades'!I197="OPEN","",IF(O197=0,"Schließung in Exits ergänzen",IF(D197&lt;&gt;'Trades'!E197,"CLOSED verlangt vollständige Schließung",IF(AND('Trades'!J197="NET",NOT(ISNUMBER('Trades'!L197))),"Abgeglichenes Netto der ganzen Position eingeben",IF(AND('Trades'!J197="NET",'Trades'!K197&lt;&gt;"YES"),"Netto der ganzen Position bestätigen",IF(IF('Trades'!J197="NET",IF('Trades'!M197="",FALSE,IF(NOT(ISNUMBER('Trades'!M197)),TRUE,OR('Trades'!M197&lt;0,'Trades'!M197&gt;1000000000,ROUND('Trades'!M197,2)&lt;&gt;'Trades'!M197))),FALSE),"Geldbeträge: höchstens 2 Nachkommastellen; Eingabebetrag absolut ≤ 1.000.000.000.",IF(IF('Trades'!J197="NET",IF('Trades'!N197="",FALSE,IF(NOT(ISNUMBER('Trades'!N197)),TRUE,OR('Trades'!N197&lt;0,'Trades'!N197&gt;1000000000,ROUND('Trades'!N197,2)&lt;&gt;'Trades'!N197))),FALSE),"Geldbeträge: höchstens 2 Nachkommastellen; Eingabebetrag absolut ≤ 1.000.000.000.",IF(IF('Trades'!J197="NET",IF('Trades'!O197="",FALSE,IF(NOT(ISNUMBER('Trades'!O197)),TRUE,OR(ABS('Trades'!O197)&gt;1000000000,ROUND('Trades'!O197,2)&lt;&gt;'Trades'!O197))),FALSE),"Geldbeträge: höchstens 2 Nachkommastellen; Eingabebetrag absolut ≤ 1.000.000.000.",IF(AND('Trades'!J197="GROSS",NOT(ISNUMBER('Trades'!M197))),"Provision angeben, auch null",IF(AND('Trades'!J197="GROSS",'Trades'!M197&lt;0),"Provision muss nichtnegativ sein",IF(AND('Trades'!J197="GROSS",NOT(ISNUMBER('Trades'!N197))),"Sonstige Gebühren angeben, auch null",IF(AND('Trades'!J197="GROSS",'Trades'!N197&lt;0),"Gebühren müssen nichtnegativ sein",IF(AND('Trades'!J197="GROSS",NOT(ISNUMBER('Trades'!O197))),"Finanzierung mit Vorzeichen angeben, auch null",IF(AND('Trades'!J197="GROSS",NOT(ISNUMBER(F197))),"Brutto-P&amp;L für jeden Ausstieg eingeben",IF(IF('Trades'!J197="NET",OR(ABS('Trades'!L197)&gt;1000000000,ROUND('Trades'!L197,2)&lt;&gt;'Trades'!L197),FALSE),"Geldbeträge: höchstens 2 Nachkommastellen; Eingabebetrag absolut ≤ 1.000.000.000.",IF(IF('Trades'!J197="GROSS",OR(ABS('Trades'!M197)&gt;1000000000,ABS('Trades'!N197)&gt;1000000000,ABS('Trades'!O197)&gt;1000000000,ROUND('Trades'!M197,2)&lt;&gt;'Trades'!M197,ROUND('Trades'!N197,2)&lt;&gt;'Trades'!N197,ROUND('Trades'!O197,2)&lt;&gt;'Trades'!O197),FALSE),"Geldbeträge: höchstens 2 Nachkommastellen; Eingabebetrag absolut ≤ 1.000.000.000.",IF(AND('Trades'!G197&lt;&gt;"",OR(NOT(ISNUMBER('Trades'!G197)),'Trades'!G197&lt;=0)),"Positiven Kurs eingeben oder leer lassen",IF(AND('Trades'!H197&lt;&gt;"",OR(NOT(ISNUMBER('Trades'!H197)),'Trades'!H197&lt;=0)),"Positiven Kurs eingeben oder leer lassen","")))))))))))))))))))))))))))))))))))</x:f>
      </x:c>
      <x:c r="D197" s="31"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k. A.",ROUND(SUMIFS('Exits'!$I$9:$I$608,'Exits'!$B$9:$B$608,'Trades'!A197),8)))</x:f>
      </x:c>
      <x:c r="E197" s="32"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k. A.",IF(OR(O197=0,COUNTIFS('Exits'!$B$9:$B$608,'Trades'!A197,'Exits'!$G$9:$G$608,-1)&gt;0),"k. A.",_xlfn.MAXIFS('Exits'!$C$9:$C$608,'Exits'!$B$9:$B$608,'Trades'!A197))))</x:f>
      </x:c>
      <x:c r="F197" s="30"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k. A.",IF(AND(O197&gt;0,SUMIFS('Exits'!$J$9:$J$608,'Exits'!$B$9:$B$608,'Trades'!A197)=O197),ROUND(SUMIFS('Exits'!$F$9:$F$608,'Exits'!$B$9:$B$608,'Trades'!A197),2),"k. A.")))</x:f>
      </x:c>
      <x:c r="G197" s="30" t="str">
        <x:f>IF(P197=0,"",IF(K197&lt;&gt;1,"k. A.",IF('Trades'!J197="NET",'Trades'!L197,ROUND(F197-'Trades'!M197-'Trades'!N197+'Trades'!O197,2))))</x:f>
      </x:c>
      <x:c r="H197" s="31" t="str">
        <x:f>IF(P197=0,"",IF(N197=1,G197/'Trades'!P197,"k. A."))</x:f>
      </x:c>
      <x:c r="I197" s="33" t="str">
        <x:f>IF(P197=0,"",IF(K197&lt;&gt;1,"Position nicht abgeschlossen",IF(NOT(ISNUMBER('Trades'!P197)),"Risiko fehlt oder ungültig: positiv, ≤ 1.000.000.000, höchstens 2 Nachkommastellen.",IF(OR('Trades'!P197&lt;=0,'Trades'!P197&gt;1000000000,ROUND('Trades'!P197,2)&lt;&gt;'Trades'!P197),"Risiko fehlt oder ungültig: positiv, ≤ 1.000.000.000, höchstens 2 Nachkommastellen.",IF(AND('Trades'!Q197&lt;&gt;"PRICE",'Trades'!Q197&lt;&gt;"ALL_IN"),"PRICE oder ALL_IN wählen",IF('Trades'!Q197&lt;&gt;'Summary'!$K$4,"Andere Basis ausgewählt","Erfasst"))))))</x:f>
      </x:c>
      <x:c r="J197" s="33" t="str">
        <x:f>IF(P197=0,"",IF('Summary'!$H$6="Datumsfilter prüfen","Datumsfilter prüfen",IF(L197=1,"Enthalten",IF(K197=1,"Außerhalb des Zeitraums","Nicht enthalten"))))</x:f>
      </x:c>
      <x:c r="K197" s="29" t="n">
        <x:f>IF(P197=0,0,IF('Trades'!I197="UNSUPPORTED",4,IF(C197&lt;&gt;"",3,IF('Trades'!I197="OPEN",2,1))))</x:f>
        <x:v>0</x:v>
      </x:c>
      <x:c r="L197" s="29" t="n">
        <x:f>IF(OR(K197&lt;&gt;1,'Summary'!$H$6="Datumsfilter prüfen"),0,IF(AND(OR('Summary'!$B$6="",E197&gt;='Summary'!$B$6),OR('Summary'!$E$6="",E197&lt;'Summary'!$E$6+1)),1,0))</x:f>
        <x:v>0</x:v>
      </x:c>
      <x:c r="M197" s="29" t="n">
        <x:f>IF(AND(L197=1,N197=1,'Trades'!Q197='Summary'!$K$4),1,0)</x:f>
        <x:v>0</x:v>
      </x:c>
      <x:c r="N197" s="29" t="n">
        <x:f>IF(K197&lt;&gt;1,0,IF(NOT(ISNUMBER('Trades'!P197)),0,IF(AND('Trades'!P197&gt;0,'Trades'!P197&lt;=1000000000,ROUND('Trades'!P197,2)='Trades'!P197,OR('Trades'!Q197="PRICE",'Trades'!Q197="ALL_IN")),1,0)))</x:f>
        <x:v>0</x:v>
      </x:c>
      <x:c r="O197" s="29" t="n">
        <x:f>IF(P197=0,0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0,COUNTIFS('Exits'!$B$9:$B$608,'Trades'!A197,'Exits'!$K$9:$K$608,1)))</x:f>
        <x:v>0</x:v>
      </x:c>
      <x:c r="P197" s="29" t="n">
        <x:f>IF(COUNTA('Trades'!A197:I197,'Trades'!K197:T197)=0,0,1)</x:f>
        <x:v>0</x:v>
      </x:c>
    </x:row>
    <x:row r="198" ht="52" customHeight="1">
      <x:c r="A198" s="29" t="str">
        <x:f>IF(P198=0,"",IF('Trades'!A198="","[Trades "&amp;ROW()&amp;"]",'Trades'!A198))</x:f>
      </x:c>
      <x:c r="B198" s="33" t="str">
        <x:f>IF(K198=0,"",CHOOSE(K198,"Abgeschlossen","Offen","Unvollständig / ungültig","Nicht unterstützt"))</x:f>
      </x:c>
      <x:c r="C198" s="33" t="str">
        <x:f>IF(P198=0,"",IF('Trades'!I198="UNSUPPORTED","Aufstockungen / Umkehrungen nicht unterstützt",IF('Trades'!A198="","Trade-ID eingeben",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IDs: Text mit A–Z am Anfang, bis zu 64 Zeichen; ohne *, ?, ~, =, &lt; oder &gt;. Beispiel: T-001.",IF(COUNTIFS('Trades'!$A$9:$A$208,'Trades'!A198)&lt;&gt;1,"Trade-ID ist doppelt",IF('Trades'!B198="","Instrument eingeben",IF(AND('Trades'!C198&lt;&gt;"LONG",'Trades'!C198&lt;&gt;"SHORT"),"LONG oder SHORT wählen",IF(NOT(ISNUMBER('Trades'!D198)),"Gültigen Eröffnungszeitpunkt eingeben",IF(OR('Trades'!D198&lt;1,'Trades'!D198&gt;2958465),"Gültigen Eröffnungszeitpunkt eingeben",IF(NOT(ISNUMBER('Trades'!E198)),"Positive ursprüngliche Menge eingeben",IF(OR('Trades'!E198&lt;=0,'Trades'!E198&gt;1000000,ROUND('Trades'!E198,8)&lt;&gt;'Trades'!E198),"Positive ursprüngliche Menge eingeben",IF('Trades'!F198="","Mengeneinheit angeben",IF(AND('Trades'!I198&lt;&gt;"OPEN",'Trades'!I198&lt;&gt;"CLOSED"),"OPEN oder CLOSED wählen",IF(AND('Trades'!J198&lt;&gt;"NET",'Trades'!J198&lt;&gt;"GROSS"),"NET oder GROSS wählen",IF(COUNTIFS('Exits'!$B$9:$B$608,'Trades'!A198,'Exits'!$G$9:$G$608,-1)&gt;0,"Zugehörige Ausstiege prüfen",IF(D198&gt;'Trades'!E198,"Geschlossene Menge übersteigt Anfangsmenge",IF(AND('Trades'!I198="OPEN",D198='Trades'!E198),"OPEN widerspricht Restmenge null",IF('Trades'!I198="OPEN","",IF(O198=0,"Schließung in Exits ergänzen",IF(D198&lt;&gt;'Trades'!E198,"CLOSED verlangt vollständige Schließung",IF(AND('Trades'!J198="NET",NOT(ISNUMBER('Trades'!L198))),"Abgeglichenes Netto der ganzen Position eingeben",IF(AND('Trades'!J198="NET",'Trades'!K198&lt;&gt;"YES"),"Netto der ganzen Position bestätigen",IF(IF('Trades'!J198="NET",IF('Trades'!M198="",FALSE,IF(NOT(ISNUMBER('Trades'!M198)),TRUE,OR('Trades'!M198&lt;0,'Trades'!M198&gt;1000000000,ROUND('Trades'!M198,2)&lt;&gt;'Trades'!M198))),FALSE),"Geldbeträge: höchstens 2 Nachkommastellen; Eingabebetrag absolut ≤ 1.000.000.000.",IF(IF('Trades'!J198="NET",IF('Trades'!N198="",FALSE,IF(NOT(ISNUMBER('Trades'!N198)),TRUE,OR('Trades'!N198&lt;0,'Trades'!N198&gt;1000000000,ROUND('Trades'!N198,2)&lt;&gt;'Trades'!N198))),FALSE),"Geldbeträge: höchstens 2 Nachkommastellen; Eingabebetrag absolut ≤ 1.000.000.000.",IF(IF('Trades'!J198="NET",IF('Trades'!O198="",FALSE,IF(NOT(ISNUMBER('Trades'!O198)),TRUE,OR(ABS('Trades'!O198)&gt;1000000000,ROUND('Trades'!O198,2)&lt;&gt;'Trades'!O198))),FALSE),"Geldbeträge: höchstens 2 Nachkommastellen; Eingabebetrag absolut ≤ 1.000.000.000.",IF(AND('Trades'!J198="GROSS",NOT(ISNUMBER('Trades'!M198))),"Provision angeben, auch null",IF(AND('Trades'!J198="GROSS",'Trades'!M198&lt;0),"Provision muss nichtnegativ sein",IF(AND('Trades'!J198="GROSS",NOT(ISNUMBER('Trades'!N198))),"Sonstige Gebühren angeben, auch null",IF(AND('Trades'!J198="GROSS",'Trades'!N198&lt;0),"Gebühren müssen nichtnegativ sein",IF(AND('Trades'!J198="GROSS",NOT(ISNUMBER('Trades'!O198))),"Finanzierung mit Vorzeichen angeben, auch null",IF(AND('Trades'!J198="GROSS",NOT(ISNUMBER(F198))),"Brutto-P&amp;L für jeden Ausstieg eingeben",IF(IF('Trades'!J198="NET",OR(ABS('Trades'!L198)&gt;1000000000,ROUND('Trades'!L198,2)&lt;&gt;'Trades'!L198),FALSE),"Geldbeträge: höchstens 2 Nachkommastellen; Eingabebetrag absolut ≤ 1.000.000.000.",IF(IF('Trades'!J198="GROSS",OR(ABS('Trades'!M198)&gt;1000000000,ABS('Trades'!N198)&gt;1000000000,ABS('Trades'!O198)&gt;1000000000,ROUND('Trades'!M198,2)&lt;&gt;'Trades'!M198,ROUND('Trades'!N198,2)&lt;&gt;'Trades'!N198,ROUND('Trades'!O198,2)&lt;&gt;'Trades'!O198),FALSE),"Geldbeträge: höchstens 2 Nachkommastellen; Eingabebetrag absolut ≤ 1.000.000.000.",IF(AND('Trades'!G198&lt;&gt;"",OR(NOT(ISNUMBER('Trades'!G198)),'Trades'!G198&lt;=0)),"Positiven Kurs eingeben oder leer lassen",IF(AND('Trades'!H198&lt;&gt;"",OR(NOT(ISNUMBER('Trades'!H198)),'Trades'!H198&lt;=0)),"Positiven Kurs eingeben oder leer lassen","")))))))))))))))))))))))))))))))))))</x:f>
      </x:c>
      <x:c r="D198" s="31"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k. A.",ROUND(SUMIFS('Exits'!$I$9:$I$608,'Exits'!$B$9:$B$608,'Trades'!A198),8)))</x:f>
      </x:c>
      <x:c r="E198" s="32"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k. A.",IF(OR(O198=0,COUNTIFS('Exits'!$B$9:$B$608,'Trades'!A198,'Exits'!$G$9:$G$608,-1)&gt;0),"k. A.",_xlfn.MAXIFS('Exits'!$C$9:$C$608,'Exits'!$B$9:$B$608,'Trades'!A198))))</x:f>
      </x:c>
      <x:c r="F198" s="30"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k. A.",IF(AND(O198&gt;0,SUMIFS('Exits'!$J$9:$J$608,'Exits'!$B$9:$B$608,'Trades'!A198)=O198),ROUND(SUMIFS('Exits'!$F$9:$F$608,'Exits'!$B$9:$B$608,'Trades'!A198),2),"k. A.")))</x:f>
      </x:c>
      <x:c r="G198" s="30" t="str">
        <x:f>IF(P198=0,"",IF(K198&lt;&gt;1,"k. A.",IF('Trades'!J198="NET",'Trades'!L198,ROUND(F198-'Trades'!M198-'Trades'!N198+'Trades'!O198,2))))</x:f>
      </x:c>
      <x:c r="H198" s="31" t="str">
        <x:f>IF(P198=0,"",IF(N198=1,G198/'Trades'!P198,"k. A."))</x:f>
      </x:c>
      <x:c r="I198" s="33" t="str">
        <x:f>IF(P198=0,"",IF(K198&lt;&gt;1,"Position nicht abgeschlossen",IF(NOT(ISNUMBER('Trades'!P198)),"Risiko fehlt oder ungültig: positiv, ≤ 1.000.000.000, höchstens 2 Nachkommastellen.",IF(OR('Trades'!P198&lt;=0,'Trades'!P198&gt;1000000000,ROUND('Trades'!P198,2)&lt;&gt;'Trades'!P198),"Risiko fehlt oder ungültig: positiv, ≤ 1.000.000.000, höchstens 2 Nachkommastellen.",IF(AND('Trades'!Q198&lt;&gt;"PRICE",'Trades'!Q198&lt;&gt;"ALL_IN"),"PRICE oder ALL_IN wählen",IF('Trades'!Q198&lt;&gt;'Summary'!$K$4,"Andere Basis ausgewählt","Erfasst"))))))</x:f>
      </x:c>
      <x:c r="J198" s="33" t="str">
        <x:f>IF(P198=0,"",IF('Summary'!$H$6="Datumsfilter prüfen","Datumsfilter prüfen",IF(L198=1,"Enthalten",IF(K198=1,"Außerhalb des Zeitraums","Nicht enthalten"))))</x:f>
      </x:c>
      <x:c r="K198" s="29" t="n">
        <x:f>IF(P198=0,0,IF('Trades'!I198="UNSUPPORTED",4,IF(C198&lt;&gt;"",3,IF('Trades'!I198="OPEN",2,1))))</x:f>
        <x:v>0</x:v>
      </x:c>
      <x:c r="L198" s="29" t="n">
        <x:f>IF(OR(K198&lt;&gt;1,'Summary'!$H$6="Datumsfilter prüfen"),0,IF(AND(OR('Summary'!$B$6="",E198&gt;='Summary'!$B$6),OR('Summary'!$E$6="",E198&lt;'Summary'!$E$6+1)),1,0))</x:f>
        <x:v>0</x:v>
      </x:c>
      <x:c r="M198" s="29" t="n">
        <x:f>IF(AND(L198=1,N198=1,'Trades'!Q198='Summary'!$K$4),1,0)</x:f>
        <x:v>0</x:v>
      </x:c>
      <x:c r="N198" s="29" t="n">
        <x:f>IF(K198&lt;&gt;1,0,IF(NOT(ISNUMBER('Trades'!P198)),0,IF(AND('Trades'!P198&gt;0,'Trades'!P198&lt;=1000000000,ROUND('Trades'!P198,2)='Trades'!P198,OR('Trades'!Q198="PRICE",'Trades'!Q198="ALL_IN")),1,0)))</x:f>
        <x:v>0</x:v>
      </x:c>
      <x:c r="O198" s="29" t="n">
        <x:f>IF(P198=0,0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0,COUNTIFS('Exits'!$B$9:$B$608,'Trades'!A198,'Exits'!$K$9:$K$608,1)))</x:f>
        <x:v>0</x:v>
      </x:c>
      <x:c r="P198" s="29" t="n">
        <x:f>IF(COUNTA('Trades'!A198:I198,'Trades'!K198:T198)=0,0,1)</x:f>
        <x:v>0</x:v>
      </x:c>
    </x:row>
    <x:row r="199" ht="52" customHeight="1">
      <x:c r="A199" s="29" t="str">
        <x:f>IF(P199=0,"",IF('Trades'!A199="","[Trades "&amp;ROW()&amp;"]",'Trades'!A199))</x:f>
      </x:c>
      <x:c r="B199" s="33" t="str">
        <x:f>IF(K199=0,"",CHOOSE(K199,"Abgeschlossen","Offen","Unvollständig / ungültig","Nicht unterstützt"))</x:f>
      </x:c>
      <x:c r="C199" s="33" t="str">
        <x:f>IF(P199=0,"",IF('Trades'!I199="UNSUPPORTED","Aufstockungen / Umkehrungen nicht unterstützt",IF('Trades'!A199="","Trade-ID eingeben",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IDs: Text mit A–Z am Anfang, bis zu 64 Zeichen; ohne *, ?, ~, =, &lt; oder &gt;. Beispiel: T-001.",IF(COUNTIFS('Trades'!$A$9:$A$208,'Trades'!A199)&lt;&gt;1,"Trade-ID ist doppelt",IF('Trades'!B199="","Instrument eingeben",IF(AND('Trades'!C199&lt;&gt;"LONG",'Trades'!C199&lt;&gt;"SHORT"),"LONG oder SHORT wählen",IF(NOT(ISNUMBER('Trades'!D199)),"Gültigen Eröffnungszeitpunkt eingeben",IF(OR('Trades'!D199&lt;1,'Trades'!D199&gt;2958465),"Gültigen Eröffnungszeitpunkt eingeben",IF(NOT(ISNUMBER('Trades'!E199)),"Positive ursprüngliche Menge eingeben",IF(OR('Trades'!E199&lt;=0,'Trades'!E199&gt;1000000,ROUND('Trades'!E199,8)&lt;&gt;'Trades'!E199),"Positive ursprüngliche Menge eingeben",IF('Trades'!F199="","Mengeneinheit angeben",IF(AND('Trades'!I199&lt;&gt;"OPEN",'Trades'!I199&lt;&gt;"CLOSED"),"OPEN oder CLOSED wählen",IF(AND('Trades'!J199&lt;&gt;"NET",'Trades'!J199&lt;&gt;"GROSS"),"NET oder GROSS wählen",IF(COUNTIFS('Exits'!$B$9:$B$608,'Trades'!A199,'Exits'!$G$9:$G$608,-1)&gt;0,"Zugehörige Ausstiege prüfen",IF(D199&gt;'Trades'!E199,"Geschlossene Menge übersteigt Anfangsmenge",IF(AND('Trades'!I199="OPEN",D199='Trades'!E199),"OPEN widerspricht Restmenge null",IF('Trades'!I199="OPEN","",IF(O199=0,"Schließung in Exits ergänzen",IF(D199&lt;&gt;'Trades'!E199,"CLOSED verlangt vollständige Schließung",IF(AND('Trades'!J199="NET",NOT(ISNUMBER('Trades'!L199))),"Abgeglichenes Netto der ganzen Position eingeben",IF(AND('Trades'!J199="NET",'Trades'!K199&lt;&gt;"YES"),"Netto der ganzen Position bestätigen",IF(IF('Trades'!J199="NET",IF('Trades'!M199="",FALSE,IF(NOT(ISNUMBER('Trades'!M199)),TRUE,OR('Trades'!M199&lt;0,'Trades'!M199&gt;1000000000,ROUND('Trades'!M199,2)&lt;&gt;'Trades'!M199))),FALSE),"Geldbeträge: höchstens 2 Nachkommastellen; Eingabebetrag absolut ≤ 1.000.000.000.",IF(IF('Trades'!J199="NET",IF('Trades'!N199="",FALSE,IF(NOT(ISNUMBER('Trades'!N199)),TRUE,OR('Trades'!N199&lt;0,'Trades'!N199&gt;1000000000,ROUND('Trades'!N199,2)&lt;&gt;'Trades'!N199))),FALSE),"Geldbeträge: höchstens 2 Nachkommastellen; Eingabebetrag absolut ≤ 1.000.000.000.",IF(IF('Trades'!J199="NET",IF('Trades'!O199="",FALSE,IF(NOT(ISNUMBER('Trades'!O199)),TRUE,OR(ABS('Trades'!O199)&gt;1000000000,ROUND('Trades'!O199,2)&lt;&gt;'Trades'!O199))),FALSE),"Geldbeträge: höchstens 2 Nachkommastellen; Eingabebetrag absolut ≤ 1.000.000.000.",IF(AND('Trades'!J199="GROSS",NOT(ISNUMBER('Trades'!M199))),"Provision angeben, auch null",IF(AND('Trades'!J199="GROSS",'Trades'!M199&lt;0),"Provision muss nichtnegativ sein",IF(AND('Trades'!J199="GROSS",NOT(ISNUMBER('Trades'!N199))),"Sonstige Gebühren angeben, auch null",IF(AND('Trades'!J199="GROSS",'Trades'!N199&lt;0),"Gebühren müssen nichtnegativ sein",IF(AND('Trades'!J199="GROSS",NOT(ISNUMBER('Trades'!O199))),"Finanzierung mit Vorzeichen angeben, auch null",IF(AND('Trades'!J199="GROSS",NOT(ISNUMBER(F199))),"Brutto-P&amp;L für jeden Ausstieg eingeben",IF(IF('Trades'!J199="NET",OR(ABS('Trades'!L199)&gt;1000000000,ROUND('Trades'!L199,2)&lt;&gt;'Trades'!L199),FALSE),"Geldbeträge: höchstens 2 Nachkommastellen; Eingabebetrag absolut ≤ 1.000.000.000.",IF(IF('Trades'!J199="GROSS",OR(ABS('Trades'!M199)&gt;1000000000,ABS('Trades'!N199)&gt;1000000000,ABS('Trades'!O199)&gt;1000000000,ROUND('Trades'!M199,2)&lt;&gt;'Trades'!M199,ROUND('Trades'!N199,2)&lt;&gt;'Trades'!N199,ROUND('Trades'!O199,2)&lt;&gt;'Trades'!O199),FALSE),"Geldbeträge: höchstens 2 Nachkommastellen; Eingabebetrag absolut ≤ 1.000.000.000.",IF(AND('Trades'!G199&lt;&gt;"",OR(NOT(ISNUMBER('Trades'!G199)),'Trades'!G199&lt;=0)),"Positiven Kurs eingeben oder leer lassen",IF(AND('Trades'!H199&lt;&gt;"",OR(NOT(ISNUMBER('Trades'!H199)),'Trades'!H199&lt;=0)),"Positiven Kurs eingeben oder leer lassen","")))))))))))))))))))))))))))))))))))</x:f>
      </x:c>
      <x:c r="D199" s="31"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k. A.",ROUND(SUMIFS('Exits'!$I$9:$I$608,'Exits'!$B$9:$B$608,'Trades'!A199),8)))</x:f>
      </x:c>
      <x:c r="E199" s="32"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k. A.",IF(OR(O199=0,COUNTIFS('Exits'!$B$9:$B$608,'Trades'!A199,'Exits'!$G$9:$G$608,-1)&gt;0),"k. A.",_xlfn.MAXIFS('Exits'!$C$9:$C$608,'Exits'!$B$9:$B$608,'Trades'!A199))))</x:f>
      </x:c>
      <x:c r="F199" s="30"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k. A.",IF(AND(O199&gt;0,SUMIFS('Exits'!$J$9:$J$608,'Exits'!$B$9:$B$608,'Trades'!A199)=O199),ROUND(SUMIFS('Exits'!$F$9:$F$608,'Exits'!$B$9:$B$608,'Trades'!A199),2),"k. A.")))</x:f>
      </x:c>
      <x:c r="G199" s="30" t="str">
        <x:f>IF(P199=0,"",IF(K199&lt;&gt;1,"k. A.",IF('Trades'!J199="NET",'Trades'!L199,ROUND(F199-'Trades'!M199-'Trades'!N199+'Trades'!O199,2))))</x:f>
      </x:c>
      <x:c r="H199" s="31" t="str">
        <x:f>IF(P199=0,"",IF(N199=1,G199/'Trades'!P199,"k. A."))</x:f>
      </x:c>
      <x:c r="I199" s="33" t="str">
        <x:f>IF(P199=0,"",IF(K199&lt;&gt;1,"Position nicht abgeschlossen",IF(NOT(ISNUMBER('Trades'!P199)),"Risiko fehlt oder ungültig: positiv, ≤ 1.000.000.000, höchstens 2 Nachkommastellen.",IF(OR('Trades'!P199&lt;=0,'Trades'!P199&gt;1000000000,ROUND('Trades'!P199,2)&lt;&gt;'Trades'!P199),"Risiko fehlt oder ungültig: positiv, ≤ 1.000.000.000, höchstens 2 Nachkommastellen.",IF(AND('Trades'!Q199&lt;&gt;"PRICE",'Trades'!Q199&lt;&gt;"ALL_IN"),"PRICE oder ALL_IN wählen",IF('Trades'!Q199&lt;&gt;'Summary'!$K$4,"Andere Basis ausgewählt","Erfasst"))))))</x:f>
      </x:c>
      <x:c r="J199" s="33" t="str">
        <x:f>IF(P199=0,"",IF('Summary'!$H$6="Datumsfilter prüfen","Datumsfilter prüfen",IF(L199=1,"Enthalten",IF(K199=1,"Außerhalb des Zeitraums","Nicht enthalten"))))</x:f>
      </x:c>
      <x:c r="K199" s="29" t="n">
        <x:f>IF(P199=0,0,IF('Trades'!I199="UNSUPPORTED",4,IF(C199&lt;&gt;"",3,IF('Trades'!I199="OPEN",2,1))))</x:f>
        <x:v>0</x:v>
      </x:c>
      <x:c r="L199" s="29" t="n">
        <x:f>IF(OR(K199&lt;&gt;1,'Summary'!$H$6="Datumsfilter prüfen"),0,IF(AND(OR('Summary'!$B$6="",E199&gt;='Summary'!$B$6),OR('Summary'!$E$6="",E199&lt;'Summary'!$E$6+1)),1,0))</x:f>
        <x:v>0</x:v>
      </x:c>
      <x:c r="M199" s="29" t="n">
        <x:f>IF(AND(L199=1,N199=1,'Trades'!Q199='Summary'!$K$4),1,0)</x:f>
        <x:v>0</x:v>
      </x:c>
      <x:c r="N199" s="29" t="n">
        <x:f>IF(K199&lt;&gt;1,0,IF(NOT(ISNUMBER('Trades'!P199)),0,IF(AND('Trades'!P199&gt;0,'Trades'!P199&lt;=1000000000,ROUND('Trades'!P199,2)='Trades'!P199,OR('Trades'!Q199="PRICE",'Trades'!Q199="ALL_IN")),1,0)))</x:f>
        <x:v>0</x:v>
      </x:c>
      <x:c r="O199" s="29" t="n">
        <x:f>IF(P199=0,0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0,COUNTIFS('Exits'!$B$9:$B$608,'Trades'!A199,'Exits'!$K$9:$K$608,1)))</x:f>
        <x:v>0</x:v>
      </x:c>
      <x:c r="P199" s="29" t="n">
        <x:f>IF(COUNTA('Trades'!A199:I199,'Trades'!K199:T199)=0,0,1)</x:f>
        <x:v>0</x:v>
      </x:c>
    </x:row>
    <x:row r="200" ht="52" customHeight="1">
      <x:c r="A200" s="29" t="str">
        <x:f>IF(P200=0,"",IF('Trades'!A200="","[Trades "&amp;ROW()&amp;"]",'Trades'!A200))</x:f>
      </x:c>
      <x:c r="B200" s="33" t="str">
        <x:f>IF(K200=0,"",CHOOSE(K200,"Abgeschlossen","Offen","Unvollständig / ungültig","Nicht unterstützt"))</x:f>
      </x:c>
      <x:c r="C200" s="33" t="str">
        <x:f>IF(P200=0,"",IF('Trades'!I200="UNSUPPORTED","Aufstockungen / Umkehrungen nicht unterstützt",IF('Trades'!A200="","Trade-ID eingeben",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IDs: Text mit A–Z am Anfang, bis zu 64 Zeichen; ohne *, ?, ~, =, &lt; oder &gt;. Beispiel: T-001.",IF(COUNTIFS('Trades'!$A$9:$A$208,'Trades'!A200)&lt;&gt;1,"Trade-ID ist doppelt",IF('Trades'!B200="","Instrument eingeben",IF(AND('Trades'!C200&lt;&gt;"LONG",'Trades'!C200&lt;&gt;"SHORT"),"LONG oder SHORT wählen",IF(NOT(ISNUMBER('Trades'!D200)),"Gültigen Eröffnungszeitpunkt eingeben",IF(OR('Trades'!D200&lt;1,'Trades'!D200&gt;2958465),"Gültigen Eröffnungszeitpunkt eingeben",IF(NOT(ISNUMBER('Trades'!E200)),"Positive ursprüngliche Menge eingeben",IF(OR('Trades'!E200&lt;=0,'Trades'!E200&gt;1000000,ROUND('Trades'!E200,8)&lt;&gt;'Trades'!E200),"Positive ursprüngliche Menge eingeben",IF('Trades'!F200="","Mengeneinheit angeben",IF(AND('Trades'!I200&lt;&gt;"OPEN",'Trades'!I200&lt;&gt;"CLOSED"),"OPEN oder CLOSED wählen",IF(AND('Trades'!J200&lt;&gt;"NET",'Trades'!J200&lt;&gt;"GROSS"),"NET oder GROSS wählen",IF(COUNTIFS('Exits'!$B$9:$B$608,'Trades'!A200,'Exits'!$G$9:$G$608,-1)&gt;0,"Zugehörige Ausstiege prüfen",IF(D200&gt;'Trades'!E200,"Geschlossene Menge übersteigt Anfangsmenge",IF(AND('Trades'!I200="OPEN",D200='Trades'!E200),"OPEN widerspricht Restmenge null",IF('Trades'!I200="OPEN","",IF(O200=0,"Schließung in Exits ergänzen",IF(D200&lt;&gt;'Trades'!E200,"CLOSED verlangt vollständige Schließung",IF(AND('Trades'!J200="NET",NOT(ISNUMBER('Trades'!L200))),"Abgeglichenes Netto der ganzen Position eingeben",IF(AND('Trades'!J200="NET",'Trades'!K200&lt;&gt;"YES"),"Netto der ganzen Position bestätigen",IF(IF('Trades'!J200="NET",IF('Trades'!M200="",FALSE,IF(NOT(ISNUMBER('Trades'!M200)),TRUE,OR('Trades'!M200&lt;0,'Trades'!M200&gt;1000000000,ROUND('Trades'!M200,2)&lt;&gt;'Trades'!M200))),FALSE),"Geldbeträge: höchstens 2 Nachkommastellen; Eingabebetrag absolut ≤ 1.000.000.000.",IF(IF('Trades'!J200="NET",IF('Trades'!N200="",FALSE,IF(NOT(ISNUMBER('Trades'!N200)),TRUE,OR('Trades'!N200&lt;0,'Trades'!N200&gt;1000000000,ROUND('Trades'!N200,2)&lt;&gt;'Trades'!N200))),FALSE),"Geldbeträge: höchstens 2 Nachkommastellen; Eingabebetrag absolut ≤ 1.000.000.000.",IF(IF('Trades'!J200="NET",IF('Trades'!O200="",FALSE,IF(NOT(ISNUMBER('Trades'!O200)),TRUE,OR(ABS('Trades'!O200)&gt;1000000000,ROUND('Trades'!O200,2)&lt;&gt;'Trades'!O200))),FALSE),"Geldbeträge: höchstens 2 Nachkommastellen; Eingabebetrag absolut ≤ 1.000.000.000.",IF(AND('Trades'!J200="GROSS",NOT(ISNUMBER('Trades'!M200))),"Provision angeben, auch null",IF(AND('Trades'!J200="GROSS",'Trades'!M200&lt;0),"Provision muss nichtnegativ sein",IF(AND('Trades'!J200="GROSS",NOT(ISNUMBER('Trades'!N200))),"Sonstige Gebühren angeben, auch null",IF(AND('Trades'!J200="GROSS",'Trades'!N200&lt;0),"Gebühren müssen nichtnegativ sein",IF(AND('Trades'!J200="GROSS",NOT(ISNUMBER('Trades'!O200))),"Finanzierung mit Vorzeichen angeben, auch null",IF(AND('Trades'!J200="GROSS",NOT(ISNUMBER(F200))),"Brutto-P&amp;L für jeden Ausstieg eingeben",IF(IF('Trades'!J200="NET",OR(ABS('Trades'!L200)&gt;1000000000,ROUND('Trades'!L200,2)&lt;&gt;'Trades'!L200),FALSE),"Geldbeträge: höchstens 2 Nachkommastellen; Eingabebetrag absolut ≤ 1.000.000.000.",IF(IF('Trades'!J200="GROSS",OR(ABS('Trades'!M200)&gt;1000000000,ABS('Trades'!N200)&gt;1000000000,ABS('Trades'!O200)&gt;1000000000,ROUND('Trades'!M200,2)&lt;&gt;'Trades'!M200,ROUND('Trades'!N200,2)&lt;&gt;'Trades'!N200,ROUND('Trades'!O200,2)&lt;&gt;'Trades'!O200),FALSE),"Geldbeträge: höchstens 2 Nachkommastellen; Eingabebetrag absolut ≤ 1.000.000.000.",IF(AND('Trades'!G200&lt;&gt;"",OR(NOT(ISNUMBER('Trades'!G200)),'Trades'!G200&lt;=0)),"Positiven Kurs eingeben oder leer lassen",IF(AND('Trades'!H200&lt;&gt;"",OR(NOT(ISNUMBER('Trades'!H200)),'Trades'!H200&lt;=0)),"Positiven Kurs eingeben oder leer lassen","")))))))))))))))))))))))))))))))))))</x:f>
      </x:c>
      <x:c r="D200" s="31"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k. A.",ROUND(SUMIFS('Exits'!$I$9:$I$608,'Exits'!$B$9:$B$608,'Trades'!A200),8)))</x:f>
      </x:c>
      <x:c r="E200" s="32"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k. A.",IF(OR(O200=0,COUNTIFS('Exits'!$B$9:$B$608,'Trades'!A200,'Exits'!$G$9:$G$608,-1)&gt;0),"k. A.",_xlfn.MAXIFS('Exits'!$C$9:$C$608,'Exits'!$B$9:$B$608,'Trades'!A200))))</x:f>
      </x:c>
      <x:c r="F200" s="30"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k. A.",IF(AND(O200&gt;0,SUMIFS('Exits'!$J$9:$J$608,'Exits'!$B$9:$B$608,'Trades'!A200)=O200),ROUND(SUMIFS('Exits'!$F$9:$F$608,'Exits'!$B$9:$B$608,'Trades'!A200),2),"k. A.")))</x:f>
      </x:c>
      <x:c r="G200" s="30" t="str">
        <x:f>IF(P200=0,"",IF(K200&lt;&gt;1,"k. A.",IF('Trades'!J200="NET",'Trades'!L200,ROUND(F200-'Trades'!M200-'Trades'!N200+'Trades'!O200,2))))</x:f>
      </x:c>
      <x:c r="H200" s="31" t="str">
        <x:f>IF(P200=0,"",IF(N200=1,G200/'Trades'!P200,"k. A."))</x:f>
      </x:c>
      <x:c r="I200" s="33" t="str">
        <x:f>IF(P200=0,"",IF(K200&lt;&gt;1,"Position nicht abgeschlossen",IF(NOT(ISNUMBER('Trades'!P200)),"Risiko fehlt oder ungültig: positiv, ≤ 1.000.000.000, höchstens 2 Nachkommastellen.",IF(OR('Trades'!P200&lt;=0,'Trades'!P200&gt;1000000000,ROUND('Trades'!P200,2)&lt;&gt;'Trades'!P200),"Risiko fehlt oder ungültig: positiv, ≤ 1.000.000.000, höchstens 2 Nachkommastellen.",IF(AND('Trades'!Q200&lt;&gt;"PRICE",'Trades'!Q200&lt;&gt;"ALL_IN"),"PRICE oder ALL_IN wählen",IF('Trades'!Q200&lt;&gt;'Summary'!$K$4,"Andere Basis ausgewählt","Erfasst"))))))</x:f>
      </x:c>
      <x:c r="J200" s="33" t="str">
        <x:f>IF(P200=0,"",IF('Summary'!$H$6="Datumsfilter prüfen","Datumsfilter prüfen",IF(L200=1,"Enthalten",IF(K200=1,"Außerhalb des Zeitraums","Nicht enthalten"))))</x:f>
      </x:c>
      <x:c r="K200" s="29" t="n">
        <x:f>IF(P200=0,0,IF('Trades'!I200="UNSUPPORTED",4,IF(C200&lt;&gt;"",3,IF('Trades'!I200="OPEN",2,1))))</x:f>
        <x:v>0</x:v>
      </x:c>
      <x:c r="L200" s="29" t="n">
        <x:f>IF(OR(K200&lt;&gt;1,'Summary'!$H$6="Datumsfilter prüfen"),0,IF(AND(OR('Summary'!$B$6="",E200&gt;='Summary'!$B$6),OR('Summary'!$E$6="",E200&lt;'Summary'!$E$6+1)),1,0))</x:f>
        <x:v>0</x:v>
      </x:c>
      <x:c r="M200" s="29" t="n">
        <x:f>IF(AND(L200=1,N200=1,'Trades'!Q200='Summary'!$K$4),1,0)</x:f>
        <x:v>0</x:v>
      </x:c>
      <x:c r="N200" s="29" t="n">
        <x:f>IF(K200&lt;&gt;1,0,IF(NOT(ISNUMBER('Trades'!P200)),0,IF(AND('Trades'!P200&gt;0,'Trades'!P200&lt;=1000000000,ROUND('Trades'!P200,2)='Trades'!P200,OR('Trades'!Q200="PRICE",'Trades'!Q200="ALL_IN")),1,0)))</x:f>
        <x:v>0</x:v>
      </x:c>
      <x:c r="O200" s="29" t="n">
        <x:f>IF(P200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0,COUNTIFS('Exits'!$B$9:$B$608,'Trades'!A200,'Exits'!$K$9:$K$608,1)))</x:f>
        <x:v>0</x:v>
      </x:c>
      <x:c r="P200" s="29" t="n">
        <x:f>IF(COUNTA('Trades'!A200:I200,'Trades'!K200:T200)=0,0,1)</x:f>
        <x:v>0</x:v>
      </x:c>
    </x:row>
    <x:row r="201" ht="52" customHeight="1">
      <x:c r="A201" s="29" t="str">
        <x:f>IF(P201=0,"",IF('Trades'!A201="","[Trades "&amp;ROW()&amp;"]",'Trades'!A201))</x:f>
      </x:c>
      <x:c r="B201" s="33" t="str">
        <x:f>IF(K201=0,"",CHOOSE(K201,"Abgeschlossen","Offen","Unvollständig / ungültig","Nicht unterstützt"))</x:f>
      </x:c>
      <x:c r="C201" s="33" t="str">
        <x:f>IF(P201=0,"",IF('Trades'!I201="UNSUPPORTED","Aufstockungen / Umkehrungen nicht unterstützt",IF('Trades'!A201="","Trade-ID eingeben",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IDs: Text mit A–Z am Anfang, bis zu 64 Zeichen; ohne *, ?, ~, =, &lt; oder &gt;. Beispiel: T-001.",IF(COUNTIFS('Trades'!$A$9:$A$208,'Trades'!A201)&lt;&gt;1,"Trade-ID ist doppelt",IF('Trades'!B201="","Instrument eingeben",IF(AND('Trades'!C201&lt;&gt;"LONG",'Trades'!C201&lt;&gt;"SHORT"),"LONG oder SHORT wählen",IF(NOT(ISNUMBER('Trades'!D201)),"Gültigen Eröffnungszeitpunkt eingeben",IF(OR('Trades'!D201&lt;1,'Trades'!D201&gt;2958465),"Gültigen Eröffnungszeitpunkt eingeben",IF(NOT(ISNUMBER('Trades'!E201)),"Positive ursprüngliche Menge eingeben",IF(OR('Trades'!E201&lt;=0,'Trades'!E201&gt;1000000,ROUND('Trades'!E201,8)&lt;&gt;'Trades'!E201),"Positive ursprüngliche Menge eingeben",IF('Trades'!F201="","Mengeneinheit angeben",IF(AND('Trades'!I201&lt;&gt;"OPEN",'Trades'!I201&lt;&gt;"CLOSED"),"OPEN oder CLOSED wählen",IF(AND('Trades'!J201&lt;&gt;"NET",'Trades'!J201&lt;&gt;"GROSS"),"NET oder GROSS wählen",IF(COUNTIFS('Exits'!$B$9:$B$608,'Trades'!A201,'Exits'!$G$9:$G$608,-1)&gt;0,"Zugehörige Ausstiege prüfen",IF(D201&gt;'Trades'!E201,"Geschlossene Menge übersteigt Anfangsmenge",IF(AND('Trades'!I201="OPEN",D201='Trades'!E201),"OPEN widerspricht Restmenge null",IF('Trades'!I201="OPEN","",IF(O201=0,"Schließung in Exits ergänzen",IF(D201&lt;&gt;'Trades'!E201,"CLOSED verlangt vollständige Schließung",IF(AND('Trades'!J201="NET",NOT(ISNUMBER('Trades'!L201))),"Abgeglichenes Netto der ganzen Position eingeben",IF(AND('Trades'!J201="NET",'Trades'!K201&lt;&gt;"YES"),"Netto der ganzen Position bestätigen",IF(IF('Trades'!J201="NET",IF('Trades'!M201="",FALSE,IF(NOT(ISNUMBER('Trades'!M201)),TRUE,OR('Trades'!M201&lt;0,'Trades'!M201&gt;1000000000,ROUND('Trades'!M201,2)&lt;&gt;'Trades'!M201))),FALSE),"Geldbeträge: höchstens 2 Nachkommastellen; Eingabebetrag absolut ≤ 1.000.000.000.",IF(IF('Trades'!J201="NET",IF('Trades'!N201="",FALSE,IF(NOT(ISNUMBER('Trades'!N201)),TRUE,OR('Trades'!N201&lt;0,'Trades'!N201&gt;1000000000,ROUND('Trades'!N201,2)&lt;&gt;'Trades'!N201))),FALSE),"Geldbeträge: höchstens 2 Nachkommastellen; Eingabebetrag absolut ≤ 1.000.000.000.",IF(IF('Trades'!J201="NET",IF('Trades'!O201="",FALSE,IF(NOT(ISNUMBER('Trades'!O201)),TRUE,OR(ABS('Trades'!O201)&gt;1000000000,ROUND('Trades'!O201,2)&lt;&gt;'Trades'!O201))),FALSE),"Geldbeträge: höchstens 2 Nachkommastellen; Eingabebetrag absolut ≤ 1.000.000.000.",IF(AND('Trades'!J201="GROSS",NOT(ISNUMBER('Trades'!M201))),"Provision angeben, auch null",IF(AND('Trades'!J201="GROSS",'Trades'!M201&lt;0),"Provision muss nichtnegativ sein",IF(AND('Trades'!J201="GROSS",NOT(ISNUMBER('Trades'!N201))),"Sonstige Gebühren angeben, auch null",IF(AND('Trades'!J201="GROSS",'Trades'!N201&lt;0),"Gebühren müssen nichtnegativ sein",IF(AND('Trades'!J201="GROSS",NOT(ISNUMBER('Trades'!O201))),"Finanzierung mit Vorzeichen angeben, auch null",IF(AND('Trades'!J201="GROSS",NOT(ISNUMBER(F201))),"Brutto-P&amp;L für jeden Ausstieg eingeben",IF(IF('Trades'!J201="NET",OR(ABS('Trades'!L201)&gt;1000000000,ROUND('Trades'!L201,2)&lt;&gt;'Trades'!L201),FALSE),"Geldbeträge: höchstens 2 Nachkommastellen; Eingabebetrag absolut ≤ 1.000.000.000.",IF(IF('Trades'!J201="GROSS",OR(ABS('Trades'!M201)&gt;1000000000,ABS('Trades'!N201)&gt;1000000000,ABS('Trades'!O201)&gt;1000000000,ROUND('Trades'!M201,2)&lt;&gt;'Trades'!M201,ROUND('Trades'!N201,2)&lt;&gt;'Trades'!N201,ROUND('Trades'!O201,2)&lt;&gt;'Trades'!O201),FALSE),"Geldbeträge: höchstens 2 Nachkommastellen; Eingabebetrag absolut ≤ 1.000.000.000.",IF(AND('Trades'!G201&lt;&gt;"",OR(NOT(ISNUMBER('Trades'!G201)),'Trades'!G201&lt;=0)),"Positiven Kurs eingeben oder leer lassen",IF(AND('Trades'!H201&lt;&gt;"",OR(NOT(ISNUMBER('Trades'!H201)),'Trades'!H201&lt;=0)),"Positiven Kurs eingeben oder leer lassen","")))))))))))))))))))))))))))))))))))</x:f>
      </x:c>
      <x:c r="D201" s="31"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k. A.",ROUND(SUMIFS('Exits'!$I$9:$I$608,'Exits'!$B$9:$B$608,'Trades'!A201),8)))</x:f>
      </x:c>
      <x:c r="E201" s="32"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k. A.",IF(OR(O201=0,COUNTIFS('Exits'!$B$9:$B$608,'Trades'!A201,'Exits'!$G$9:$G$608,-1)&gt;0),"k. A.",_xlfn.MAXIFS('Exits'!$C$9:$C$608,'Exits'!$B$9:$B$608,'Trades'!A201))))</x:f>
      </x:c>
      <x:c r="F201" s="30"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k. A.",IF(AND(O201&gt;0,SUMIFS('Exits'!$J$9:$J$608,'Exits'!$B$9:$B$608,'Trades'!A201)=O201),ROUND(SUMIFS('Exits'!$F$9:$F$608,'Exits'!$B$9:$B$608,'Trades'!A201),2),"k. A.")))</x:f>
      </x:c>
      <x:c r="G201" s="30" t="str">
        <x:f>IF(P201=0,"",IF(K201&lt;&gt;1,"k. A.",IF('Trades'!J201="NET",'Trades'!L201,ROUND(F201-'Trades'!M201-'Trades'!N201+'Trades'!O201,2))))</x:f>
      </x:c>
      <x:c r="H201" s="31" t="str">
        <x:f>IF(P201=0,"",IF(N201=1,G201/'Trades'!P201,"k. A."))</x:f>
      </x:c>
      <x:c r="I201" s="33" t="str">
        <x:f>IF(P201=0,"",IF(K201&lt;&gt;1,"Position nicht abgeschlossen",IF(NOT(ISNUMBER('Trades'!P201)),"Risiko fehlt oder ungültig: positiv, ≤ 1.000.000.000, höchstens 2 Nachkommastellen.",IF(OR('Trades'!P201&lt;=0,'Trades'!P201&gt;1000000000,ROUND('Trades'!P201,2)&lt;&gt;'Trades'!P201),"Risiko fehlt oder ungültig: positiv, ≤ 1.000.000.000, höchstens 2 Nachkommastellen.",IF(AND('Trades'!Q201&lt;&gt;"PRICE",'Trades'!Q201&lt;&gt;"ALL_IN"),"PRICE oder ALL_IN wählen",IF('Trades'!Q201&lt;&gt;'Summary'!$K$4,"Andere Basis ausgewählt","Erfasst"))))))</x:f>
      </x:c>
      <x:c r="J201" s="33" t="str">
        <x:f>IF(P201=0,"",IF('Summary'!$H$6="Datumsfilter prüfen","Datumsfilter prüfen",IF(L201=1,"Enthalten",IF(K201=1,"Außerhalb des Zeitraums","Nicht enthalten"))))</x:f>
      </x:c>
      <x:c r="K201" s="29" t="n">
        <x:f>IF(P201=0,0,IF('Trades'!I201="UNSUPPORTED",4,IF(C201&lt;&gt;"",3,IF('Trades'!I201="OPEN",2,1))))</x:f>
        <x:v>0</x:v>
      </x:c>
      <x:c r="L201" s="29" t="n">
        <x:f>IF(OR(K201&lt;&gt;1,'Summary'!$H$6="Datumsfilter prüfen"),0,IF(AND(OR('Summary'!$B$6="",E201&gt;='Summary'!$B$6),OR('Summary'!$E$6="",E201&lt;'Summary'!$E$6+1)),1,0))</x:f>
        <x:v>0</x:v>
      </x:c>
      <x:c r="M201" s="29" t="n">
        <x:f>IF(AND(L201=1,N201=1,'Trades'!Q201='Summary'!$K$4),1,0)</x:f>
        <x:v>0</x:v>
      </x:c>
      <x:c r="N201" s="29" t="n">
        <x:f>IF(K201&lt;&gt;1,0,IF(NOT(ISNUMBER('Trades'!P201)),0,IF(AND('Trades'!P201&gt;0,'Trades'!P201&lt;=1000000000,ROUND('Trades'!P201,2)='Trades'!P201,OR('Trades'!Q201="PRICE",'Trades'!Q201="ALL_IN")),1,0)))</x:f>
        <x:v>0</x:v>
      </x:c>
      <x:c r="O201" s="29" t="n">
        <x:f>IF(P201=0,0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0,COUNTIFS('Exits'!$B$9:$B$608,'Trades'!A201,'Exits'!$K$9:$K$608,1)))</x:f>
        <x:v>0</x:v>
      </x:c>
      <x:c r="P201" s="29" t="n">
        <x:f>IF(COUNTA('Trades'!A201:I201,'Trades'!K201:T201)=0,0,1)</x:f>
        <x:v>0</x:v>
      </x:c>
    </x:row>
    <x:row r="202" ht="52" customHeight="1">
      <x:c r="A202" s="29" t="str">
        <x:f>IF(P202=0,"",IF('Trades'!A202="","[Trades "&amp;ROW()&amp;"]",'Trades'!A202))</x:f>
      </x:c>
      <x:c r="B202" s="33" t="str">
        <x:f>IF(K202=0,"",CHOOSE(K202,"Abgeschlossen","Offen","Unvollständig / ungültig","Nicht unterstützt"))</x:f>
      </x:c>
      <x:c r="C202" s="33" t="str">
        <x:f>IF(P202=0,"",IF('Trades'!I202="UNSUPPORTED","Aufstockungen / Umkehrungen nicht unterstützt",IF('Trades'!A202="","Trade-ID eingeben",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IDs: Text mit A–Z am Anfang, bis zu 64 Zeichen; ohne *, ?, ~, =, &lt; oder &gt;. Beispiel: T-001.",IF(COUNTIFS('Trades'!$A$9:$A$208,'Trades'!A202)&lt;&gt;1,"Trade-ID ist doppelt",IF('Trades'!B202="","Instrument eingeben",IF(AND('Trades'!C202&lt;&gt;"LONG",'Trades'!C202&lt;&gt;"SHORT"),"LONG oder SHORT wählen",IF(NOT(ISNUMBER('Trades'!D202)),"Gültigen Eröffnungszeitpunkt eingeben",IF(OR('Trades'!D202&lt;1,'Trades'!D202&gt;2958465),"Gültigen Eröffnungszeitpunkt eingeben",IF(NOT(ISNUMBER('Trades'!E202)),"Positive ursprüngliche Menge eingeben",IF(OR('Trades'!E202&lt;=0,'Trades'!E202&gt;1000000,ROUND('Trades'!E202,8)&lt;&gt;'Trades'!E202),"Positive ursprüngliche Menge eingeben",IF('Trades'!F202="","Mengeneinheit angeben",IF(AND('Trades'!I202&lt;&gt;"OPEN",'Trades'!I202&lt;&gt;"CLOSED"),"OPEN oder CLOSED wählen",IF(AND('Trades'!J202&lt;&gt;"NET",'Trades'!J202&lt;&gt;"GROSS"),"NET oder GROSS wählen",IF(COUNTIFS('Exits'!$B$9:$B$608,'Trades'!A202,'Exits'!$G$9:$G$608,-1)&gt;0,"Zugehörige Ausstiege prüfen",IF(D202&gt;'Trades'!E202,"Geschlossene Menge übersteigt Anfangsmenge",IF(AND('Trades'!I202="OPEN",D202='Trades'!E202),"OPEN widerspricht Restmenge null",IF('Trades'!I202="OPEN","",IF(O202=0,"Schließung in Exits ergänzen",IF(D202&lt;&gt;'Trades'!E202,"CLOSED verlangt vollständige Schließung",IF(AND('Trades'!J202="NET",NOT(ISNUMBER('Trades'!L202))),"Abgeglichenes Netto der ganzen Position eingeben",IF(AND('Trades'!J202="NET",'Trades'!K202&lt;&gt;"YES"),"Netto der ganzen Position bestätigen",IF(IF('Trades'!J202="NET",IF('Trades'!M202="",FALSE,IF(NOT(ISNUMBER('Trades'!M202)),TRUE,OR('Trades'!M202&lt;0,'Trades'!M202&gt;1000000000,ROUND('Trades'!M202,2)&lt;&gt;'Trades'!M202))),FALSE),"Geldbeträge: höchstens 2 Nachkommastellen; Eingabebetrag absolut ≤ 1.000.000.000.",IF(IF('Trades'!J202="NET",IF('Trades'!N202="",FALSE,IF(NOT(ISNUMBER('Trades'!N202)),TRUE,OR('Trades'!N202&lt;0,'Trades'!N202&gt;1000000000,ROUND('Trades'!N202,2)&lt;&gt;'Trades'!N202))),FALSE),"Geldbeträge: höchstens 2 Nachkommastellen; Eingabebetrag absolut ≤ 1.000.000.000.",IF(IF('Trades'!J202="NET",IF('Trades'!O202="",FALSE,IF(NOT(ISNUMBER('Trades'!O202)),TRUE,OR(ABS('Trades'!O202)&gt;1000000000,ROUND('Trades'!O202,2)&lt;&gt;'Trades'!O202))),FALSE),"Geldbeträge: höchstens 2 Nachkommastellen; Eingabebetrag absolut ≤ 1.000.000.000.",IF(AND('Trades'!J202="GROSS",NOT(ISNUMBER('Trades'!M202))),"Provision angeben, auch null",IF(AND('Trades'!J202="GROSS",'Trades'!M202&lt;0),"Provision muss nichtnegativ sein",IF(AND('Trades'!J202="GROSS",NOT(ISNUMBER('Trades'!N202))),"Sonstige Gebühren angeben, auch null",IF(AND('Trades'!J202="GROSS",'Trades'!N202&lt;0),"Gebühren müssen nichtnegativ sein",IF(AND('Trades'!J202="GROSS",NOT(ISNUMBER('Trades'!O202))),"Finanzierung mit Vorzeichen angeben, auch null",IF(AND('Trades'!J202="GROSS",NOT(ISNUMBER(F202))),"Brutto-P&amp;L für jeden Ausstieg eingeben",IF(IF('Trades'!J202="NET",OR(ABS('Trades'!L202)&gt;1000000000,ROUND('Trades'!L202,2)&lt;&gt;'Trades'!L202),FALSE),"Geldbeträge: höchstens 2 Nachkommastellen; Eingabebetrag absolut ≤ 1.000.000.000.",IF(IF('Trades'!J202="GROSS",OR(ABS('Trades'!M202)&gt;1000000000,ABS('Trades'!N202)&gt;1000000000,ABS('Trades'!O202)&gt;1000000000,ROUND('Trades'!M202,2)&lt;&gt;'Trades'!M202,ROUND('Trades'!N202,2)&lt;&gt;'Trades'!N202,ROUND('Trades'!O202,2)&lt;&gt;'Trades'!O202),FALSE),"Geldbeträge: höchstens 2 Nachkommastellen; Eingabebetrag absolut ≤ 1.000.000.000.",IF(AND('Trades'!G202&lt;&gt;"",OR(NOT(ISNUMBER('Trades'!G202)),'Trades'!G202&lt;=0)),"Positiven Kurs eingeben oder leer lassen",IF(AND('Trades'!H202&lt;&gt;"",OR(NOT(ISNUMBER('Trades'!H202)),'Trades'!H202&lt;=0)),"Positiven Kurs eingeben oder leer lassen","")))))))))))))))))))))))))))))))))))</x:f>
      </x:c>
      <x:c r="D202" s="31"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k. A.",ROUND(SUMIFS('Exits'!$I$9:$I$608,'Exits'!$B$9:$B$608,'Trades'!A202),8)))</x:f>
      </x:c>
      <x:c r="E202" s="32"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k. A.",IF(OR(O202=0,COUNTIFS('Exits'!$B$9:$B$608,'Trades'!A202,'Exits'!$G$9:$G$608,-1)&gt;0),"k. A.",_xlfn.MAXIFS('Exits'!$C$9:$C$608,'Exits'!$B$9:$B$608,'Trades'!A202))))</x:f>
      </x:c>
      <x:c r="F202" s="30"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k. A.",IF(AND(O202&gt;0,SUMIFS('Exits'!$J$9:$J$608,'Exits'!$B$9:$B$608,'Trades'!A202)=O202),ROUND(SUMIFS('Exits'!$F$9:$F$608,'Exits'!$B$9:$B$608,'Trades'!A202),2),"k. A.")))</x:f>
      </x:c>
      <x:c r="G202" s="30" t="str">
        <x:f>IF(P202=0,"",IF(K202&lt;&gt;1,"k. A.",IF('Trades'!J202="NET",'Trades'!L202,ROUND(F202-'Trades'!M202-'Trades'!N202+'Trades'!O202,2))))</x:f>
      </x:c>
      <x:c r="H202" s="31" t="str">
        <x:f>IF(P202=0,"",IF(N202=1,G202/'Trades'!P202,"k. A."))</x:f>
      </x:c>
      <x:c r="I202" s="33" t="str">
        <x:f>IF(P202=0,"",IF(K202&lt;&gt;1,"Position nicht abgeschlossen",IF(NOT(ISNUMBER('Trades'!P202)),"Risiko fehlt oder ungültig: positiv, ≤ 1.000.000.000, höchstens 2 Nachkommastellen.",IF(OR('Trades'!P202&lt;=0,'Trades'!P202&gt;1000000000,ROUND('Trades'!P202,2)&lt;&gt;'Trades'!P202),"Risiko fehlt oder ungültig: positiv, ≤ 1.000.000.000, höchstens 2 Nachkommastellen.",IF(AND('Trades'!Q202&lt;&gt;"PRICE",'Trades'!Q202&lt;&gt;"ALL_IN"),"PRICE oder ALL_IN wählen",IF('Trades'!Q202&lt;&gt;'Summary'!$K$4,"Andere Basis ausgewählt","Erfasst"))))))</x:f>
      </x:c>
      <x:c r="J202" s="33" t="str">
        <x:f>IF(P202=0,"",IF('Summary'!$H$6="Datumsfilter prüfen","Datumsfilter prüfen",IF(L202=1,"Enthalten",IF(K202=1,"Außerhalb des Zeitraums","Nicht enthalten"))))</x:f>
      </x:c>
      <x:c r="K202" s="29" t="n">
        <x:f>IF(P202=0,0,IF('Trades'!I202="UNSUPPORTED",4,IF(C202&lt;&gt;"",3,IF('Trades'!I202="OPEN",2,1))))</x:f>
        <x:v>0</x:v>
      </x:c>
      <x:c r="L202" s="29" t="n">
        <x:f>IF(OR(K202&lt;&gt;1,'Summary'!$H$6="Datumsfilter prüfen"),0,IF(AND(OR('Summary'!$B$6="",E202&gt;='Summary'!$B$6),OR('Summary'!$E$6="",E202&lt;'Summary'!$E$6+1)),1,0))</x:f>
        <x:v>0</x:v>
      </x:c>
      <x:c r="M202" s="29" t="n">
        <x:f>IF(AND(L202=1,N202=1,'Trades'!Q202='Summary'!$K$4),1,0)</x:f>
        <x:v>0</x:v>
      </x:c>
      <x:c r="N202" s="29" t="n">
        <x:f>IF(K202&lt;&gt;1,0,IF(NOT(ISNUMBER('Trades'!P202)),0,IF(AND('Trades'!P202&gt;0,'Trades'!P202&lt;=1000000000,ROUND('Trades'!P202,2)='Trades'!P202,OR('Trades'!Q202="PRICE",'Trades'!Q202="ALL_IN")),1,0)))</x:f>
        <x:v>0</x:v>
      </x:c>
      <x:c r="O202" s="29" t="n">
        <x:f>IF(P202=0,0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0,COUNTIFS('Exits'!$B$9:$B$608,'Trades'!A202,'Exits'!$K$9:$K$608,1)))</x:f>
        <x:v>0</x:v>
      </x:c>
      <x:c r="P202" s="29" t="n">
        <x:f>IF(COUNTA('Trades'!A202:I202,'Trades'!K202:T202)=0,0,1)</x:f>
        <x:v>0</x:v>
      </x:c>
    </x:row>
    <x:row r="203" ht="52" customHeight="1">
      <x:c r="A203" s="29" t="str">
        <x:f>IF(P203=0,"",IF('Trades'!A203="","[Trades "&amp;ROW()&amp;"]",'Trades'!A203))</x:f>
      </x:c>
      <x:c r="B203" s="33" t="str">
        <x:f>IF(K203=0,"",CHOOSE(K203,"Abgeschlossen","Offen","Unvollständig / ungültig","Nicht unterstützt"))</x:f>
      </x:c>
      <x:c r="C203" s="33" t="str">
        <x:f>IF(P203=0,"",IF('Trades'!I203="UNSUPPORTED","Aufstockungen / Umkehrungen nicht unterstützt",IF('Trades'!A203="","Trade-ID eingeben",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IDs: Text mit A–Z am Anfang, bis zu 64 Zeichen; ohne *, ?, ~, =, &lt; oder &gt;. Beispiel: T-001.",IF(COUNTIFS('Trades'!$A$9:$A$208,'Trades'!A203)&lt;&gt;1,"Trade-ID ist doppelt",IF('Trades'!B203="","Instrument eingeben",IF(AND('Trades'!C203&lt;&gt;"LONG",'Trades'!C203&lt;&gt;"SHORT"),"LONG oder SHORT wählen",IF(NOT(ISNUMBER('Trades'!D203)),"Gültigen Eröffnungszeitpunkt eingeben",IF(OR('Trades'!D203&lt;1,'Trades'!D203&gt;2958465),"Gültigen Eröffnungszeitpunkt eingeben",IF(NOT(ISNUMBER('Trades'!E203)),"Positive ursprüngliche Menge eingeben",IF(OR('Trades'!E203&lt;=0,'Trades'!E203&gt;1000000,ROUND('Trades'!E203,8)&lt;&gt;'Trades'!E203),"Positive ursprüngliche Menge eingeben",IF('Trades'!F203="","Mengeneinheit angeben",IF(AND('Trades'!I203&lt;&gt;"OPEN",'Trades'!I203&lt;&gt;"CLOSED"),"OPEN oder CLOSED wählen",IF(AND('Trades'!J203&lt;&gt;"NET",'Trades'!J203&lt;&gt;"GROSS"),"NET oder GROSS wählen",IF(COUNTIFS('Exits'!$B$9:$B$608,'Trades'!A203,'Exits'!$G$9:$G$608,-1)&gt;0,"Zugehörige Ausstiege prüfen",IF(D203&gt;'Trades'!E203,"Geschlossene Menge übersteigt Anfangsmenge",IF(AND('Trades'!I203="OPEN",D203='Trades'!E203),"OPEN widerspricht Restmenge null",IF('Trades'!I203="OPEN","",IF(O203=0,"Schließung in Exits ergänzen",IF(D203&lt;&gt;'Trades'!E203,"CLOSED verlangt vollständige Schließung",IF(AND('Trades'!J203="NET",NOT(ISNUMBER('Trades'!L203))),"Abgeglichenes Netto der ganzen Position eingeben",IF(AND('Trades'!J203="NET",'Trades'!K203&lt;&gt;"YES"),"Netto der ganzen Position bestätigen",IF(IF('Trades'!J203="NET",IF('Trades'!M203="",FALSE,IF(NOT(ISNUMBER('Trades'!M203)),TRUE,OR('Trades'!M203&lt;0,'Trades'!M203&gt;1000000000,ROUND('Trades'!M203,2)&lt;&gt;'Trades'!M203))),FALSE),"Geldbeträge: höchstens 2 Nachkommastellen; Eingabebetrag absolut ≤ 1.000.000.000.",IF(IF('Trades'!J203="NET",IF('Trades'!N203="",FALSE,IF(NOT(ISNUMBER('Trades'!N203)),TRUE,OR('Trades'!N203&lt;0,'Trades'!N203&gt;1000000000,ROUND('Trades'!N203,2)&lt;&gt;'Trades'!N203))),FALSE),"Geldbeträge: höchstens 2 Nachkommastellen; Eingabebetrag absolut ≤ 1.000.000.000.",IF(IF('Trades'!J203="NET",IF('Trades'!O203="",FALSE,IF(NOT(ISNUMBER('Trades'!O203)),TRUE,OR(ABS('Trades'!O203)&gt;1000000000,ROUND('Trades'!O203,2)&lt;&gt;'Trades'!O203))),FALSE),"Geldbeträge: höchstens 2 Nachkommastellen; Eingabebetrag absolut ≤ 1.000.000.000.",IF(AND('Trades'!J203="GROSS",NOT(ISNUMBER('Trades'!M203))),"Provision angeben, auch null",IF(AND('Trades'!J203="GROSS",'Trades'!M203&lt;0),"Provision muss nichtnegativ sein",IF(AND('Trades'!J203="GROSS",NOT(ISNUMBER('Trades'!N203))),"Sonstige Gebühren angeben, auch null",IF(AND('Trades'!J203="GROSS",'Trades'!N203&lt;0),"Gebühren müssen nichtnegativ sein",IF(AND('Trades'!J203="GROSS",NOT(ISNUMBER('Trades'!O203))),"Finanzierung mit Vorzeichen angeben, auch null",IF(AND('Trades'!J203="GROSS",NOT(ISNUMBER(F203))),"Brutto-P&amp;L für jeden Ausstieg eingeben",IF(IF('Trades'!J203="NET",OR(ABS('Trades'!L203)&gt;1000000000,ROUND('Trades'!L203,2)&lt;&gt;'Trades'!L203),FALSE),"Geldbeträge: höchstens 2 Nachkommastellen; Eingabebetrag absolut ≤ 1.000.000.000.",IF(IF('Trades'!J203="GROSS",OR(ABS('Trades'!M203)&gt;1000000000,ABS('Trades'!N203)&gt;1000000000,ABS('Trades'!O203)&gt;1000000000,ROUND('Trades'!M203,2)&lt;&gt;'Trades'!M203,ROUND('Trades'!N203,2)&lt;&gt;'Trades'!N203,ROUND('Trades'!O203,2)&lt;&gt;'Trades'!O203),FALSE),"Geldbeträge: höchstens 2 Nachkommastellen; Eingabebetrag absolut ≤ 1.000.000.000.",IF(AND('Trades'!G203&lt;&gt;"",OR(NOT(ISNUMBER('Trades'!G203)),'Trades'!G203&lt;=0)),"Positiven Kurs eingeben oder leer lassen",IF(AND('Trades'!H203&lt;&gt;"",OR(NOT(ISNUMBER('Trades'!H203)),'Trades'!H203&lt;=0)),"Positiven Kurs eingeben oder leer lassen","")))))))))))))))))))))))))))))))))))</x:f>
      </x:c>
      <x:c r="D203" s="31"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k. A.",ROUND(SUMIFS('Exits'!$I$9:$I$608,'Exits'!$B$9:$B$608,'Trades'!A203),8)))</x:f>
      </x:c>
      <x:c r="E203" s="32"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k. A.",IF(OR(O203=0,COUNTIFS('Exits'!$B$9:$B$608,'Trades'!A203,'Exits'!$G$9:$G$608,-1)&gt;0),"k. A.",_xlfn.MAXIFS('Exits'!$C$9:$C$608,'Exits'!$B$9:$B$608,'Trades'!A203))))</x:f>
      </x:c>
      <x:c r="F203" s="30"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k. A.",IF(AND(O203&gt;0,SUMIFS('Exits'!$J$9:$J$608,'Exits'!$B$9:$B$608,'Trades'!A203)=O203),ROUND(SUMIFS('Exits'!$F$9:$F$608,'Exits'!$B$9:$B$608,'Trades'!A203),2),"k. A.")))</x:f>
      </x:c>
      <x:c r="G203" s="30" t="str">
        <x:f>IF(P203=0,"",IF(K203&lt;&gt;1,"k. A.",IF('Trades'!J203="NET",'Trades'!L203,ROUND(F203-'Trades'!M203-'Trades'!N203+'Trades'!O203,2))))</x:f>
      </x:c>
      <x:c r="H203" s="31" t="str">
        <x:f>IF(P203=0,"",IF(N203=1,G203/'Trades'!P203,"k. A."))</x:f>
      </x:c>
      <x:c r="I203" s="33" t="str">
        <x:f>IF(P203=0,"",IF(K203&lt;&gt;1,"Position nicht abgeschlossen",IF(NOT(ISNUMBER('Trades'!P203)),"Risiko fehlt oder ungültig: positiv, ≤ 1.000.000.000, höchstens 2 Nachkommastellen.",IF(OR('Trades'!P203&lt;=0,'Trades'!P203&gt;1000000000,ROUND('Trades'!P203,2)&lt;&gt;'Trades'!P203),"Risiko fehlt oder ungültig: positiv, ≤ 1.000.000.000, höchstens 2 Nachkommastellen.",IF(AND('Trades'!Q203&lt;&gt;"PRICE",'Trades'!Q203&lt;&gt;"ALL_IN"),"PRICE oder ALL_IN wählen",IF('Trades'!Q203&lt;&gt;'Summary'!$K$4,"Andere Basis ausgewählt","Erfasst"))))))</x:f>
      </x:c>
      <x:c r="J203" s="33" t="str">
        <x:f>IF(P203=0,"",IF('Summary'!$H$6="Datumsfilter prüfen","Datumsfilter prüfen",IF(L203=1,"Enthalten",IF(K203=1,"Außerhalb des Zeitraums","Nicht enthalten"))))</x:f>
      </x:c>
      <x:c r="K203" s="29" t="n">
        <x:f>IF(P203=0,0,IF('Trades'!I203="UNSUPPORTED",4,IF(C203&lt;&gt;"",3,IF('Trades'!I203="OPEN",2,1))))</x:f>
        <x:v>0</x:v>
      </x:c>
      <x:c r="L203" s="29" t="n">
        <x:f>IF(OR(K203&lt;&gt;1,'Summary'!$H$6="Datumsfilter prüfen"),0,IF(AND(OR('Summary'!$B$6="",E203&gt;='Summary'!$B$6),OR('Summary'!$E$6="",E203&lt;'Summary'!$E$6+1)),1,0))</x:f>
        <x:v>0</x:v>
      </x:c>
      <x:c r="M203" s="29" t="n">
        <x:f>IF(AND(L203=1,N203=1,'Trades'!Q203='Summary'!$K$4),1,0)</x:f>
        <x:v>0</x:v>
      </x:c>
      <x:c r="N203" s="29" t="n">
        <x:f>IF(K203&lt;&gt;1,0,IF(NOT(ISNUMBER('Trades'!P203)),0,IF(AND('Trades'!P203&gt;0,'Trades'!P203&lt;=1000000000,ROUND('Trades'!P203,2)='Trades'!P203,OR('Trades'!Q203="PRICE",'Trades'!Q203="ALL_IN")),1,0)))</x:f>
        <x:v>0</x:v>
      </x:c>
      <x:c r="O203" s="29" t="n">
        <x:f>IF(P203=0,0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0,COUNTIFS('Exits'!$B$9:$B$608,'Trades'!A203,'Exits'!$K$9:$K$608,1)))</x:f>
        <x:v>0</x:v>
      </x:c>
      <x:c r="P203" s="29" t="n">
        <x:f>IF(COUNTA('Trades'!A203:I203,'Trades'!K203:T203)=0,0,1)</x:f>
        <x:v>0</x:v>
      </x:c>
    </x:row>
    <x:row r="204" ht="52" customHeight="1">
      <x:c r="A204" s="29" t="str">
        <x:f>IF(P204=0,"",IF('Trades'!A204="","[Trades "&amp;ROW()&amp;"]",'Trades'!A204))</x:f>
      </x:c>
      <x:c r="B204" s="33" t="str">
        <x:f>IF(K204=0,"",CHOOSE(K204,"Abgeschlossen","Offen","Unvollständig / ungültig","Nicht unterstützt"))</x:f>
      </x:c>
      <x:c r="C204" s="33" t="str">
        <x:f>IF(P204=0,"",IF('Trades'!I204="UNSUPPORTED","Aufstockungen / Umkehrungen nicht unterstützt",IF('Trades'!A204="","Trade-ID eingeben",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IDs: Text mit A–Z am Anfang, bis zu 64 Zeichen; ohne *, ?, ~, =, &lt; oder &gt;. Beispiel: T-001.",IF(COUNTIFS('Trades'!$A$9:$A$208,'Trades'!A204)&lt;&gt;1,"Trade-ID ist doppelt",IF('Trades'!B204="","Instrument eingeben",IF(AND('Trades'!C204&lt;&gt;"LONG",'Trades'!C204&lt;&gt;"SHORT"),"LONG oder SHORT wählen",IF(NOT(ISNUMBER('Trades'!D204)),"Gültigen Eröffnungszeitpunkt eingeben",IF(OR('Trades'!D204&lt;1,'Trades'!D204&gt;2958465),"Gültigen Eröffnungszeitpunkt eingeben",IF(NOT(ISNUMBER('Trades'!E204)),"Positive ursprüngliche Menge eingeben",IF(OR('Trades'!E204&lt;=0,'Trades'!E204&gt;1000000,ROUND('Trades'!E204,8)&lt;&gt;'Trades'!E204),"Positive ursprüngliche Menge eingeben",IF('Trades'!F204="","Mengeneinheit angeben",IF(AND('Trades'!I204&lt;&gt;"OPEN",'Trades'!I204&lt;&gt;"CLOSED"),"OPEN oder CLOSED wählen",IF(AND('Trades'!J204&lt;&gt;"NET",'Trades'!J204&lt;&gt;"GROSS"),"NET oder GROSS wählen",IF(COUNTIFS('Exits'!$B$9:$B$608,'Trades'!A204,'Exits'!$G$9:$G$608,-1)&gt;0,"Zugehörige Ausstiege prüfen",IF(D204&gt;'Trades'!E204,"Geschlossene Menge übersteigt Anfangsmenge",IF(AND('Trades'!I204="OPEN",D204='Trades'!E204),"OPEN widerspricht Restmenge null",IF('Trades'!I204="OPEN","",IF(O204=0,"Schließung in Exits ergänzen",IF(D204&lt;&gt;'Trades'!E204,"CLOSED verlangt vollständige Schließung",IF(AND('Trades'!J204="NET",NOT(ISNUMBER('Trades'!L204))),"Abgeglichenes Netto der ganzen Position eingeben",IF(AND('Trades'!J204="NET",'Trades'!K204&lt;&gt;"YES"),"Netto der ganzen Position bestätigen",IF(IF('Trades'!J204="NET",IF('Trades'!M204="",FALSE,IF(NOT(ISNUMBER('Trades'!M204)),TRUE,OR('Trades'!M204&lt;0,'Trades'!M204&gt;1000000000,ROUND('Trades'!M204,2)&lt;&gt;'Trades'!M204))),FALSE),"Geldbeträge: höchstens 2 Nachkommastellen; Eingabebetrag absolut ≤ 1.000.000.000.",IF(IF('Trades'!J204="NET",IF('Trades'!N204="",FALSE,IF(NOT(ISNUMBER('Trades'!N204)),TRUE,OR('Trades'!N204&lt;0,'Trades'!N204&gt;1000000000,ROUND('Trades'!N204,2)&lt;&gt;'Trades'!N204))),FALSE),"Geldbeträge: höchstens 2 Nachkommastellen; Eingabebetrag absolut ≤ 1.000.000.000.",IF(IF('Trades'!J204="NET",IF('Trades'!O204="",FALSE,IF(NOT(ISNUMBER('Trades'!O204)),TRUE,OR(ABS('Trades'!O204)&gt;1000000000,ROUND('Trades'!O204,2)&lt;&gt;'Trades'!O204))),FALSE),"Geldbeträge: höchstens 2 Nachkommastellen; Eingabebetrag absolut ≤ 1.000.000.000.",IF(AND('Trades'!J204="GROSS",NOT(ISNUMBER('Trades'!M204))),"Provision angeben, auch null",IF(AND('Trades'!J204="GROSS",'Trades'!M204&lt;0),"Provision muss nichtnegativ sein",IF(AND('Trades'!J204="GROSS",NOT(ISNUMBER('Trades'!N204))),"Sonstige Gebühren angeben, auch null",IF(AND('Trades'!J204="GROSS",'Trades'!N204&lt;0),"Gebühren müssen nichtnegativ sein",IF(AND('Trades'!J204="GROSS",NOT(ISNUMBER('Trades'!O204))),"Finanzierung mit Vorzeichen angeben, auch null",IF(AND('Trades'!J204="GROSS",NOT(ISNUMBER(F204))),"Brutto-P&amp;L für jeden Ausstieg eingeben",IF(IF('Trades'!J204="NET",OR(ABS('Trades'!L204)&gt;1000000000,ROUND('Trades'!L204,2)&lt;&gt;'Trades'!L204),FALSE),"Geldbeträge: höchstens 2 Nachkommastellen; Eingabebetrag absolut ≤ 1.000.000.000.",IF(IF('Trades'!J204="GROSS",OR(ABS('Trades'!M204)&gt;1000000000,ABS('Trades'!N204)&gt;1000000000,ABS('Trades'!O204)&gt;1000000000,ROUND('Trades'!M204,2)&lt;&gt;'Trades'!M204,ROUND('Trades'!N204,2)&lt;&gt;'Trades'!N204,ROUND('Trades'!O204,2)&lt;&gt;'Trades'!O204),FALSE),"Geldbeträge: höchstens 2 Nachkommastellen; Eingabebetrag absolut ≤ 1.000.000.000.",IF(AND('Trades'!G204&lt;&gt;"",OR(NOT(ISNUMBER('Trades'!G204)),'Trades'!G204&lt;=0)),"Positiven Kurs eingeben oder leer lassen",IF(AND('Trades'!H204&lt;&gt;"",OR(NOT(ISNUMBER('Trades'!H204)),'Trades'!H204&lt;=0)),"Positiven Kurs eingeben oder leer lassen","")))))))))))))))))))))))))))))))))))</x:f>
      </x:c>
      <x:c r="D204" s="31"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k. A.",ROUND(SUMIFS('Exits'!$I$9:$I$608,'Exits'!$B$9:$B$608,'Trades'!A204),8)))</x:f>
      </x:c>
      <x:c r="E204" s="32"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k. A.",IF(OR(O204=0,COUNTIFS('Exits'!$B$9:$B$608,'Trades'!A204,'Exits'!$G$9:$G$608,-1)&gt;0),"k. A.",_xlfn.MAXIFS('Exits'!$C$9:$C$608,'Exits'!$B$9:$B$608,'Trades'!A204))))</x:f>
      </x:c>
      <x:c r="F204" s="30"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k. A.",IF(AND(O204&gt;0,SUMIFS('Exits'!$J$9:$J$608,'Exits'!$B$9:$B$608,'Trades'!A204)=O204),ROUND(SUMIFS('Exits'!$F$9:$F$608,'Exits'!$B$9:$B$608,'Trades'!A204),2),"k. A.")))</x:f>
      </x:c>
      <x:c r="G204" s="30" t="str">
        <x:f>IF(P204=0,"",IF(K204&lt;&gt;1,"k. A.",IF('Trades'!J204="NET",'Trades'!L204,ROUND(F204-'Trades'!M204-'Trades'!N204+'Trades'!O204,2))))</x:f>
      </x:c>
      <x:c r="H204" s="31" t="str">
        <x:f>IF(P204=0,"",IF(N204=1,G204/'Trades'!P204,"k. A."))</x:f>
      </x:c>
      <x:c r="I204" s="33" t="str">
        <x:f>IF(P204=0,"",IF(K204&lt;&gt;1,"Position nicht abgeschlossen",IF(NOT(ISNUMBER('Trades'!P204)),"Risiko fehlt oder ungültig: positiv, ≤ 1.000.000.000, höchstens 2 Nachkommastellen.",IF(OR('Trades'!P204&lt;=0,'Trades'!P204&gt;1000000000,ROUND('Trades'!P204,2)&lt;&gt;'Trades'!P204),"Risiko fehlt oder ungültig: positiv, ≤ 1.000.000.000, höchstens 2 Nachkommastellen.",IF(AND('Trades'!Q204&lt;&gt;"PRICE",'Trades'!Q204&lt;&gt;"ALL_IN"),"PRICE oder ALL_IN wählen",IF('Trades'!Q204&lt;&gt;'Summary'!$K$4,"Andere Basis ausgewählt","Erfasst"))))))</x:f>
      </x:c>
      <x:c r="J204" s="33" t="str">
        <x:f>IF(P204=0,"",IF('Summary'!$H$6="Datumsfilter prüfen","Datumsfilter prüfen",IF(L204=1,"Enthalten",IF(K204=1,"Außerhalb des Zeitraums","Nicht enthalten"))))</x:f>
      </x:c>
      <x:c r="K204" s="29" t="n">
        <x:f>IF(P204=0,0,IF('Trades'!I204="UNSUPPORTED",4,IF(C204&lt;&gt;"",3,IF('Trades'!I204="OPEN",2,1))))</x:f>
        <x:v>0</x:v>
      </x:c>
      <x:c r="L204" s="29" t="n">
        <x:f>IF(OR(K204&lt;&gt;1,'Summary'!$H$6="Datumsfilter prüfen"),0,IF(AND(OR('Summary'!$B$6="",E204&gt;='Summary'!$B$6),OR('Summary'!$E$6="",E204&lt;'Summary'!$E$6+1)),1,0))</x:f>
        <x:v>0</x:v>
      </x:c>
      <x:c r="M204" s="29" t="n">
        <x:f>IF(AND(L204=1,N204=1,'Trades'!Q204='Summary'!$K$4),1,0)</x:f>
        <x:v>0</x:v>
      </x:c>
      <x:c r="N204" s="29" t="n">
        <x:f>IF(K204&lt;&gt;1,0,IF(NOT(ISNUMBER('Trades'!P204)),0,IF(AND('Trades'!P204&gt;0,'Trades'!P204&lt;=1000000000,ROUND('Trades'!P204,2)='Trades'!P204,OR('Trades'!Q204="PRICE",'Trades'!Q204="ALL_IN")),1,0)))</x:f>
        <x:v>0</x:v>
      </x:c>
      <x:c r="O204" s="29" t="n">
        <x:f>IF(P204=0,0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0,COUNTIFS('Exits'!$B$9:$B$608,'Trades'!A204,'Exits'!$K$9:$K$608,1)))</x:f>
        <x:v>0</x:v>
      </x:c>
      <x:c r="P204" s="29" t="n">
        <x:f>IF(COUNTA('Trades'!A204:I204,'Trades'!K204:T204)=0,0,1)</x:f>
        <x:v>0</x:v>
      </x:c>
    </x:row>
    <x:row r="205" ht="52" customHeight="1">
      <x:c r="A205" s="29" t="str">
        <x:f>IF(P205=0,"",IF('Trades'!A205="","[Trades "&amp;ROW()&amp;"]",'Trades'!A205))</x:f>
      </x:c>
      <x:c r="B205" s="33" t="str">
        <x:f>IF(K205=0,"",CHOOSE(K205,"Abgeschlossen","Offen","Unvollständig / ungültig","Nicht unterstützt"))</x:f>
      </x:c>
      <x:c r="C205" s="33" t="str">
        <x:f>IF(P205=0,"",IF('Trades'!I205="UNSUPPORTED","Aufstockungen / Umkehrungen nicht unterstützt",IF('Trades'!A205="","Trade-ID eingeben",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IDs: Text mit A–Z am Anfang, bis zu 64 Zeichen; ohne *, ?, ~, =, &lt; oder &gt;. Beispiel: T-001.",IF(COUNTIFS('Trades'!$A$9:$A$208,'Trades'!A205)&lt;&gt;1,"Trade-ID ist doppelt",IF('Trades'!B205="","Instrument eingeben",IF(AND('Trades'!C205&lt;&gt;"LONG",'Trades'!C205&lt;&gt;"SHORT"),"LONG oder SHORT wählen",IF(NOT(ISNUMBER('Trades'!D205)),"Gültigen Eröffnungszeitpunkt eingeben",IF(OR('Trades'!D205&lt;1,'Trades'!D205&gt;2958465),"Gültigen Eröffnungszeitpunkt eingeben",IF(NOT(ISNUMBER('Trades'!E205)),"Positive ursprüngliche Menge eingeben",IF(OR('Trades'!E205&lt;=0,'Trades'!E205&gt;1000000,ROUND('Trades'!E205,8)&lt;&gt;'Trades'!E205),"Positive ursprüngliche Menge eingeben",IF('Trades'!F205="","Mengeneinheit angeben",IF(AND('Trades'!I205&lt;&gt;"OPEN",'Trades'!I205&lt;&gt;"CLOSED"),"OPEN oder CLOSED wählen",IF(AND('Trades'!J205&lt;&gt;"NET",'Trades'!J205&lt;&gt;"GROSS"),"NET oder GROSS wählen",IF(COUNTIFS('Exits'!$B$9:$B$608,'Trades'!A205,'Exits'!$G$9:$G$608,-1)&gt;0,"Zugehörige Ausstiege prüfen",IF(D205&gt;'Trades'!E205,"Geschlossene Menge übersteigt Anfangsmenge",IF(AND('Trades'!I205="OPEN",D205='Trades'!E205),"OPEN widerspricht Restmenge null",IF('Trades'!I205="OPEN","",IF(O205=0,"Schließung in Exits ergänzen",IF(D205&lt;&gt;'Trades'!E205,"CLOSED verlangt vollständige Schließung",IF(AND('Trades'!J205="NET",NOT(ISNUMBER('Trades'!L205))),"Abgeglichenes Netto der ganzen Position eingeben",IF(AND('Trades'!J205="NET",'Trades'!K205&lt;&gt;"YES"),"Netto der ganzen Position bestätigen",IF(IF('Trades'!J205="NET",IF('Trades'!M205="",FALSE,IF(NOT(ISNUMBER('Trades'!M205)),TRUE,OR('Trades'!M205&lt;0,'Trades'!M205&gt;1000000000,ROUND('Trades'!M205,2)&lt;&gt;'Trades'!M205))),FALSE),"Geldbeträge: höchstens 2 Nachkommastellen; Eingabebetrag absolut ≤ 1.000.000.000.",IF(IF('Trades'!J205="NET",IF('Trades'!N205="",FALSE,IF(NOT(ISNUMBER('Trades'!N205)),TRUE,OR('Trades'!N205&lt;0,'Trades'!N205&gt;1000000000,ROUND('Trades'!N205,2)&lt;&gt;'Trades'!N205))),FALSE),"Geldbeträge: höchstens 2 Nachkommastellen; Eingabebetrag absolut ≤ 1.000.000.000.",IF(IF('Trades'!J205="NET",IF('Trades'!O205="",FALSE,IF(NOT(ISNUMBER('Trades'!O205)),TRUE,OR(ABS('Trades'!O205)&gt;1000000000,ROUND('Trades'!O205,2)&lt;&gt;'Trades'!O205))),FALSE),"Geldbeträge: höchstens 2 Nachkommastellen; Eingabebetrag absolut ≤ 1.000.000.000.",IF(AND('Trades'!J205="GROSS",NOT(ISNUMBER('Trades'!M205))),"Provision angeben, auch null",IF(AND('Trades'!J205="GROSS",'Trades'!M205&lt;0),"Provision muss nichtnegativ sein",IF(AND('Trades'!J205="GROSS",NOT(ISNUMBER('Trades'!N205))),"Sonstige Gebühren angeben, auch null",IF(AND('Trades'!J205="GROSS",'Trades'!N205&lt;0),"Gebühren müssen nichtnegativ sein",IF(AND('Trades'!J205="GROSS",NOT(ISNUMBER('Trades'!O205))),"Finanzierung mit Vorzeichen angeben, auch null",IF(AND('Trades'!J205="GROSS",NOT(ISNUMBER(F205))),"Brutto-P&amp;L für jeden Ausstieg eingeben",IF(IF('Trades'!J205="NET",OR(ABS('Trades'!L205)&gt;1000000000,ROUND('Trades'!L205,2)&lt;&gt;'Trades'!L205),FALSE),"Geldbeträge: höchstens 2 Nachkommastellen; Eingabebetrag absolut ≤ 1.000.000.000.",IF(IF('Trades'!J205="GROSS",OR(ABS('Trades'!M205)&gt;1000000000,ABS('Trades'!N205)&gt;1000000000,ABS('Trades'!O205)&gt;1000000000,ROUND('Trades'!M205,2)&lt;&gt;'Trades'!M205,ROUND('Trades'!N205,2)&lt;&gt;'Trades'!N205,ROUND('Trades'!O205,2)&lt;&gt;'Trades'!O205),FALSE),"Geldbeträge: höchstens 2 Nachkommastellen; Eingabebetrag absolut ≤ 1.000.000.000.",IF(AND('Trades'!G205&lt;&gt;"",OR(NOT(ISNUMBER('Trades'!G205)),'Trades'!G205&lt;=0)),"Positiven Kurs eingeben oder leer lassen",IF(AND('Trades'!H205&lt;&gt;"",OR(NOT(ISNUMBER('Trades'!H205)),'Trades'!H205&lt;=0)),"Positiven Kurs eingeben oder leer lassen","")))))))))))))))))))))))))))))))))))</x:f>
      </x:c>
      <x:c r="D205" s="31"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k. A.",ROUND(SUMIFS('Exits'!$I$9:$I$608,'Exits'!$B$9:$B$608,'Trades'!A205),8)))</x:f>
      </x:c>
      <x:c r="E205" s="32"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k. A.",IF(OR(O205=0,COUNTIFS('Exits'!$B$9:$B$608,'Trades'!A205,'Exits'!$G$9:$G$608,-1)&gt;0),"k. A.",_xlfn.MAXIFS('Exits'!$C$9:$C$608,'Exits'!$B$9:$B$608,'Trades'!A205))))</x:f>
      </x:c>
      <x:c r="F205" s="30"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k. A.",IF(AND(O205&gt;0,SUMIFS('Exits'!$J$9:$J$608,'Exits'!$B$9:$B$608,'Trades'!A205)=O205),ROUND(SUMIFS('Exits'!$F$9:$F$608,'Exits'!$B$9:$B$608,'Trades'!A205),2),"k. A.")))</x:f>
      </x:c>
      <x:c r="G205" s="30" t="str">
        <x:f>IF(P205=0,"",IF(K205&lt;&gt;1,"k. A.",IF('Trades'!J205="NET",'Trades'!L205,ROUND(F205-'Trades'!M205-'Trades'!N205+'Trades'!O205,2))))</x:f>
      </x:c>
      <x:c r="H205" s="31" t="str">
        <x:f>IF(P205=0,"",IF(N205=1,G205/'Trades'!P205,"k. A."))</x:f>
      </x:c>
      <x:c r="I205" s="33" t="str">
        <x:f>IF(P205=0,"",IF(K205&lt;&gt;1,"Position nicht abgeschlossen",IF(NOT(ISNUMBER('Trades'!P205)),"Risiko fehlt oder ungültig: positiv, ≤ 1.000.000.000, höchstens 2 Nachkommastellen.",IF(OR('Trades'!P205&lt;=0,'Trades'!P205&gt;1000000000,ROUND('Trades'!P205,2)&lt;&gt;'Trades'!P205),"Risiko fehlt oder ungültig: positiv, ≤ 1.000.000.000, höchstens 2 Nachkommastellen.",IF(AND('Trades'!Q205&lt;&gt;"PRICE",'Trades'!Q205&lt;&gt;"ALL_IN"),"PRICE oder ALL_IN wählen",IF('Trades'!Q205&lt;&gt;'Summary'!$K$4,"Andere Basis ausgewählt","Erfasst"))))))</x:f>
      </x:c>
      <x:c r="J205" s="33" t="str">
        <x:f>IF(P205=0,"",IF('Summary'!$H$6="Datumsfilter prüfen","Datumsfilter prüfen",IF(L205=1,"Enthalten",IF(K205=1,"Außerhalb des Zeitraums","Nicht enthalten"))))</x:f>
      </x:c>
      <x:c r="K205" s="29" t="n">
        <x:f>IF(P205=0,0,IF('Trades'!I205="UNSUPPORTED",4,IF(C205&lt;&gt;"",3,IF('Trades'!I205="OPEN",2,1))))</x:f>
        <x:v>0</x:v>
      </x:c>
      <x:c r="L205" s="29" t="n">
        <x:f>IF(OR(K205&lt;&gt;1,'Summary'!$H$6="Datumsfilter prüfen"),0,IF(AND(OR('Summary'!$B$6="",E205&gt;='Summary'!$B$6),OR('Summary'!$E$6="",E205&lt;'Summary'!$E$6+1)),1,0))</x:f>
        <x:v>0</x:v>
      </x:c>
      <x:c r="M205" s="29" t="n">
        <x:f>IF(AND(L205=1,N205=1,'Trades'!Q205='Summary'!$K$4),1,0)</x:f>
        <x:v>0</x:v>
      </x:c>
      <x:c r="N205" s="29" t="n">
        <x:f>IF(K205&lt;&gt;1,0,IF(NOT(ISNUMBER('Trades'!P205)),0,IF(AND('Trades'!P205&gt;0,'Trades'!P205&lt;=1000000000,ROUND('Trades'!P205,2)='Trades'!P205,OR('Trades'!Q205="PRICE",'Trades'!Q205="ALL_IN")),1,0)))</x:f>
        <x:v>0</x:v>
      </x:c>
      <x:c r="O205" s="29" t="n">
        <x:f>IF(P205=0,0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0,COUNTIFS('Exits'!$B$9:$B$608,'Trades'!A205,'Exits'!$K$9:$K$608,1)))</x:f>
        <x:v>0</x:v>
      </x:c>
      <x:c r="P205" s="29" t="n">
        <x:f>IF(COUNTA('Trades'!A205:I205,'Trades'!K205:T205)=0,0,1)</x:f>
        <x:v>0</x:v>
      </x:c>
    </x:row>
    <x:row r="206" ht="52" customHeight="1">
      <x:c r="A206" s="29" t="str">
        <x:f>IF(P206=0,"",IF('Trades'!A206="","[Trades "&amp;ROW()&amp;"]",'Trades'!A206))</x:f>
      </x:c>
      <x:c r="B206" s="33" t="str">
        <x:f>IF(K206=0,"",CHOOSE(K206,"Abgeschlossen","Offen","Unvollständig / ungültig","Nicht unterstützt"))</x:f>
      </x:c>
      <x:c r="C206" s="33" t="str">
        <x:f>IF(P206=0,"",IF('Trades'!I206="UNSUPPORTED","Aufstockungen / Umkehrungen nicht unterstützt",IF('Trades'!A206="","Trade-ID eingeben",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IDs: Text mit A–Z am Anfang, bis zu 64 Zeichen; ohne *, ?, ~, =, &lt; oder &gt;. Beispiel: T-001.",IF(COUNTIFS('Trades'!$A$9:$A$208,'Trades'!A206)&lt;&gt;1,"Trade-ID ist doppelt",IF('Trades'!B206="","Instrument eingeben",IF(AND('Trades'!C206&lt;&gt;"LONG",'Trades'!C206&lt;&gt;"SHORT"),"LONG oder SHORT wählen",IF(NOT(ISNUMBER('Trades'!D206)),"Gültigen Eröffnungszeitpunkt eingeben",IF(OR('Trades'!D206&lt;1,'Trades'!D206&gt;2958465),"Gültigen Eröffnungszeitpunkt eingeben",IF(NOT(ISNUMBER('Trades'!E206)),"Positive ursprüngliche Menge eingeben",IF(OR('Trades'!E206&lt;=0,'Trades'!E206&gt;1000000,ROUND('Trades'!E206,8)&lt;&gt;'Trades'!E206),"Positive ursprüngliche Menge eingeben",IF('Trades'!F206="","Mengeneinheit angeben",IF(AND('Trades'!I206&lt;&gt;"OPEN",'Trades'!I206&lt;&gt;"CLOSED"),"OPEN oder CLOSED wählen",IF(AND('Trades'!J206&lt;&gt;"NET",'Trades'!J206&lt;&gt;"GROSS"),"NET oder GROSS wählen",IF(COUNTIFS('Exits'!$B$9:$B$608,'Trades'!A206,'Exits'!$G$9:$G$608,-1)&gt;0,"Zugehörige Ausstiege prüfen",IF(D206&gt;'Trades'!E206,"Geschlossene Menge übersteigt Anfangsmenge",IF(AND('Trades'!I206="OPEN",D206='Trades'!E206),"OPEN widerspricht Restmenge null",IF('Trades'!I206="OPEN","",IF(O206=0,"Schließung in Exits ergänzen",IF(D206&lt;&gt;'Trades'!E206,"CLOSED verlangt vollständige Schließung",IF(AND('Trades'!J206="NET",NOT(ISNUMBER('Trades'!L206))),"Abgeglichenes Netto der ganzen Position eingeben",IF(AND('Trades'!J206="NET",'Trades'!K206&lt;&gt;"YES"),"Netto der ganzen Position bestätigen",IF(IF('Trades'!J206="NET",IF('Trades'!M206="",FALSE,IF(NOT(ISNUMBER('Trades'!M206)),TRUE,OR('Trades'!M206&lt;0,'Trades'!M206&gt;1000000000,ROUND('Trades'!M206,2)&lt;&gt;'Trades'!M206))),FALSE),"Geldbeträge: höchstens 2 Nachkommastellen; Eingabebetrag absolut ≤ 1.000.000.000.",IF(IF('Trades'!J206="NET",IF('Trades'!N206="",FALSE,IF(NOT(ISNUMBER('Trades'!N206)),TRUE,OR('Trades'!N206&lt;0,'Trades'!N206&gt;1000000000,ROUND('Trades'!N206,2)&lt;&gt;'Trades'!N206))),FALSE),"Geldbeträge: höchstens 2 Nachkommastellen; Eingabebetrag absolut ≤ 1.000.000.000.",IF(IF('Trades'!J206="NET",IF('Trades'!O206="",FALSE,IF(NOT(ISNUMBER('Trades'!O206)),TRUE,OR(ABS('Trades'!O206)&gt;1000000000,ROUND('Trades'!O206,2)&lt;&gt;'Trades'!O206))),FALSE),"Geldbeträge: höchstens 2 Nachkommastellen; Eingabebetrag absolut ≤ 1.000.000.000.",IF(AND('Trades'!J206="GROSS",NOT(ISNUMBER('Trades'!M206))),"Provision angeben, auch null",IF(AND('Trades'!J206="GROSS",'Trades'!M206&lt;0),"Provision muss nichtnegativ sein",IF(AND('Trades'!J206="GROSS",NOT(ISNUMBER('Trades'!N206))),"Sonstige Gebühren angeben, auch null",IF(AND('Trades'!J206="GROSS",'Trades'!N206&lt;0),"Gebühren müssen nichtnegativ sein",IF(AND('Trades'!J206="GROSS",NOT(ISNUMBER('Trades'!O206))),"Finanzierung mit Vorzeichen angeben, auch null",IF(AND('Trades'!J206="GROSS",NOT(ISNUMBER(F206))),"Brutto-P&amp;L für jeden Ausstieg eingeben",IF(IF('Trades'!J206="NET",OR(ABS('Trades'!L206)&gt;1000000000,ROUND('Trades'!L206,2)&lt;&gt;'Trades'!L206),FALSE),"Geldbeträge: höchstens 2 Nachkommastellen; Eingabebetrag absolut ≤ 1.000.000.000.",IF(IF('Trades'!J206="GROSS",OR(ABS('Trades'!M206)&gt;1000000000,ABS('Trades'!N206)&gt;1000000000,ABS('Trades'!O206)&gt;1000000000,ROUND('Trades'!M206,2)&lt;&gt;'Trades'!M206,ROUND('Trades'!N206,2)&lt;&gt;'Trades'!N206,ROUND('Trades'!O206,2)&lt;&gt;'Trades'!O206),FALSE),"Geldbeträge: höchstens 2 Nachkommastellen; Eingabebetrag absolut ≤ 1.000.000.000.",IF(AND('Trades'!G206&lt;&gt;"",OR(NOT(ISNUMBER('Trades'!G206)),'Trades'!G206&lt;=0)),"Positiven Kurs eingeben oder leer lassen",IF(AND('Trades'!H206&lt;&gt;"",OR(NOT(ISNUMBER('Trades'!H206)),'Trades'!H206&lt;=0)),"Positiven Kurs eingeben oder leer lassen","")))))))))))))))))))))))))))))))))))</x:f>
      </x:c>
      <x:c r="D206" s="31"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k. A.",ROUND(SUMIFS('Exits'!$I$9:$I$608,'Exits'!$B$9:$B$608,'Trades'!A206),8)))</x:f>
      </x:c>
      <x:c r="E206" s="32"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k. A.",IF(OR(O206=0,COUNTIFS('Exits'!$B$9:$B$608,'Trades'!A206,'Exits'!$G$9:$G$608,-1)&gt;0),"k. A.",_xlfn.MAXIFS('Exits'!$C$9:$C$608,'Exits'!$B$9:$B$608,'Trades'!A206))))</x:f>
      </x:c>
      <x:c r="F206" s="30"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k. A.",IF(AND(O206&gt;0,SUMIFS('Exits'!$J$9:$J$608,'Exits'!$B$9:$B$608,'Trades'!A206)=O206),ROUND(SUMIFS('Exits'!$F$9:$F$608,'Exits'!$B$9:$B$608,'Trades'!A206),2),"k. A.")))</x:f>
      </x:c>
      <x:c r="G206" s="30" t="str">
        <x:f>IF(P206=0,"",IF(K206&lt;&gt;1,"k. A.",IF('Trades'!J206="NET",'Trades'!L206,ROUND(F206-'Trades'!M206-'Trades'!N206+'Trades'!O206,2))))</x:f>
      </x:c>
      <x:c r="H206" s="31" t="str">
        <x:f>IF(P206=0,"",IF(N206=1,G206/'Trades'!P206,"k. A."))</x:f>
      </x:c>
      <x:c r="I206" s="33" t="str">
        <x:f>IF(P206=0,"",IF(K206&lt;&gt;1,"Position nicht abgeschlossen",IF(NOT(ISNUMBER('Trades'!P206)),"Risiko fehlt oder ungültig: positiv, ≤ 1.000.000.000, höchstens 2 Nachkommastellen.",IF(OR('Trades'!P206&lt;=0,'Trades'!P206&gt;1000000000,ROUND('Trades'!P206,2)&lt;&gt;'Trades'!P206),"Risiko fehlt oder ungültig: positiv, ≤ 1.000.000.000, höchstens 2 Nachkommastellen.",IF(AND('Trades'!Q206&lt;&gt;"PRICE",'Trades'!Q206&lt;&gt;"ALL_IN"),"PRICE oder ALL_IN wählen",IF('Trades'!Q206&lt;&gt;'Summary'!$K$4,"Andere Basis ausgewählt","Erfasst"))))))</x:f>
      </x:c>
      <x:c r="J206" s="33" t="str">
        <x:f>IF(P206=0,"",IF('Summary'!$H$6="Datumsfilter prüfen","Datumsfilter prüfen",IF(L206=1,"Enthalten",IF(K206=1,"Außerhalb des Zeitraums","Nicht enthalten"))))</x:f>
      </x:c>
      <x:c r="K206" s="29" t="n">
        <x:f>IF(P206=0,0,IF('Trades'!I206="UNSUPPORTED",4,IF(C206&lt;&gt;"",3,IF('Trades'!I206="OPEN",2,1))))</x:f>
        <x:v>0</x:v>
      </x:c>
      <x:c r="L206" s="29" t="n">
        <x:f>IF(OR(K206&lt;&gt;1,'Summary'!$H$6="Datumsfilter prüfen"),0,IF(AND(OR('Summary'!$B$6="",E206&gt;='Summary'!$B$6),OR('Summary'!$E$6="",E206&lt;'Summary'!$E$6+1)),1,0))</x:f>
        <x:v>0</x:v>
      </x:c>
      <x:c r="M206" s="29" t="n">
        <x:f>IF(AND(L206=1,N206=1,'Trades'!Q206='Summary'!$K$4),1,0)</x:f>
        <x:v>0</x:v>
      </x:c>
      <x:c r="N206" s="29" t="n">
        <x:f>IF(K206&lt;&gt;1,0,IF(NOT(ISNUMBER('Trades'!P206)),0,IF(AND('Trades'!P206&gt;0,'Trades'!P206&lt;=1000000000,ROUND('Trades'!P206,2)='Trades'!P206,OR('Trades'!Q206="PRICE",'Trades'!Q206="ALL_IN")),1,0)))</x:f>
        <x:v>0</x:v>
      </x:c>
      <x:c r="O206" s="29" t="n">
        <x:f>IF(P206=0,0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0,COUNTIFS('Exits'!$B$9:$B$608,'Trades'!A206,'Exits'!$K$9:$K$608,1)))</x:f>
        <x:v>0</x:v>
      </x:c>
      <x:c r="P206" s="29" t="n">
        <x:f>IF(COUNTA('Trades'!A206:I206,'Trades'!K206:T206)=0,0,1)</x:f>
        <x:v>0</x:v>
      </x:c>
    </x:row>
    <x:row r="207" ht="52" customHeight="1">
      <x:c r="A207" s="29" t="str">
        <x:f>IF(P207=0,"",IF('Trades'!A207="","[Trades "&amp;ROW()&amp;"]",'Trades'!A207))</x:f>
      </x:c>
      <x:c r="B207" s="33" t="str">
        <x:f>IF(K207=0,"",CHOOSE(K207,"Abgeschlossen","Offen","Unvollständig / ungültig","Nicht unterstützt"))</x:f>
      </x:c>
      <x:c r="C207" s="33" t="str">
        <x:f>IF(P207=0,"",IF('Trades'!I207="UNSUPPORTED","Aufstockungen / Umkehrungen nicht unterstützt",IF('Trades'!A207="","Trade-ID eingeben",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IDs: Text mit A–Z am Anfang, bis zu 64 Zeichen; ohne *, ?, ~, =, &lt; oder &gt;. Beispiel: T-001.",IF(COUNTIFS('Trades'!$A$9:$A$208,'Trades'!A207)&lt;&gt;1,"Trade-ID ist doppelt",IF('Trades'!B207="","Instrument eingeben",IF(AND('Trades'!C207&lt;&gt;"LONG",'Trades'!C207&lt;&gt;"SHORT"),"LONG oder SHORT wählen",IF(NOT(ISNUMBER('Trades'!D207)),"Gültigen Eröffnungszeitpunkt eingeben",IF(OR('Trades'!D207&lt;1,'Trades'!D207&gt;2958465),"Gültigen Eröffnungszeitpunkt eingeben",IF(NOT(ISNUMBER('Trades'!E207)),"Positive ursprüngliche Menge eingeben",IF(OR('Trades'!E207&lt;=0,'Trades'!E207&gt;1000000,ROUND('Trades'!E207,8)&lt;&gt;'Trades'!E207),"Positive ursprüngliche Menge eingeben",IF('Trades'!F207="","Mengeneinheit angeben",IF(AND('Trades'!I207&lt;&gt;"OPEN",'Trades'!I207&lt;&gt;"CLOSED"),"OPEN oder CLOSED wählen",IF(AND('Trades'!J207&lt;&gt;"NET",'Trades'!J207&lt;&gt;"GROSS"),"NET oder GROSS wählen",IF(COUNTIFS('Exits'!$B$9:$B$608,'Trades'!A207,'Exits'!$G$9:$G$608,-1)&gt;0,"Zugehörige Ausstiege prüfen",IF(D207&gt;'Trades'!E207,"Geschlossene Menge übersteigt Anfangsmenge",IF(AND('Trades'!I207="OPEN",D207='Trades'!E207),"OPEN widerspricht Restmenge null",IF('Trades'!I207="OPEN","",IF(O207=0,"Schließung in Exits ergänzen",IF(D207&lt;&gt;'Trades'!E207,"CLOSED verlangt vollständige Schließung",IF(AND('Trades'!J207="NET",NOT(ISNUMBER('Trades'!L207))),"Abgeglichenes Netto der ganzen Position eingeben",IF(AND('Trades'!J207="NET",'Trades'!K207&lt;&gt;"YES"),"Netto der ganzen Position bestätigen",IF(IF('Trades'!J207="NET",IF('Trades'!M207="",FALSE,IF(NOT(ISNUMBER('Trades'!M207)),TRUE,OR('Trades'!M207&lt;0,'Trades'!M207&gt;1000000000,ROUND('Trades'!M207,2)&lt;&gt;'Trades'!M207))),FALSE),"Geldbeträge: höchstens 2 Nachkommastellen; Eingabebetrag absolut ≤ 1.000.000.000.",IF(IF('Trades'!J207="NET",IF('Trades'!N207="",FALSE,IF(NOT(ISNUMBER('Trades'!N207)),TRUE,OR('Trades'!N207&lt;0,'Trades'!N207&gt;1000000000,ROUND('Trades'!N207,2)&lt;&gt;'Trades'!N207))),FALSE),"Geldbeträge: höchstens 2 Nachkommastellen; Eingabebetrag absolut ≤ 1.000.000.000.",IF(IF('Trades'!J207="NET",IF('Trades'!O207="",FALSE,IF(NOT(ISNUMBER('Trades'!O207)),TRUE,OR(ABS('Trades'!O207)&gt;1000000000,ROUND('Trades'!O207,2)&lt;&gt;'Trades'!O207))),FALSE),"Geldbeträge: höchstens 2 Nachkommastellen; Eingabebetrag absolut ≤ 1.000.000.000.",IF(AND('Trades'!J207="GROSS",NOT(ISNUMBER('Trades'!M207))),"Provision angeben, auch null",IF(AND('Trades'!J207="GROSS",'Trades'!M207&lt;0),"Provision muss nichtnegativ sein",IF(AND('Trades'!J207="GROSS",NOT(ISNUMBER('Trades'!N207))),"Sonstige Gebühren angeben, auch null",IF(AND('Trades'!J207="GROSS",'Trades'!N207&lt;0),"Gebühren müssen nichtnegativ sein",IF(AND('Trades'!J207="GROSS",NOT(ISNUMBER('Trades'!O207))),"Finanzierung mit Vorzeichen angeben, auch null",IF(AND('Trades'!J207="GROSS",NOT(ISNUMBER(F207))),"Brutto-P&amp;L für jeden Ausstieg eingeben",IF(IF('Trades'!J207="NET",OR(ABS('Trades'!L207)&gt;1000000000,ROUND('Trades'!L207,2)&lt;&gt;'Trades'!L207),FALSE),"Geldbeträge: höchstens 2 Nachkommastellen; Eingabebetrag absolut ≤ 1.000.000.000.",IF(IF('Trades'!J207="GROSS",OR(ABS('Trades'!M207)&gt;1000000000,ABS('Trades'!N207)&gt;1000000000,ABS('Trades'!O207)&gt;1000000000,ROUND('Trades'!M207,2)&lt;&gt;'Trades'!M207,ROUND('Trades'!N207,2)&lt;&gt;'Trades'!N207,ROUND('Trades'!O207,2)&lt;&gt;'Trades'!O207),FALSE),"Geldbeträge: höchstens 2 Nachkommastellen; Eingabebetrag absolut ≤ 1.000.000.000.",IF(AND('Trades'!G207&lt;&gt;"",OR(NOT(ISNUMBER('Trades'!G207)),'Trades'!G207&lt;=0)),"Positiven Kurs eingeben oder leer lassen",IF(AND('Trades'!H207&lt;&gt;"",OR(NOT(ISNUMBER('Trades'!H207)),'Trades'!H207&lt;=0)),"Positiven Kurs eingeben oder leer lassen","")))))))))))))))))))))))))))))))))))</x:f>
      </x:c>
      <x:c r="D207" s="31"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k. A.",ROUND(SUMIFS('Exits'!$I$9:$I$608,'Exits'!$B$9:$B$608,'Trades'!A207),8)))</x:f>
      </x:c>
      <x:c r="E207" s="32"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k. A.",IF(OR(O207=0,COUNTIFS('Exits'!$B$9:$B$608,'Trades'!A207,'Exits'!$G$9:$G$608,-1)&gt;0),"k. A.",_xlfn.MAXIFS('Exits'!$C$9:$C$608,'Exits'!$B$9:$B$608,'Trades'!A207))))</x:f>
      </x:c>
      <x:c r="F207" s="30"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k. A.",IF(AND(O207&gt;0,SUMIFS('Exits'!$J$9:$J$608,'Exits'!$B$9:$B$608,'Trades'!A207)=O207),ROUND(SUMIFS('Exits'!$F$9:$F$608,'Exits'!$B$9:$B$608,'Trades'!A207),2),"k. A.")))</x:f>
      </x:c>
      <x:c r="G207" s="30" t="str">
        <x:f>IF(P207=0,"",IF(K207&lt;&gt;1,"k. A.",IF('Trades'!J207="NET",'Trades'!L207,ROUND(F207-'Trades'!M207-'Trades'!N207+'Trades'!O207,2))))</x:f>
      </x:c>
      <x:c r="H207" s="31" t="str">
        <x:f>IF(P207=0,"",IF(N207=1,G207/'Trades'!P207,"k. A."))</x:f>
      </x:c>
      <x:c r="I207" s="33" t="str">
        <x:f>IF(P207=0,"",IF(K207&lt;&gt;1,"Position nicht abgeschlossen",IF(NOT(ISNUMBER('Trades'!P207)),"Risiko fehlt oder ungültig: positiv, ≤ 1.000.000.000, höchstens 2 Nachkommastellen.",IF(OR('Trades'!P207&lt;=0,'Trades'!P207&gt;1000000000,ROUND('Trades'!P207,2)&lt;&gt;'Trades'!P207),"Risiko fehlt oder ungültig: positiv, ≤ 1.000.000.000, höchstens 2 Nachkommastellen.",IF(AND('Trades'!Q207&lt;&gt;"PRICE",'Trades'!Q207&lt;&gt;"ALL_IN"),"PRICE oder ALL_IN wählen",IF('Trades'!Q207&lt;&gt;'Summary'!$K$4,"Andere Basis ausgewählt","Erfasst"))))))</x:f>
      </x:c>
      <x:c r="J207" s="33" t="str">
        <x:f>IF(P207=0,"",IF('Summary'!$H$6="Datumsfilter prüfen","Datumsfilter prüfen",IF(L207=1,"Enthalten",IF(K207=1,"Außerhalb des Zeitraums","Nicht enthalten"))))</x:f>
      </x:c>
      <x:c r="K207" s="29" t="n">
        <x:f>IF(P207=0,0,IF('Trades'!I207="UNSUPPORTED",4,IF(C207&lt;&gt;"",3,IF('Trades'!I207="OPEN",2,1))))</x:f>
        <x:v>0</x:v>
      </x:c>
      <x:c r="L207" s="29" t="n">
        <x:f>IF(OR(K207&lt;&gt;1,'Summary'!$H$6="Datumsfilter prüfen"),0,IF(AND(OR('Summary'!$B$6="",E207&gt;='Summary'!$B$6),OR('Summary'!$E$6="",E207&lt;'Summary'!$E$6+1)),1,0))</x:f>
        <x:v>0</x:v>
      </x:c>
      <x:c r="M207" s="29" t="n">
        <x:f>IF(AND(L207=1,N207=1,'Trades'!Q207='Summary'!$K$4),1,0)</x:f>
        <x:v>0</x:v>
      </x:c>
      <x:c r="N207" s="29" t="n">
        <x:f>IF(K207&lt;&gt;1,0,IF(NOT(ISNUMBER('Trades'!P207)),0,IF(AND('Trades'!P207&gt;0,'Trades'!P207&lt;=1000000000,ROUND('Trades'!P207,2)='Trades'!P207,OR('Trades'!Q207="PRICE",'Trades'!Q207="ALL_IN")),1,0)))</x:f>
        <x:v>0</x:v>
      </x:c>
      <x:c r="O207" s="29" t="n">
        <x:f>IF(P207=0,0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0,COUNTIFS('Exits'!$B$9:$B$608,'Trades'!A207,'Exits'!$K$9:$K$608,1)))</x:f>
        <x:v>0</x:v>
      </x:c>
      <x:c r="P207" s="29" t="n">
        <x:f>IF(COUNTA('Trades'!A207:I207,'Trades'!K207:T207)=0,0,1)</x:f>
        <x:v>0</x:v>
      </x:c>
    </x:row>
    <x:row r="208" ht="52" customHeight="1">
      <x:c r="A208" s="29" t="str">
        <x:f>IF(P208=0,"",IF('Trades'!A208="","[Trades "&amp;ROW()&amp;"]",'Trades'!A208))</x:f>
      </x:c>
      <x:c r="B208" s="33" t="str">
        <x:f>IF(K208=0,"",CHOOSE(K208,"Abgeschlossen","Offen","Unvollständig / ungültig","Nicht unterstützt"))</x:f>
      </x:c>
      <x:c r="C208" s="33" t="str">
        <x:f>IF(P208=0,"",IF('Trades'!I208="UNSUPPORTED","Aufstockungen / Umkehrungen nicht unterstützt",IF('Trades'!A208="","Trade-ID eingeben",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IDs: Text mit A–Z am Anfang, bis zu 64 Zeichen; ohne *, ?, ~, =, &lt; oder &gt;. Beispiel: T-001.",IF(COUNTIFS('Trades'!$A$9:$A$208,'Trades'!A208)&lt;&gt;1,"Trade-ID ist doppelt",IF('Trades'!B208="","Instrument eingeben",IF(AND('Trades'!C208&lt;&gt;"LONG",'Trades'!C208&lt;&gt;"SHORT"),"LONG oder SHORT wählen",IF(NOT(ISNUMBER('Trades'!D208)),"Gültigen Eröffnungszeitpunkt eingeben",IF(OR('Trades'!D208&lt;1,'Trades'!D208&gt;2958465),"Gültigen Eröffnungszeitpunkt eingeben",IF(NOT(ISNUMBER('Trades'!E208)),"Positive ursprüngliche Menge eingeben",IF(OR('Trades'!E208&lt;=0,'Trades'!E208&gt;1000000,ROUND('Trades'!E208,8)&lt;&gt;'Trades'!E208),"Positive ursprüngliche Menge eingeben",IF('Trades'!F208="","Mengeneinheit angeben",IF(AND('Trades'!I208&lt;&gt;"OPEN",'Trades'!I208&lt;&gt;"CLOSED"),"OPEN oder CLOSED wählen",IF(AND('Trades'!J208&lt;&gt;"NET",'Trades'!J208&lt;&gt;"GROSS"),"NET oder GROSS wählen",IF(COUNTIFS('Exits'!$B$9:$B$608,'Trades'!A208,'Exits'!$G$9:$G$608,-1)&gt;0,"Zugehörige Ausstiege prüfen",IF(D208&gt;'Trades'!E208,"Geschlossene Menge übersteigt Anfangsmenge",IF(AND('Trades'!I208="OPEN",D208='Trades'!E208),"OPEN widerspricht Restmenge null",IF('Trades'!I208="OPEN","",IF(O208=0,"Schließung in Exits ergänzen",IF(D208&lt;&gt;'Trades'!E208,"CLOSED verlangt vollständige Schließung",IF(AND('Trades'!J208="NET",NOT(ISNUMBER('Trades'!L208))),"Abgeglichenes Netto der ganzen Position eingeben",IF(AND('Trades'!J208="NET",'Trades'!K208&lt;&gt;"YES"),"Netto der ganzen Position bestätigen",IF(IF('Trades'!J208="NET",IF('Trades'!M208="",FALSE,IF(NOT(ISNUMBER('Trades'!M208)),TRUE,OR('Trades'!M208&lt;0,'Trades'!M208&gt;1000000000,ROUND('Trades'!M208,2)&lt;&gt;'Trades'!M208))),FALSE),"Geldbeträge: höchstens 2 Nachkommastellen; Eingabebetrag absolut ≤ 1.000.000.000.",IF(IF('Trades'!J208="NET",IF('Trades'!N208="",FALSE,IF(NOT(ISNUMBER('Trades'!N208)),TRUE,OR('Trades'!N208&lt;0,'Trades'!N208&gt;1000000000,ROUND('Trades'!N208,2)&lt;&gt;'Trades'!N208))),FALSE),"Geldbeträge: höchstens 2 Nachkommastellen; Eingabebetrag absolut ≤ 1.000.000.000.",IF(IF('Trades'!J208="NET",IF('Trades'!O208="",FALSE,IF(NOT(ISNUMBER('Trades'!O208)),TRUE,OR(ABS('Trades'!O208)&gt;1000000000,ROUND('Trades'!O208,2)&lt;&gt;'Trades'!O208))),FALSE),"Geldbeträge: höchstens 2 Nachkommastellen; Eingabebetrag absolut ≤ 1.000.000.000.",IF(AND('Trades'!J208="GROSS",NOT(ISNUMBER('Trades'!M208))),"Provision angeben, auch null",IF(AND('Trades'!J208="GROSS",'Trades'!M208&lt;0),"Provision muss nichtnegativ sein",IF(AND('Trades'!J208="GROSS",NOT(ISNUMBER('Trades'!N208))),"Sonstige Gebühren angeben, auch null",IF(AND('Trades'!J208="GROSS",'Trades'!N208&lt;0),"Gebühren müssen nichtnegativ sein",IF(AND('Trades'!J208="GROSS",NOT(ISNUMBER('Trades'!O208))),"Finanzierung mit Vorzeichen angeben, auch null",IF(AND('Trades'!J208="GROSS",NOT(ISNUMBER(F208))),"Brutto-P&amp;L für jeden Ausstieg eingeben",IF(IF('Trades'!J208="NET",OR(ABS('Trades'!L208)&gt;1000000000,ROUND('Trades'!L208,2)&lt;&gt;'Trades'!L208),FALSE),"Geldbeträge: höchstens 2 Nachkommastellen; Eingabebetrag absolut ≤ 1.000.000.000.",IF(IF('Trades'!J208="GROSS",OR(ABS('Trades'!M208)&gt;1000000000,ABS('Trades'!N208)&gt;1000000000,ABS('Trades'!O208)&gt;1000000000,ROUND('Trades'!M208,2)&lt;&gt;'Trades'!M208,ROUND('Trades'!N208,2)&lt;&gt;'Trades'!N208,ROUND('Trades'!O208,2)&lt;&gt;'Trades'!O208),FALSE),"Geldbeträge: höchstens 2 Nachkommastellen; Eingabebetrag absolut ≤ 1.000.000.000.",IF(AND('Trades'!G208&lt;&gt;"",OR(NOT(ISNUMBER('Trades'!G208)),'Trades'!G208&lt;=0)),"Positiven Kurs eingeben oder leer lassen",IF(AND('Trades'!H208&lt;&gt;"",OR(NOT(ISNUMBER('Trades'!H208)),'Trades'!H208&lt;=0)),"Positiven Kurs eingeben oder leer lassen","")))))))))))))))))))))))))))))))))))</x:f>
      </x:c>
      <x:c r="D208" s="31"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k. A.",ROUND(SUMIFS('Exits'!$I$9:$I$608,'Exits'!$B$9:$B$608,'Trades'!A208),8)))</x:f>
      </x:c>
      <x:c r="E208" s="32"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k. A.",IF(OR(O208=0,COUNTIFS('Exits'!$B$9:$B$608,'Trades'!A208,'Exits'!$G$9:$G$608,-1)&gt;0),"k. A.",_xlfn.MAXIFS('Exits'!$C$9:$C$608,'Exits'!$B$9:$B$608,'Trades'!A208))))</x:f>
      </x:c>
      <x:c r="F208" s="30"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k. A.",IF(AND(O208&gt;0,SUMIFS('Exits'!$J$9:$J$608,'Exits'!$B$9:$B$608,'Trades'!A208)=O208),ROUND(SUMIFS('Exits'!$F$9:$F$608,'Exits'!$B$9:$B$608,'Trades'!A208),2),"k. A.")))</x:f>
      </x:c>
      <x:c r="G208" s="30" t="str">
        <x:f>IF(P208=0,"",IF(K208&lt;&gt;1,"k. A.",IF('Trades'!J208="NET",'Trades'!L208,ROUND(F208-'Trades'!M208-'Trades'!N208+'Trades'!O208,2))))</x:f>
      </x:c>
      <x:c r="H208" s="31" t="str">
        <x:f>IF(P208=0,"",IF(N208=1,G208/'Trades'!P208,"k. A."))</x:f>
      </x:c>
      <x:c r="I208" s="33" t="str">
        <x:f>IF(P208=0,"",IF(K208&lt;&gt;1,"Position nicht abgeschlossen",IF(NOT(ISNUMBER('Trades'!P208)),"Risiko fehlt oder ungültig: positiv, ≤ 1.000.000.000, höchstens 2 Nachkommastellen.",IF(OR('Trades'!P208&lt;=0,'Trades'!P208&gt;1000000000,ROUND('Trades'!P208,2)&lt;&gt;'Trades'!P208),"Risiko fehlt oder ungültig: positiv, ≤ 1.000.000.000, höchstens 2 Nachkommastellen.",IF(AND('Trades'!Q208&lt;&gt;"PRICE",'Trades'!Q208&lt;&gt;"ALL_IN"),"PRICE oder ALL_IN wählen",IF('Trades'!Q208&lt;&gt;'Summary'!$K$4,"Andere Basis ausgewählt","Erfasst"))))))</x:f>
      </x:c>
      <x:c r="J208" s="33" t="str">
        <x:f>IF(P208=0,"",IF('Summary'!$H$6="Datumsfilter prüfen","Datumsfilter prüfen",IF(L208=1,"Enthalten",IF(K208=1,"Außerhalb des Zeitraums","Nicht enthalten"))))</x:f>
      </x:c>
      <x:c r="K208" s="29" t="n">
        <x:f>IF(P208=0,0,IF('Trades'!I208="UNSUPPORTED",4,IF(C208&lt;&gt;"",3,IF('Trades'!I208="OPEN",2,1))))</x:f>
        <x:v>0</x:v>
      </x:c>
      <x:c r="L208" s="29" t="n">
        <x:f>IF(OR(K208&lt;&gt;1,'Summary'!$H$6="Datumsfilter prüfen"),0,IF(AND(OR('Summary'!$B$6="",E208&gt;='Summary'!$B$6),OR('Summary'!$E$6="",E208&lt;'Summary'!$E$6+1)),1,0))</x:f>
        <x:v>0</x:v>
      </x:c>
      <x:c r="M208" s="29" t="n">
        <x:f>IF(AND(L208=1,N208=1,'Trades'!Q208='Summary'!$K$4),1,0)</x:f>
        <x:v>0</x:v>
      </x:c>
      <x:c r="N208" s="29" t="n">
        <x:f>IF(K208&lt;&gt;1,0,IF(NOT(ISNUMBER('Trades'!P208)),0,IF(AND('Trades'!P208&gt;0,'Trades'!P208&lt;=1000000000,ROUND('Trades'!P208,2)='Trades'!P208,OR('Trades'!Q208="PRICE",'Trades'!Q208="ALL_IN")),1,0)))</x:f>
        <x:v>0</x:v>
      </x:c>
      <x:c r="O208" s="29" t="n">
        <x:f>IF(P208=0,0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0,COUNTIFS('Exits'!$B$9:$B$608,'Trades'!A208,'Exits'!$K$9:$K$608,1)))</x:f>
        <x:v>0</x:v>
      </x:c>
      <x:c r="P208" s="29" t="n">
        <x:f>IF(COUNTA('Trades'!A208:I208,'Trades'!K208:T208)=0,0,1)</x:f>
        <x:v>0</x:v>
      </x:c>
    </x:row>
  </x:sheetData>
  <x:conditionalFormatting sqref="B9:C208">
    <x:cfRule type="expression" dxfId="1" priority="1">
      <x:formula>$K9=3</x:formula>
    </x:cfRule>
  </x:conditionalFormatting>
  <x:pageMargins left="0.7" right="0.7" top="0.75" bottom="0.75" header="0.3" footer="0.3"/>
</x:worksheet>
</file>

<file path=xl/worksheets/sheet3.xml><?xml version="1.0" encoding="utf-8"?>
<x:worksheet xmlns:x="http://schemas.openxmlformats.org/spreadsheetml/2006/main">
  <x:sheetPr>
    <x:tabColor rgb="FF8DA6BE"/>
  </x:sheetPr>
  <x:sheetViews>
    <x:sheetView showGridLines="0" workbookViewId="0">
      <x:pane xSplit="1" ySplit="8" topLeftCell="B9" activePane="bottomRight" state="frozen"/>
    </x:sheetView>
  </x:sheetViews>
  <x:sheetFormatPr defaultRowHeight="15"/>
  <x:cols>
    <x:col min="1" max="1" width="19" hidden="0" customWidth="1"/>
    <x:col min="2" max="2" width="19" hidden="0" customWidth="1"/>
    <x:col min="3" max="3" width="17" hidden="0" customWidth="1"/>
    <x:col min="4" max="4" width="24"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34" hidden="0" customWidth="1"/>
    <x:col min="19" max="19" width="34" hidden="0" customWidth="1"/>
    <x:col min="20" max="20" width="34" hidden="0" customWidth="1"/>
  </x:cols>
  <x:sheetData>
    <x:row r="1" ht="21" customHeight="1">
      <x:c r="A1" s="2"/>
      <x:c r="B1" s="2"/>
      <x:c r="C1" s="2"/>
      <x:c r="D1" s="2"/>
      <x:c r="E1" s="2"/>
      <x:c r="F1" s="2"/>
      <x:c r="G1" s="2"/>
      <x:c r="H1" s="2"/>
      <x:c r="I1" s="2"/>
      <x:c r="J1" s="2"/>
      <x:c r="K1" s="2"/>
      <x:c r="L1" s="2"/>
      <x:c r="M1" s="2"/>
      <x:c r="N1" s="2"/>
      <x:c r="O1" s="2"/>
      <x:c r="P1" s="2"/>
      <x:c r="Q1" s="2"/>
      <x:c r="R1" s="2"/>
      <x:c r="S1" s="2"/>
      <x:c r="T1" s="2"/>
    </x:row>
    <x:row r="2" ht="30" customHeight="1">
      <x:c r="A2" s="4" t="str">
        <x:v>Trades: eine Zeile je ursprünglicher Position</x:v>
      </x:c>
      <x:c r="B2" s="5"/>
      <x:c r="C2" s="5"/>
      <x:c r="D2" s="5"/>
      <x:c r="E2" s="5"/>
      <x:c r="F2" s="5"/>
      <x:c r="G2" s="5"/>
      <x:c r="H2" s="5"/>
      <x:c r="I2" s="5"/>
      <x:c r="J2" s="5"/>
      <x:c r="K2" s="5"/>
      <x:c r="L2" s="5"/>
      <x:c r="M2" s="2"/>
      <x:c r="N2" s="2"/>
      <x:c r="O2" s="2"/>
      <x:c r="P2" s="2"/>
      <x:c r="Q2" s="2"/>
      <x:c r="R2" s="2"/>
      <x:c r="S2" s="2"/>
      <x:c r="T2" s="2"/>
    </x:row>
    <x:row r="3" ht="21" customHeight="1">
      <x:c r="A3" s="2"/>
      <x:c r="B3" s="2"/>
      <x:c r="C3" s="2"/>
      <x:c r="D3" s="2"/>
      <x:c r="E3" s="2"/>
      <x:c r="F3" s="2"/>
      <x:c r="G3" s="2"/>
      <x:c r="H3" s="2"/>
      <x:c r="I3" s="2"/>
      <x:c r="J3" s="2"/>
      <x:c r="K3" s="2"/>
      <x:c r="L3" s="2"/>
      <x:c r="M3" s="2"/>
      <x:c r="N3" s="2"/>
      <x:c r="O3" s="2"/>
      <x:c r="P3" s="2"/>
      <x:c r="Q3" s="2"/>
      <x:c r="R3" s="2"/>
      <x:c r="S3" s="2"/>
      <x:c r="T3" s="2"/>
    </x:row>
    <x:row r="4" ht="21" customHeight="1">
      <x:c r="A4" s="25" t="str">
        <x:v>Gelbe Zellen sind Eingaben. Graue Zellen enthalten Formeln. Die Codes stehen in Readme.</x:v>
      </x:c>
      <x:c r="B4" s="2"/>
      <x:c r="C4" s="2"/>
      <x:c r="D4" s="2"/>
      <x:c r="E4" s="2"/>
      <x:c r="F4" s="2"/>
      <x:c r="G4" s="2"/>
      <x:c r="H4" s="2"/>
      <x:c r="I4" s="2"/>
      <x:c r="J4" s="2"/>
      <x:c r="K4" s="2"/>
      <x:c r="L4" s="2"/>
      <x:c r="M4" s="2"/>
      <x:c r="N4" s="2"/>
      <x:c r="O4" s="2"/>
      <x:c r="P4" s="2"/>
      <x:c r="Q4" s="2"/>
      <x:c r="R4" s="2"/>
      <x:c r="S4" s="2"/>
      <x:c r="T4" s="2"/>
    </x:row>
    <x:row r="5" ht="21" customHeight="1">
      <x:c r="A5" s="25" t="str">
        <x:v>Kapazität: 200 Positionen und 600 Ausstiege. Keine Zeilen außerhalb des vorbereiteten Bereichs hinzufügen.</x:v>
      </x:c>
      <x:c r="B5" s="2"/>
      <x:c r="C5" s="2"/>
      <x:c r="D5" s="2"/>
      <x:c r="E5" s="2"/>
      <x:c r="F5" s="2"/>
      <x:c r="G5" s="2"/>
      <x:c r="H5" s="2"/>
      <x:c r="I5" s="2"/>
      <x:c r="J5" s="2"/>
      <x:c r="K5" s="2"/>
      <x:c r="L5" s="2"/>
      <x:c r="M5" s="2"/>
      <x:c r="N5" s="2"/>
      <x:c r="O5" s="2"/>
      <x:c r="P5" s="2"/>
      <x:c r="Q5" s="2"/>
      <x:c r="R5" s="2"/>
      <x:c r="S5" s="2"/>
      <x:c r="T5" s="2"/>
    </x:row>
    <x:row r="6" ht="21" customHeight="1">
      <x:c r="A6" s="25" t="str">
        <x:v>Alle Beträge verwenden die gewählte Währung. Eine neue Beschriftung rechnet Beträge nicht um.</x:v>
      </x:c>
      <x:c r="B6" s="2"/>
      <x:c r="C6" s="2"/>
      <x:c r="D6" s="2"/>
      <x:c r="E6" s="2"/>
      <x:c r="F6" s="2"/>
      <x:c r="G6" s="2"/>
      <x:c r="H6" s="2"/>
      <x:c r="I6" s="2"/>
      <x:c r="J6" s="2"/>
      <x:c r="K6" s="2"/>
      <x:c r="L6" s="2"/>
      <x:c r="M6" s="2"/>
      <x:c r="N6" s="2"/>
      <x:c r="O6" s="2"/>
      <x:c r="P6" s="2"/>
      <x:c r="Q6" s="2"/>
      <x:c r="R6" s="2"/>
      <x:c r="S6" s="2"/>
      <x:c r="T6" s="2"/>
    </x:row>
    <x:row r="7" ht="21" customHeight="1">
      <x:c r="A7" s="25" t="str">
        <x:v>IDs: Text mit A–Z am Anfang, bis zu 64 Zeichen; ohne *, ?, ~, =, &lt; oder &gt;. Beispiel: T-001.</x:v>
      </x:c>
      <x:c r="B7" s="2"/>
      <x:c r="C7" s="2"/>
      <x:c r="D7" s="2"/>
      <x:c r="E7" s="2"/>
      <x:c r="F7" s="2"/>
      <x:c r="G7" s="2"/>
      <x:c r="H7" s="2"/>
      <x:c r="I7" s="2"/>
      <x:c r="J7" s="2"/>
      <x:c r="K7" s="2"/>
      <x:c r="L7" s="2"/>
      <x:c r="M7" s="2"/>
      <x:c r="N7" s="2"/>
      <x:c r="O7" s="2"/>
      <x:c r="P7" s="2"/>
      <x:c r="Q7" s="2"/>
      <x:c r="R7" s="2"/>
      <x:c r="S7" s="2"/>
      <x:c r="T7" s="2"/>
    </x:row>
    <x:row r="8" ht="46" customHeight="1">
      <x:c r="A8" s="18" t="str">
        <x:v>Trade-ID</x:v>
      </x:c>
      <x:c r="B8" s="28" t="str">
        <x:v>Instrument</x:v>
      </x:c>
      <x:c r="C8" s="28" t="str">
        <x:v>Richtung</x:v>
      </x:c>
      <x:c r="D8" s="28" t="str">
        <x:v>Eröffnet am</x:v>
      </x:c>
      <x:c r="E8" s="28" t="str">
        <x:v>Ursprüngliche Menge</x:v>
      </x:c>
      <x:c r="F8" s="28" t="str">
        <x:v>Mengeneinheit</x:v>
      </x:c>
      <x:c r="G8" s="28" t="str">
        <x:v>Einstiegskurs (optional)</x:v>
      </x:c>
      <x:c r="H8" s="28" t="str">
        <x:v>Anfänglicher Stop (optional)</x:v>
      </x:c>
      <x:c r="I8" s="28" t="str">
        <x:v>Status</x:v>
      </x:c>
      <x:c r="J8" s="28" t="str">
        <x:v>P&amp;L-Modus</x:v>
      </x:c>
      <x:c r="K8" s="28" t="str">
        <x:v>Netto abgeglichen?</x:v>
      </x:c>
      <x:c r="L8" s="28" t="str">
        <x:v>Netto-P&amp;L laut Abrechnung</x:v>
      </x:c>
      <x:c r="M8" s="28" t="str">
        <x:v>Provision</x:v>
      </x:c>
      <x:c r="N8" s="28" t="str">
        <x:v>Sonstige Gebühren</x:v>
      </x:c>
      <x:c r="O8" s="28" t="str">
        <x:v>Finanzierung (+/−)</x:v>
      </x:c>
      <x:c r="P8" s="28" t="str">
        <x:v>Anfangsrisiko</x:v>
      </x:c>
      <x:c r="Q8" s="28" t="str">
        <x:v>Risikobasis</x:v>
      </x:c>
      <x:c r="R8" s="28" t="str">
        <x:v>Setup</x:v>
      </x:c>
      <x:c r="S8" s="28" t="str">
        <x:v>Plan</x:v>
      </x:c>
      <x:c r="T8" s="19" t="str">
        <x:v>Beobachtung</x:v>
      </x:c>
    </x:row>
    <x:row r="9" ht="21" customHeight="1">
      <x:c r="A9" s="34" t="str">
        <x:v>A</x:v>
      </x:c>
      <x:c r="B9" s="34" t="str">
        <x:v>EDU-LINEAR</x:v>
      </x:c>
      <x:c r="C9" s="9" t="str">
        <x:v>LONG</x:v>
      </x:c>
      <x:c r="D9" s="35" t="n">
        <x:v>46296.416666666664</x:v>
      </x:c>
      <x:c r="E9" s="36" t="n">
        <x:v>100</x:v>
      </x:c>
      <x:c r="F9" s="36" t="str">
        <x:v>unit</x:v>
      </x:c>
      <x:c r="G9" s="36" t="n">
        <x:v>50</x:v>
      </x:c>
      <x:c r="H9" s="36" t="n">
        <x:v>49</x:v>
      </x:c>
      <x:c r="I9" s="9" t="str">
        <x:v>CLOSED</x:v>
      </x:c>
      <x:c r="J9" s="9" t="str">
        <x:v>GROSS</x:v>
      </x:c>
      <x:c r="K9" s="9"/>
      <x:c r="L9" s="37"/>
      <x:c r="M9" s="37" t="n">
        <x:v>6</x:v>
      </x:c>
      <x:c r="N9" s="37" t="n">
        <x:v>0</x:v>
      </x:c>
      <x:c r="O9" s="37" t="n">
        <x:v>-2</x:v>
      </x:c>
      <x:c r="P9" s="37" t="n">
        <x:v>100</x:v>
      </x:c>
      <x:c r="Q9" s="9" t="str">
        <x:v>PRICE</x:v>
      </x:c>
      <x:c r="R9" s="9"/>
      <x:c r="S9" s="9"/>
      <x:c r="T9" s="9"/>
    </x:row>
    <x:row r="10" ht="21" customHeight="1">
      <x:c r="A10" s="34" t="str">
        <x:v>B</x:v>
      </x:c>
      <x:c r="B10" s="34" t="str">
        <x:v>EDU-LINEAR</x:v>
      </x:c>
      <x:c r="C10" s="9" t="str">
        <x:v>SHORT</x:v>
      </x:c>
      <x:c r="D10" s="35" t="n">
        <x:v>46297.5</x:v>
      </x:c>
      <x:c r="E10" s="36" t="n">
        <x:v>50</x:v>
      </x:c>
      <x:c r="F10" s="36" t="str">
        <x:v>unit</x:v>
      </x:c>
      <x:c r="G10" s="36" t="n">
        <x:v>20</x:v>
      </x:c>
      <x:c r="H10" s="36" t="n">
        <x:v>21</x:v>
      </x:c>
      <x:c r="I10" s="9" t="str">
        <x:v>CLOSED</x:v>
      </x:c>
      <x:c r="J10" s="9" t="str">
        <x:v>GROSS</x:v>
      </x:c>
      <x:c r="K10" s="9"/>
      <x:c r="L10" s="37"/>
      <x:c r="M10" s="37" t="n">
        <x:v>4</x:v>
      </x:c>
      <x:c r="N10" s="37" t="n">
        <x:v>2</x:v>
      </x:c>
      <x:c r="O10" s="37" t="n">
        <x:v>1</x:v>
      </x:c>
      <x:c r="P10" s="37" t="n">
        <x:v>50</x:v>
      </x:c>
      <x:c r="Q10" s="9" t="str">
        <x:v>PRICE</x:v>
      </x:c>
      <x:c r="R10" s="9"/>
      <x:c r="S10" s="9"/>
      <x:c r="T10" s="9"/>
    </x:row>
    <x:row r="11" ht="21" customHeight="1">
      <x:c r="A11" s="34" t="str">
        <x:v>C</x:v>
      </x:c>
      <x:c r="B11" s="34" t="str">
        <x:v>EDU-LINEAR</x:v>
      </x:c>
      <x:c r="C11" s="9" t="str">
        <x:v>LONG</x:v>
      </x:c>
      <x:c r="D11" s="35" t="n">
        <x:v>46298.541666666664</x:v>
      </x:c>
      <x:c r="E11" s="36" t="n">
        <x:v>20</x:v>
      </x:c>
      <x:c r="F11" s="36" t="str">
        <x:v>unit</x:v>
      </x:c>
      <x:c r="G11" s="36" t="n">
        <x:v>100</x:v>
      </x:c>
      <x:c r="H11" s="36"/>
      <x:c r="I11" s="9" t="str">
        <x:v>CLOSED</x:v>
      </x:c>
      <x:c r="J11" s="9" t="str">
        <x:v>GROSS</x:v>
      </x:c>
      <x:c r="K11" s="9"/>
      <x:c r="L11" s="37"/>
      <x:c r="M11" s="37" t="n">
        <x:v>3</x:v>
      </x:c>
      <x:c r="N11" s="37" t="n">
        <x:v>1</x:v>
      </x:c>
      <x:c r="O11" s="37" t="n">
        <x:v>-1</x:v>
      </x:c>
      <x:c r="P11" s="37"/>
      <x:c r="Q11" s="9"/>
      <x:c r="R11" s="9"/>
      <x:c r="S11" s="9"/>
      <x:c r="T11" s="9"/>
    </x:row>
    <x:row r="12" ht="21" customHeight="1">
      <x:c r="A12" s="34"/>
      <x:c r="B12" s="34"/>
      <x:c r="C12" s="9"/>
      <x:c r="D12" s="35"/>
      <x:c r="E12" s="36"/>
      <x:c r="F12" s="36"/>
      <x:c r="G12" s="36"/>
      <x:c r="H12" s="36"/>
      <x:c r="I12" s="9"/>
      <x:c r="J12" s="9" t="str">
        <x:v>NET</x:v>
      </x:c>
      <x:c r="K12" s="9"/>
      <x:c r="L12" s="37"/>
      <x:c r="M12" s="37"/>
      <x:c r="N12" s="37"/>
      <x:c r="O12" s="37"/>
      <x:c r="P12" s="37"/>
      <x:c r="Q12" s="9"/>
      <x:c r="R12" s="9"/>
      <x:c r="S12" s="9"/>
      <x:c r="T12" s="9"/>
    </x:row>
    <x:row r="13" ht="21" customHeight="1">
      <x:c r="A13" s="34"/>
      <x:c r="B13" s="34"/>
      <x:c r="C13" s="9"/>
      <x:c r="D13" s="35"/>
      <x:c r="E13" s="36"/>
      <x:c r="F13" s="36"/>
      <x:c r="G13" s="36"/>
      <x:c r="H13" s="36"/>
      <x:c r="I13" s="9"/>
      <x:c r="J13" s="9" t="str">
        <x:v>NET</x:v>
      </x:c>
      <x:c r="K13" s="9"/>
      <x:c r="L13" s="37"/>
      <x:c r="M13" s="37"/>
      <x:c r="N13" s="37"/>
      <x:c r="O13" s="37"/>
      <x:c r="P13" s="37"/>
      <x:c r="Q13" s="9"/>
      <x:c r="R13" s="9"/>
      <x:c r="S13" s="9"/>
      <x:c r="T13" s="9"/>
    </x:row>
    <x:row r="14" ht="21" customHeight="1">
      <x:c r="A14" s="34"/>
      <x:c r="B14" s="34"/>
      <x:c r="C14" s="9"/>
      <x:c r="D14" s="35"/>
      <x:c r="E14" s="36"/>
      <x:c r="F14" s="36"/>
      <x:c r="G14" s="36"/>
      <x:c r="H14" s="36"/>
      <x:c r="I14" s="9"/>
      <x:c r="J14" s="9" t="str">
        <x:v>NET</x:v>
      </x:c>
      <x:c r="K14" s="9"/>
      <x:c r="L14" s="37"/>
      <x:c r="M14" s="37"/>
      <x:c r="N14" s="37"/>
      <x:c r="O14" s="37"/>
      <x:c r="P14" s="37"/>
      <x:c r="Q14" s="9"/>
      <x:c r="R14" s="9"/>
      <x:c r="S14" s="9"/>
      <x:c r="T14" s="9"/>
    </x:row>
    <x:row r="15" ht="21" customHeight="1">
      <x:c r="A15" s="34"/>
      <x:c r="B15" s="34"/>
      <x:c r="C15" s="9"/>
      <x:c r="D15" s="35"/>
      <x:c r="E15" s="36"/>
      <x:c r="F15" s="36"/>
      <x:c r="G15" s="36"/>
      <x:c r="H15" s="36"/>
      <x:c r="I15" s="9"/>
      <x:c r="J15" s="9" t="str">
        <x:v>NET</x:v>
      </x:c>
      <x:c r="K15" s="9"/>
      <x:c r="L15" s="37"/>
      <x:c r="M15" s="37"/>
      <x:c r="N15" s="37"/>
      <x:c r="O15" s="37"/>
      <x:c r="P15" s="37"/>
      <x:c r="Q15" s="9"/>
      <x:c r="R15" s="9"/>
      <x:c r="S15" s="9"/>
      <x:c r="T15" s="9"/>
    </x:row>
    <x:row r="16" ht="21" customHeight="1">
      <x:c r="A16" s="34"/>
      <x:c r="B16" s="34"/>
      <x:c r="C16" s="9"/>
      <x:c r="D16" s="35"/>
      <x:c r="E16" s="36"/>
      <x:c r="F16" s="36"/>
      <x:c r="G16" s="36"/>
      <x:c r="H16" s="36"/>
      <x:c r="I16" s="9"/>
      <x:c r="J16" s="9" t="str">
        <x:v>NET</x:v>
      </x:c>
      <x:c r="K16" s="9"/>
      <x:c r="L16" s="37"/>
      <x:c r="M16" s="37"/>
      <x:c r="N16" s="37"/>
      <x:c r="O16" s="37"/>
      <x:c r="P16" s="37"/>
      <x:c r="Q16" s="9"/>
      <x:c r="R16" s="9"/>
      <x:c r="S16" s="9"/>
      <x:c r="T16" s="9"/>
    </x:row>
    <x:row r="17" ht="21" customHeight="1">
      <x:c r="A17" s="34"/>
      <x:c r="B17" s="34"/>
      <x:c r="C17" s="9"/>
      <x:c r="D17" s="35"/>
      <x:c r="E17" s="36"/>
      <x:c r="F17" s="36"/>
      <x:c r="G17" s="36"/>
      <x:c r="H17" s="36"/>
      <x:c r="I17" s="9"/>
      <x:c r="J17" s="9" t="str">
        <x:v>NET</x:v>
      </x:c>
      <x:c r="K17" s="9"/>
      <x:c r="L17" s="37"/>
      <x:c r="M17" s="37"/>
      <x:c r="N17" s="37"/>
      <x:c r="O17" s="37"/>
      <x:c r="P17" s="37"/>
      <x:c r="Q17" s="9"/>
      <x:c r="R17" s="9"/>
      <x:c r="S17" s="9"/>
      <x:c r="T17" s="9"/>
    </x:row>
    <x:row r="18" ht="21" customHeight="1">
      <x:c r="A18" s="34"/>
      <x:c r="B18" s="34"/>
      <x:c r="C18" s="9"/>
      <x:c r="D18" s="35"/>
      <x:c r="E18" s="36"/>
      <x:c r="F18" s="36"/>
      <x:c r="G18" s="36"/>
      <x:c r="H18" s="36"/>
      <x:c r="I18" s="9"/>
      <x:c r="J18" s="9" t="str">
        <x:v>NET</x:v>
      </x:c>
      <x:c r="K18" s="9"/>
      <x:c r="L18" s="37"/>
      <x:c r="M18" s="37"/>
      <x:c r="N18" s="37"/>
      <x:c r="O18" s="37"/>
      <x:c r="P18" s="37"/>
      <x:c r="Q18" s="9"/>
      <x:c r="R18" s="9"/>
      <x:c r="S18" s="9"/>
      <x:c r="T18" s="9"/>
    </x:row>
    <x:row r="19" ht="21" customHeight="1">
      <x:c r="A19" s="34"/>
      <x:c r="B19" s="34"/>
      <x:c r="C19" s="9"/>
      <x:c r="D19" s="35"/>
      <x:c r="E19" s="36"/>
      <x:c r="F19" s="36"/>
      <x:c r="G19" s="36"/>
      <x:c r="H19" s="36"/>
      <x:c r="I19" s="9"/>
      <x:c r="J19" s="9" t="str">
        <x:v>NET</x:v>
      </x:c>
      <x:c r="K19" s="9"/>
      <x:c r="L19" s="37"/>
      <x:c r="M19" s="37"/>
      <x:c r="N19" s="37"/>
      <x:c r="O19" s="37"/>
      <x:c r="P19" s="37"/>
      <x:c r="Q19" s="9"/>
      <x:c r="R19" s="9"/>
      <x:c r="S19" s="9"/>
      <x:c r="T19" s="9"/>
    </x:row>
    <x:row r="20" ht="21" customHeight="1">
      <x:c r="A20" s="34"/>
      <x:c r="B20" s="34"/>
      <x:c r="C20" s="9"/>
      <x:c r="D20" s="35"/>
      <x:c r="E20" s="36"/>
      <x:c r="F20" s="36"/>
      <x:c r="G20" s="36"/>
      <x:c r="H20" s="36"/>
      <x:c r="I20" s="9"/>
      <x:c r="J20" s="9" t="str">
        <x:v>NET</x:v>
      </x:c>
      <x:c r="K20" s="9"/>
      <x:c r="L20" s="37"/>
      <x:c r="M20" s="37"/>
      <x:c r="N20" s="37"/>
      <x:c r="O20" s="37"/>
      <x:c r="P20" s="37"/>
      <x:c r="Q20" s="9"/>
      <x:c r="R20" s="9"/>
      <x:c r="S20" s="9"/>
      <x:c r="T20" s="9"/>
    </x:row>
    <x:row r="21" ht="21" customHeight="1">
      <x:c r="A21" s="34"/>
      <x:c r="B21" s="34"/>
      <x:c r="C21" s="9"/>
      <x:c r="D21" s="35"/>
      <x:c r="E21" s="36"/>
      <x:c r="F21" s="36"/>
      <x:c r="G21" s="36"/>
      <x:c r="H21" s="36"/>
      <x:c r="I21" s="9"/>
      <x:c r="J21" s="9" t="str">
        <x:v>NET</x:v>
      </x:c>
      <x:c r="K21" s="9"/>
      <x:c r="L21" s="37"/>
      <x:c r="M21" s="37"/>
      <x:c r="N21" s="37"/>
      <x:c r="O21" s="37"/>
      <x:c r="P21" s="37"/>
      <x:c r="Q21" s="9"/>
      <x:c r="R21" s="9"/>
      <x:c r="S21" s="9"/>
      <x:c r="T21" s="9"/>
    </x:row>
    <x:row r="22" ht="21" customHeight="1">
      <x:c r="A22" s="34"/>
      <x:c r="B22" s="34"/>
      <x:c r="C22" s="9"/>
      <x:c r="D22" s="35"/>
      <x:c r="E22" s="36"/>
      <x:c r="F22" s="36"/>
      <x:c r="G22" s="36"/>
      <x:c r="H22" s="36"/>
      <x:c r="I22" s="9"/>
      <x:c r="J22" s="9" t="str">
        <x:v>NET</x:v>
      </x:c>
      <x:c r="K22" s="9"/>
      <x:c r="L22" s="37"/>
      <x:c r="M22" s="37"/>
      <x:c r="N22" s="37"/>
      <x:c r="O22" s="37"/>
      <x:c r="P22" s="37"/>
      <x:c r="Q22" s="9"/>
      <x:c r="R22" s="9"/>
      <x:c r="S22" s="9"/>
      <x:c r="T22" s="9"/>
    </x:row>
    <x:row r="23" ht="21" customHeight="1">
      <x:c r="A23" s="34"/>
      <x:c r="B23" s="34"/>
      <x:c r="C23" s="9"/>
      <x:c r="D23" s="35"/>
      <x:c r="E23" s="36"/>
      <x:c r="F23" s="36"/>
      <x:c r="G23" s="36"/>
      <x:c r="H23" s="36"/>
      <x:c r="I23" s="9"/>
      <x:c r="J23" s="9" t="str">
        <x:v>NET</x:v>
      </x:c>
      <x:c r="K23" s="9"/>
      <x:c r="L23" s="37"/>
      <x:c r="M23" s="37"/>
      <x:c r="N23" s="37"/>
      <x:c r="O23" s="37"/>
      <x:c r="P23" s="37"/>
      <x:c r="Q23" s="9"/>
      <x:c r="R23" s="9"/>
      <x:c r="S23" s="9"/>
      <x:c r="T23" s="9"/>
    </x:row>
    <x:row r="24" ht="21" customHeight="1">
      <x:c r="A24" s="34"/>
      <x:c r="B24" s="34"/>
      <x:c r="C24" s="9"/>
      <x:c r="D24" s="35"/>
      <x:c r="E24" s="36"/>
      <x:c r="F24" s="36"/>
      <x:c r="G24" s="36"/>
      <x:c r="H24" s="36"/>
      <x:c r="I24" s="9"/>
      <x:c r="J24" s="9" t="str">
        <x:v>NET</x:v>
      </x:c>
      <x:c r="K24" s="9"/>
      <x:c r="L24" s="37"/>
      <x:c r="M24" s="37"/>
      <x:c r="N24" s="37"/>
      <x:c r="O24" s="37"/>
      <x:c r="P24" s="37"/>
      <x:c r="Q24" s="9"/>
      <x:c r="R24" s="9"/>
      <x:c r="S24" s="9"/>
      <x:c r="T24" s="9"/>
    </x:row>
    <x:row r="25" ht="21" customHeight="1">
      <x:c r="A25" s="34"/>
      <x:c r="B25" s="34"/>
      <x:c r="C25" s="9"/>
      <x:c r="D25" s="35"/>
      <x:c r="E25" s="36"/>
      <x:c r="F25" s="36"/>
      <x:c r="G25" s="36"/>
      <x:c r="H25" s="36"/>
      <x:c r="I25" s="9"/>
      <x:c r="J25" s="9" t="str">
        <x:v>NET</x:v>
      </x:c>
      <x:c r="K25" s="9"/>
      <x:c r="L25" s="37"/>
      <x:c r="M25" s="37"/>
      <x:c r="N25" s="37"/>
      <x:c r="O25" s="37"/>
      <x:c r="P25" s="37"/>
      <x:c r="Q25" s="9"/>
      <x:c r="R25" s="9"/>
      <x:c r="S25" s="9"/>
      <x:c r="T25" s="9"/>
    </x:row>
    <x:row r="26" ht="21" customHeight="1">
      <x:c r="A26" s="34"/>
      <x:c r="B26" s="34"/>
      <x:c r="C26" s="9"/>
      <x:c r="D26" s="35"/>
      <x:c r="E26" s="36"/>
      <x:c r="F26" s="36"/>
      <x:c r="G26" s="36"/>
      <x:c r="H26" s="36"/>
      <x:c r="I26" s="9"/>
      <x:c r="J26" s="9" t="str">
        <x:v>NET</x:v>
      </x:c>
      <x:c r="K26" s="9"/>
      <x:c r="L26" s="37"/>
      <x:c r="M26" s="37"/>
      <x:c r="N26" s="37"/>
      <x:c r="O26" s="37"/>
      <x:c r="P26" s="37"/>
      <x:c r="Q26" s="9"/>
      <x:c r="R26" s="9"/>
      <x:c r="S26" s="9"/>
      <x:c r="T26" s="9"/>
    </x:row>
    <x:row r="27" ht="21" customHeight="1">
      <x:c r="A27" s="34"/>
      <x:c r="B27" s="34"/>
      <x:c r="C27" s="9"/>
      <x:c r="D27" s="35"/>
      <x:c r="E27" s="36"/>
      <x:c r="F27" s="36"/>
      <x:c r="G27" s="36"/>
      <x:c r="H27" s="36"/>
      <x:c r="I27" s="9"/>
      <x:c r="J27" s="9" t="str">
        <x:v>NET</x:v>
      </x:c>
      <x:c r="K27" s="9"/>
      <x:c r="L27" s="37"/>
      <x:c r="M27" s="37"/>
      <x:c r="N27" s="37"/>
      <x:c r="O27" s="37"/>
      <x:c r="P27" s="37"/>
      <x:c r="Q27" s="9"/>
      <x:c r="R27" s="9"/>
      <x:c r="S27" s="9"/>
      <x:c r="T27" s="9"/>
    </x:row>
    <x:row r="28" ht="21" customHeight="1">
      <x:c r="A28" s="34"/>
      <x:c r="B28" s="34"/>
      <x:c r="C28" s="9"/>
      <x:c r="D28" s="35"/>
      <x:c r="E28" s="36"/>
      <x:c r="F28" s="36"/>
      <x:c r="G28" s="36"/>
      <x:c r="H28" s="36"/>
      <x:c r="I28" s="9"/>
      <x:c r="J28" s="9" t="str">
        <x:v>NET</x:v>
      </x:c>
      <x:c r="K28" s="9"/>
      <x:c r="L28" s="37"/>
      <x:c r="M28" s="37"/>
      <x:c r="N28" s="37"/>
      <x:c r="O28" s="37"/>
      <x:c r="P28" s="37"/>
      <x:c r="Q28" s="9"/>
      <x:c r="R28" s="9"/>
      <x:c r="S28" s="9"/>
      <x:c r="T28" s="9"/>
    </x:row>
    <x:row r="29" ht="21" customHeight="1">
      <x:c r="A29" s="34"/>
      <x:c r="B29" s="34"/>
      <x:c r="C29" s="9"/>
      <x:c r="D29" s="35"/>
      <x:c r="E29" s="36"/>
      <x:c r="F29" s="36"/>
      <x:c r="G29" s="36"/>
      <x:c r="H29" s="36"/>
      <x:c r="I29" s="9"/>
      <x:c r="J29" s="9" t="str">
        <x:v>NET</x:v>
      </x:c>
      <x:c r="K29" s="9"/>
      <x:c r="L29" s="37"/>
      <x:c r="M29" s="37"/>
      <x:c r="N29" s="37"/>
      <x:c r="O29" s="37"/>
      <x:c r="P29" s="37"/>
      <x:c r="Q29" s="9"/>
      <x:c r="R29" s="9"/>
      <x:c r="S29" s="9"/>
      <x:c r="T29" s="9"/>
    </x:row>
    <x:row r="30" ht="21" customHeight="1">
      <x:c r="A30" s="34"/>
      <x:c r="B30" s="34"/>
      <x:c r="C30" s="9"/>
      <x:c r="D30" s="35"/>
      <x:c r="E30" s="36"/>
      <x:c r="F30" s="36"/>
      <x:c r="G30" s="36"/>
      <x:c r="H30" s="36"/>
      <x:c r="I30" s="9"/>
      <x:c r="J30" s="9" t="str">
        <x:v>NET</x:v>
      </x:c>
      <x:c r="K30" s="9"/>
      <x:c r="L30" s="37"/>
      <x:c r="M30" s="37"/>
      <x:c r="N30" s="37"/>
      <x:c r="O30" s="37"/>
      <x:c r="P30" s="37"/>
      <x:c r="Q30" s="9"/>
      <x:c r="R30" s="9"/>
      <x:c r="S30" s="9"/>
      <x:c r="T30" s="9"/>
    </x:row>
    <x:row r="31" ht="21" customHeight="1">
      <x:c r="A31" s="34"/>
      <x:c r="B31" s="34"/>
      <x:c r="C31" s="9"/>
      <x:c r="D31" s="35"/>
      <x:c r="E31" s="36"/>
      <x:c r="F31" s="36"/>
      <x:c r="G31" s="36"/>
      <x:c r="H31" s="36"/>
      <x:c r="I31" s="9"/>
      <x:c r="J31" s="9" t="str">
        <x:v>NET</x:v>
      </x:c>
      <x:c r="K31" s="9"/>
      <x:c r="L31" s="37"/>
      <x:c r="M31" s="37"/>
      <x:c r="N31" s="37"/>
      <x:c r="O31" s="37"/>
      <x:c r="P31" s="37"/>
      <x:c r="Q31" s="9"/>
      <x:c r="R31" s="9"/>
      <x:c r="S31" s="9"/>
      <x:c r="T31" s="9"/>
    </x:row>
    <x:row r="32" ht="21" customHeight="1">
      <x:c r="A32" s="34"/>
      <x:c r="B32" s="34"/>
      <x:c r="C32" s="9"/>
      <x:c r="D32" s="35"/>
      <x:c r="E32" s="36"/>
      <x:c r="F32" s="36"/>
      <x:c r="G32" s="36"/>
      <x:c r="H32" s="36"/>
      <x:c r="I32" s="9"/>
      <x:c r="J32" s="9" t="str">
        <x:v>NET</x:v>
      </x:c>
      <x:c r="K32" s="9"/>
      <x:c r="L32" s="37"/>
      <x:c r="M32" s="37"/>
      <x:c r="N32" s="37"/>
      <x:c r="O32" s="37"/>
      <x:c r="P32" s="37"/>
      <x:c r="Q32" s="9"/>
      <x:c r="R32" s="9"/>
      <x:c r="S32" s="9"/>
      <x:c r="T32" s="9"/>
    </x:row>
    <x:row r="33" ht="21" customHeight="1">
      <x:c r="A33" s="34"/>
      <x:c r="B33" s="34"/>
      <x:c r="C33" s="9"/>
      <x:c r="D33" s="35"/>
      <x:c r="E33" s="36"/>
      <x:c r="F33" s="36"/>
      <x:c r="G33" s="36"/>
      <x:c r="H33" s="36"/>
      <x:c r="I33" s="9"/>
      <x:c r="J33" s="9" t="str">
        <x:v>NET</x:v>
      </x:c>
      <x:c r="K33" s="9"/>
      <x:c r="L33" s="37"/>
      <x:c r="M33" s="37"/>
      <x:c r="N33" s="37"/>
      <x:c r="O33" s="37"/>
      <x:c r="P33" s="37"/>
      <x:c r="Q33" s="9"/>
      <x:c r="R33" s="9"/>
      <x:c r="S33" s="9"/>
      <x:c r="T33" s="9"/>
    </x:row>
    <x:row r="34" ht="21" customHeight="1">
      <x:c r="A34" s="34"/>
      <x:c r="B34" s="34"/>
      <x:c r="C34" s="9"/>
      <x:c r="D34" s="35"/>
      <x:c r="E34" s="36"/>
      <x:c r="F34" s="36"/>
      <x:c r="G34" s="36"/>
      <x:c r="H34" s="36"/>
      <x:c r="I34" s="9"/>
      <x:c r="J34" s="9" t="str">
        <x:v>NET</x:v>
      </x:c>
      <x:c r="K34" s="9"/>
      <x:c r="L34" s="37"/>
      <x:c r="M34" s="37"/>
      <x:c r="N34" s="37"/>
      <x:c r="O34" s="37"/>
      <x:c r="P34" s="37"/>
      <x:c r="Q34" s="9"/>
      <x:c r="R34" s="9"/>
      <x:c r="S34" s="9"/>
      <x:c r="T34" s="9"/>
    </x:row>
    <x:row r="35" ht="21" customHeight="1">
      <x:c r="A35" s="34"/>
      <x:c r="B35" s="34"/>
      <x:c r="C35" s="9"/>
      <x:c r="D35" s="35"/>
      <x:c r="E35" s="36"/>
      <x:c r="F35" s="36"/>
      <x:c r="G35" s="36"/>
      <x:c r="H35" s="36"/>
      <x:c r="I35" s="9"/>
      <x:c r="J35" s="9" t="str">
        <x:v>NET</x:v>
      </x:c>
      <x:c r="K35" s="9"/>
      <x:c r="L35" s="37"/>
      <x:c r="M35" s="37"/>
      <x:c r="N35" s="37"/>
      <x:c r="O35" s="37"/>
      <x:c r="P35" s="37"/>
      <x:c r="Q35" s="9"/>
      <x:c r="R35" s="9"/>
      <x:c r="S35" s="9"/>
      <x:c r="T35" s="9"/>
    </x:row>
    <x:row r="36" ht="21" customHeight="1">
      <x:c r="A36" s="34"/>
      <x:c r="B36" s="34"/>
      <x:c r="C36" s="9"/>
      <x:c r="D36" s="35"/>
      <x:c r="E36" s="36"/>
      <x:c r="F36" s="36"/>
      <x:c r="G36" s="36"/>
      <x:c r="H36" s="36"/>
      <x:c r="I36" s="9"/>
      <x:c r="J36" s="9" t="str">
        <x:v>NET</x:v>
      </x:c>
      <x:c r="K36" s="9"/>
      <x:c r="L36" s="37"/>
      <x:c r="M36" s="37"/>
      <x:c r="N36" s="37"/>
      <x:c r="O36" s="37"/>
      <x:c r="P36" s="37"/>
      <x:c r="Q36" s="9"/>
      <x:c r="R36" s="9"/>
      <x:c r="S36" s="9"/>
      <x:c r="T36" s="9"/>
    </x:row>
    <x:row r="37" ht="21" customHeight="1">
      <x:c r="A37" s="34"/>
      <x:c r="B37" s="34"/>
      <x:c r="C37" s="9"/>
      <x:c r="D37" s="35"/>
      <x:c r="E37" s="36"/>
      <x:c r="F37" s="36"/>
      <x:c r="G37" s="36"/>
      <x:c r="H37" s="36"/>
      <x:c r="I37" s="9"/>
      <x:c r="J37" s="9" t="str">
        <x:v>NET</x:v>
      </x:c>
      <x:c r="K37" s="9"/>
      <x:c r="L37" s="37"/>
      <x:c r="M37" s="37"/>
      <x:c r="N37" s="37"/>
      <x:c r="O37" s="37"/>
      <x:c r="P37" s="37"/>
      <x:c r="Q37" s="9"/>
      <x:c r="R37" s="9"/>
      <x:c r="S37" s="9"/>
      <x:c r="T37" s="9"/>
    </x:row>
    <x:row r="38" ht="21" customHeight="1">
      <x:c r="A38" s="34"/>
      <x:c r="B38" s="34"/>
      <x:c r="C38" s="9"/>
      <x:c r="D38" s="35"/>
      <x:c r="E38" s="36"/>
      <x:c r="F38" s="36"/>
      <x:c r="G38" s="36"/>
      <x:c r="H38" s="36"/>
      <x:c r="I38" s="9"/>
      <x:c r="J38" s="9" t="str">
        <x:v>NET</x:v>
      </x:c>
      <x:c r="K38" s="9"/>
      <x:c r="L38" s="37"/>
      <x:c r="M38" s="37"/>
      <x:c r="N38" s="37"/>
      <x:c r="O38" s="37"/>
      <x:c r="P38" s="37"/>
      <x:c r="Q38" s="9"/>
      <x:c r="R38" s="9"/>
      <x:c r="S38" s="9"/>
      <x:c r="T38" s="9"/>
    </x:row>
    <x:row r="39" ht="21" customHeight="1">
      <x:c r="A39" s="34"/>
      <x:c r="B39" s="34"/>
      <x:c r="C39" s="9"/>
      <x:c r="D39" s="35"/>
      <x:c r="E39" s="36"/>
      <x:c r="F39" s="36"/>
      <x:c r="G39" s="36"/>
      <x:c r="H39" s="36"/>
      <x:c r="I39" s="9"/>
      <x:c r="J39" s="9" t="str">
        <x:v>NET</x:v>
      </x:c>
      <x:c r="K39" s="9"/>
      <x:c r="L39" s="37"/>
      <x:c r="M39" s="37"/>
      <x:c r="N39" s="37"/>
      <x:c r="O39" s="37"/>
      <x:c r="P39" s="37"/>
      <x:c r="Q39" s="9"/>
      <x:c r="R39" s="9"/>
      <x:c r="S39" s="9"/>
      <x:c r="T39" s="9"/>
    </x:row>
    <x:row r="40" ht="21" customHeight="1">
      <x:c r="A40" s="34"/>
      <x:c r="B40" s="34"/>
      <x:c r="C40" s="9"/>
      <x:c r="D40" s="35"/>
      <x:c r="E40" s="36"/>
      <x:c r="F40" s="36"/>
      <x:c r="G40" s="36"/>
      <x:c r="H40" s="36"/>
      <x:c r="I40" s="9"/>
      <x:c r="J40" s="9" t="str">
        <x:v>NET</x:v>
      </x:c>
      <x:c r="K40" s="9"/>
      <x:c r="L40" s="37"/>
      <x:c r="M40" s="37"/>
      <x:c r="N40" s="37"/>
      <x:c r="O40" s="37"/>
      <x:c r="P40" s="37"/>
      <x:c r="Q40" s="9"/>
      <x:c r="R40" s="9"/>
      <x:c r="S40" s="9"/>
      <x:c r="T40" s="9"/>
    </x:row>
    <x:row r="41" ht="21" customHeight="1">
      <x:c r="A41" s="34"/>
      <x:c r="B41" s="34"/>
      <x:c r="C41" s="9"/>
      <x:c r="D41" s="35"/>
      <x:c r="E41" s="36"/>
      <x:c r="F41" s="36"/>
      <x:c r="G41" s="36"/>
      <x:c r="H41" s="36"/>
      <x:c r="I41" s="9"/>
      <x:c r="J41" s="9" t="str">
        <x:v>NET</x:v>
      </x:c>
      <x:c r="K41" s="9"/>
      <x:c r="L41" s="37"/>
      <x:c r="M41" s="37"/>
      <x:c r="N41" s="37"/>
      <x:c r="O41" s="37"/>
      <x:c r="P41" s="37"/>
      <x:c r="Q41" s="9"/>
      <x:c r="R41" s="9"/>
      <x:c r="S41" s="9"/>
      <x:c r="T41" s="9"/>
    </x:row>
    <x:row r="42" ht="21" customHeight="1">
      <x:c r="A42" s="34"/>
      <x:c r="B42" s="34"/>
      <x:c r="C42" s="9"/>
      <x:c r="D42" s="35"/>
      <x:c r="E42" s="36"/>
      <x:c r="F42" s="36"/>
      <x:c r="G42" s="36"/>
      <x:c r="H42" s="36"/>
      <x:c r="I42" s="9"/>
      <x:c r="J42" s="9" t="str">
        <x:v>NET</x:v>
      </x:c>
      <x:c r="K42" s="9"/>
      <x:c r="L42" s="37"/>
      <x:c r="M42" s="37"/>
      <x:c r="N42" s="37"/>
      <x:c r="O42" s="37"/>
      <x:c r="P42" s="37"/>
      <x:c r="Q42" s="9"/>
      <x:c r="R42" s="9"/>
      <x:c r="S42" s="9"/>
      <x:c r="T42" s="9"/>
    </x:row>
    <x:row r="43" ht="21" customHeight="1">
      <x:c r="A43" s="34"/>
      <x:c r="B43" s="34"/>
      <x:c r="C43" s="9"/>
      <x:c r="D43" s="35"/>
      <x:c r="E43" s="36"/>
      <x:c r="F43" s="36"/>
      <x:c r="G43" s="36"/>
      <x:c r="H43" s="36"/>
      <x:c r="I43" s="9"/>
      <x:c r="J43" s="9" t="str">
        <x:v>NET</x:v>
      </x:c>
      <x:c r="K43" s="9"/>
      <x:c r="L43" s="37"/>
      <x:c r="M43" s="37"/>
      <x:c r="N43" s="37"/>
      <x:c r="O43" s="37"/>
      <x:c r="P43" s="37"/>
      <x:c r="Q43" s="9"/>
      <x:c r="R43" s="9"/>
      <x:c r="S43" s="9"/>
      <x:c r="T43" s="9"/>
    </x:row>
    <x:row r="44" ht="21" customHeight="1">
      <x:c r="A44" s="34"/>
      <x:c r="B44" s="34"/>
      <x:c r="C44" s="9"/>
      <x:c r="D44" s="35"/>
      <x:c r="E44" s="36"/>
      <x:c r="F44" s="36"/>
      <x:c r="G44" s="36"/>
      <x:c r="H44" s="36"/>
      <x:c r="I44" s="9"/>
      <x:c r="J44" s="9" t="str">
        <x:v>NET</x:v>
      </x:c>
      <x:c r="K44" s="9"/>
      <x:c r="L44" s="37"/>
      <x:c r="M44" s="37"/>
      <x:c r="N44" s="37"/>
      <x:c r="O44" s="37"/>
      <x:c r="P44" s="37"/>
      <x:c r="Q44" s="9"/>
      <x:c r="R44" s="9"/>
      <x:c r="S44" s="9"/>
      <x:c r="T44" s="9"/>
    </x:row>
    <x:row r="45" ht="21" customHeight="1">
      <x:c r="A45" s="34"/>
      <x:c r="B45" s="34"/>
      <x:c r="C45" s="9"/>
      <x:c r="D45" s="35"/>
      <x:c r="E45" s="36"/>
      <x:c r="F45" s="36"/>
      <x:c r="G45" s="36"/>
      <x:c r="H45" s="36"/>
      <x:c r="I45" s="9"/>
      <x:c r="J45" s="9" t="str">
        <x:v>NET</x:v>
      </x:c>
      <x:c r="K45" s="9"/>
      <x:c r="L45" s="37"/>
      <x:c r="M45" s="37"/>
      <x:c r="N45" s="37"/>
      <x:c r="O45" s="37"/>
      <x:c r="P45" s="37"/>
      <x:c r="Q45" s="9"/>
      <x:c r="R45" s="9"/>
      <x:c r="S45" s="9"/>
      <x:c r="T45" s="9"/>
    </x:row>
    <x:row r="46" ht="21" customHeight="1">
      <x:c r="A46" s="34"/>
      <x:c r="B46" s="34"/>
      <x:c r="C46" s="9"/>
      <x:c r="D46" s="35"/>
      <x:c r="E46" s="36"/>
      <x:c r="F46" s="36"/>
      <x:c r="G46" s="36"/>
      <x:c r="H46" s="36"/>
      <x:c r="I46" s="9"/>
      <x:c r="J46" s="9" t="str">
        <x:v>NET</x:v>
      </x:c>
      <x:c r="K46" s="9"/>
      <x:c r="L46" s="37"/>
      <x:c r="M46" s="37"/>
      <x:c r="N46" s="37"/>
      <x:c r="O46" s="37"/>
      <x:c r="P46" s="37"/>
      <x:c r="Q46" s="9"/>
      <x:c r="R46" s="9"/>
      <x:c r="S46" s="9"/>
      <x:c r="T46" s="9"/>
    </x:row>
    <x:row r="47" ht="21" customHeight="1">
      <x:c r="A47" s="34"/>
      <x:c r="B47" s="34"/>
      <x:c r="C47" s="9"/>
      <x:c r="D47" s="35"/>
      <x:c r="E47" s="36"/>
      <x:c r="F47" s="36"/>
      <x:c r="G47" s="36"/>
      <x:c r="H47" s="36"/>
      <x:c r="I47" s="9"/>
      <x:c r="J47" s="9" t="str">
        <x:v>NET</x:v>
      </x:c>
      <x:c r="K47" s="9"/>
      <x:c r="L47" s="37"/>
      <x:c r="M47" s="37"/>
      <x:c r="N47" s="37"/>
      <x:c r="O47" s="37"/>
      <x:c r="P47" s="37"/>
      <x:c r="Q47" s="9"/>
      <x:c r="R47" s="9"/>
      <x:c r="S47" s="9"/>
      <x:c r="T47" s="9"/>
    </x:row>
    <x:row r="48" ht="21" customHeight="1">
      <x:c r="A48" s="34"/>
      <x:c r="B48" s="34"/>
      <x:c r="C48" s="9"/>
      <x:c r="D48" s="35"/>
      <x:c r="E48" s="36"/>
      <x:c r="F48" s="36"/>
      <x:c r="G48" s="36"/>
      <x:c r="H48" s="36"/>
      <x:c r="I48" s="9"/>
      <x:c r="J48" s="9" t="str">
        <x:v>NET</x:v>
      </x:c>
      <x:c r="K48" s="9"/>
      <x:c r="L48" s="37"/>
      <x:c r="M48" s="37"/>
      <x:c r="N48" s="37"/>
      <x:c r="O48" s="37"/>
      <x:c r="P48" s="37"/>
      <x:c r="Q48" s="9"/>
      <x:c r="R48" s="9"/>
      <x:c r="S48" s="9"/>
      <x:c r="T48" s="9"/>
    </x:row>
    <x:row r="49" ht="21" customHeight="1">
      <x:c r="A49" s="34"/>
      <x:c r="B49" s="34"/>
      <x:c r="C49" s="9"/>
      <x:c r="D49" s="35"/>
      <x:c r="E49" s="36"/>
      <x:c r="F49" s="36"/>
      <x:c r="G49" s="36"/>
      <x:c r="H49" s="36"/>
      <x:c r="I49" s="9"/>
      <x:c r="J49" s="9" t="str">
        <x:v>NET</x:v>
      </x:c>
      <x:c r="K49" s="9"/>
      <x:c r="L49" s="37"/>
      <x:c r="M49" s="37"/>
      <x:c r="N49" s="37"/>
      <x:c r="O49" s="37"/>
      <x:c r="P49" s="37"/>
      <x:c r="Q49" s="9"/>
      <x:c r="R49" s="9"/>
      <x:c r="S49" s="9"/>
      <x:c r="T49" s="9"/>
    </x:row>
    <x:row r="50" ht="21" customHeight="1">
      <x:c r="A50" s="34"/>
      <x:c r="B50" s="34"/>
      <x:c r="C50" s="9"/>
      <x:c r="D50" s="35"/>
      <x:c r="E50" s="36"/>
      <x:c r="F50" s="36"/>
      <x:c r="G50" s="36"/>
      <x:c r="H50" s="36"/>
      <x:c r="I50" s="9"/>
      <x:c r="J50" s="9" t="str">
        <x:v>NET</x:v>
      </x:c>
      <x:c r="K50" s="9"/>
      <x:c r="L50" s="37"/>
      <x:c r="M50" s="37"/>
      <x:c r="N50" s="37"/>
      <x:c r="O50" s="37"/>
      <x:c r="P50" s="37"/>
      <x:c r="Q50" s="9"/>
      <x:c r="R50" s="9"/>
      <x:c r="S50" s="9"/>
      <x:c r="T50" s="9"/>
    </x:row>
    <x:row r="51" ht="21" customHeight="1">
      <x:c r="A51" s="34"/>
      <x:c r="B51" s="34"/>
      <x:c r="C51" s="9"/>
      <x:c r="D51" s="35"/>
      <x:c r="E51" s="36"/>
      <x:c r="F51" s="36"/>
      <x:c r="G51" s="36"/>
      <x:c r="H51" s="36"/>
      <x:c r="I51" s="9"/>
      <x:c r="J51" s="9" t="str">
        <x:v>NET</x:v>
      </x:c>
      <x:c r="K51" s="9"/>
      <x:c r="L51" s="37"/>
      <x:c r="M51" s="37"/>
      <x:c r="N51" s="37"/>
      <x:c r="O51" s="37"/>
      <x:c r="P51" s="37"/>
      <x:c r="Q51" s="9"/>
      <x:c r="R51" s="9"/>
      <x:c r="S51" s="9"/>
      <x:c r="T51" s="9"/>
    </x:row>
    <x:row r="52" ht="21" customHeight="1">
      <x:c r="A52" s="34"/>
      <x:c r="B52" s="34"/>
      <x:c r="C52" s="9"/>
      <x:c r="D52" s="35"/>
      <x:c r="E52" s="36"/>
      <x:c r="F52" s="36"/>
      <x:c r="G52" s="36"/>
      <x:c r="H52" s="36"/>
      <x:c r="I52" s="9"/>
      <x:c r="J52" s="9" t="str">
        <x:v>NET</x:v>
      </x:c>
      <x:c r="K52" s="9"/>
      <x:c r="L52" s="37"/>
      <x:c r="M52" s="37"/>
      <x:c r="N52" s="37"/>
      <x:c r="O52" s="37"/>
      <x:c r="P52" s="37"/>
      <x:c r="Q52" s="9"/>
      <x:c r="R52" s="9"/>
      <x:c r="S52" s="9"/>
      <x:c r="T52" s="9"/>
    </x:row>
    <x:row r="53" ht="21" customHeight="1">
      <x:c r="A53" s="34"/>
      <x:c r="B53" s="34"/>
      <x:c r="C53" s="9"/>
      <x:c r="D53" s="35"/>
      <x:c r="E53" s="36"/>
      <x:c r="F53" s="36"/>
      <x:c r="G53" s="36"/>
      <x:c r="H53" s="36"/>
      <x:c r="I53" s="9"/>
      <x:c r="J53" s="9" t="str">
        <x:v>NET</x:v>
      </x:c>
      <x:c r="K53" s="9"/>
      <x:c r="L53" s="37"/>
      <x:c r="M53" s="37"/>
      <x:c r="N53" s="37"/>
      <x:c r="O53" s="37"/>
      <x:c r="P53" s="37"/>
      <x:c r="Q53" s="9"/>
      <x:c r="R53" s="9"/>
      <x:c r="S53" s="9"/>
      <x:c r="T53" s="9"/>
    </x:row>
    <x:row r="54" ht="21" customHeight="1">
      <x:c r="A54" s="34"/>
      <x:c r="B54" s="34"/>
      <x:c r="C54" s="9"/>
      <x:c r="D54" s="35"/>
      <x:c r="E54" s="36"/>
      <x:c r="F54" s="36"/>
      <x:c r="G54" s="36"/>
      <x:c r="H54" s="36"/>
      <x:c r="I54" s="9"/>
      <x:c r="J54" s="9" t="str">
        <x:v>NET</x:v>
      </x:c>
      <x:c r="K54" s="9"/>
      <x:c r="L54" s="37"/>
      <x:c r="M54" s="37"/>
      <x:c r="N54" s="37"/>
      <x:c r="O54" s="37"/>
      <x:c r="P54" s="37"/>
      <x:c r="Q54" s="9"/>
      <x:c r="R54" s="9"/>
      <x:c r="S54" s="9"/>
      <x:c r="T54" s="9"/>
    </x:row>
    <x:row r="55" ht="21" customHeight="1">
      <x:c r="A55" s="34"/>
      <x:c r="B55" s="34"/>
      <x:c r="C55" s="9"/>
      <x:c r="D55" s="35"/>
      <x:c r="E55" s="36"/>
      <x:c r="F55" s="36"/>
      <x:c r="G55" s="36"/>
      <x:c r="H55" s="36"/>
      <x:c r="I55" s="9"/>
      <x:c r="J55" s="9" t="str">
        <x:v>NET</x:v>
      </x:c>
      <x:c r="K55" s="9"/>
      <x:c r="L55" s="37"/>
      <x:c r="M55" s="37"/>
      <x:c r="N55" s="37"/>
      <x:c r="O55" s="37"/>
      <x:c r="P55" s="37"/>
      <x:c r="Q55" s="9"/>
      <x:c r="R55" s="9"/>
      <x:c r="S55" s="9"/>
      <x:c r="T55" s="9"/>
    </x:row>
    <x:row r="56" ht="21" customHeight="1">
      <x:c r="A56" s="34"/>
      <x:c r="B56" s="34"/>
      <x:c r="C56" s="9"/>
      <x:c r="D56" s="35"/>
      <x:c r="E56" s="36"/>
      <x:c r="F56" s="36"/>
      <x:c r="G56" s="36"/>
      <x:c r="H56" s="36"/>
      <x:c r="I56" s="9"/>
      <x:c r="J56" s="9" t="str">
        <x:v>NET</x:v>
      </x:c>
      <x:c r="K56" s="9"/>
      <x:c r="L56" s="37"/>
      <x:c r="M56" s="37"/>
      <x:c r="N56" s="37"/>
      <x:c r="O56" s="37"/>
      <x:c r="P56" s="37"/>
      <x:c r="Q56" s="9"/>
      <x:c r="R56" s="9"/>
      <x:c r="S56" s="9"/>
      <x:c r="T56" s="9"/>
    </x:row>
    <x:row r="57" ht="21" customHeight="1">
      <x:c r="A57" s="34"/>
      <x:c r="B57" s="34"/>
      <x:c r="C57" s="9"/>
      <x:c r="D57" s="35"/>
      <x:c r="E57" s="36"/>
      <x:c r="F57" s="36"/>
      <x:c r="G57" s="36"/>
      <x:c r="H57" s="36"/>
      <x:c r="I57" s="9"/>
      <x:c r="J57" s="9" t="str">
        <x:v>NET</x:v>
      </x:c>
      <x:c r="K57" s="9"/>
      <x:c r="L57" s="37"/>
      <x:c r="M57" s="37"/>
      <x:c r="N57" s="37"/>
      <x:c r="O57" s="37"/>
      <x:c r="P57" s="37"/>
      <x:c r="Q57" s="9"/>
      <x:c r="R57" s="9"/>
      <x:c r="S57" s="9"/>
      <x:c r="T57" s="9"/>
    </x:row>
    <x:row r="58" ht="21" customHeight="1">
      <x:c r="A58" s="34"/>
      <x:c r="B58" s="34"/>
      <x:c r="C58" s="9"/>
      <x:c r="D58" s="35"/>
      <x:c r="E58" s="36"/>
      <x:c r="F58" s="36"/>
      <x:c r="G58" s="36"/>
      <x:c r="H58" s="36"/>
      <x:c r="I58" s="9"/>
      <x:c r="J58" s="9" t="str">
        <x:v>NET</x:v>
      </x:c>
      <x:c r="K58" s="9"/>
      <x:c r="L58" s="37"/>
      <x:c r="M58" s="37"/>
      <x:c r="N58" s="37"/>
      <x:c r="O58" s="37"/>
      <x:c r="P58" s="37"/>
      <x:c r="Q58" s="9"/>
      <x:c r="R58" s="9"/>
      <x:c r="S58" s="9"/>
      <x:c r="T58" s="9"/>
    </x:row>
    <x:row r="59" ht="21" customHeight="1">
      <x:c r="A59" s="34"/>
      <x:c r="B59" s="34"/>
      <x:c r="C59" s="9"/>
      <x:c r="D59" s="35"/>
      <x:c r="E59" s="36"/>
      <x:c r="F59" s="36"/>
      <x:c r="G59" s="36"/>
      <x:c r="H59" s="36"/>
      <x:c r="I59" s="9"/>
      <x:c r="J59" s="9" t="str">
        <x:v>NET</x:v>
      </x:c>
      <x:c r="K59" s="9"/>
      <x:c r="L59" s="37"/>
      <x:c r="M59" s="37"/>
      <x:c r="N59" s="37"/>
      <x:c r="O59" s="37"/>
      <x:c r="P59" s="37"/>
      <x:c r="Q59" s="9"/>
      <x:c r="R59" s="9"/>
      <x:c r="S59" s="9"/>
      <x:c r="T59" s="9"/>
    </x:row>
    <x:row r="60" ht="21" customHeight="1">
      <x:c r="A60" s="34"/>
      <x:c r="B60" s="34"/>
      <x:c r="C60" s="9"/>
      <x:c r="D60" s="35"/>
      <x:c r="E60" s="36"/>
      <x:c r="F60" s="36"/>
      <x:c r="G60" s="36"/>
      <x:c r="H60" s="36"/>
      <x:c r="I60" s="9"/>
      <x:c r="J60" s="9" t="str">
        <x:v>NET</x:v>
      </x:c>
      <x:c r="K60" s="9"/>
      <x:c r="L60" s="37"/>
      <x:c r="M60" s="37"/>
      <x:c r="N60" s="37"/>
      <x:c r="O60" s="37"/>
      <x:c r="P60" s="37"/>
      <x:c r="Q60" s="9"/>
      <x:c r="R60" s="9"/>
      <x:c r="S60" s="9"/>
      <x:c r="T60" s="9"/>
    </x:row>
    <x:row r="61" ht="21" customHeight="1">
      <x:c r="A61" s="34"/>
      <x:c r="B61" s="34"/>
      <x:c r="C61" s="9"/>
      <x:c r="D61" s="35"/>
      <x:c r="E61" s="36"/>
      <x:c r="F61" s="36"/>
      <x:c r="G61" s="36"/>
      <x:c r="H61" s="36"/>
      <x:c r="I61" s="9"/>
      <x:c r="J61" s="9" t="str">
        <x:v>NET</x:v>
      </x:c>
      <x:c r="K61" s="9"/>
      <x:c r="L61" s="37"/>
      <x:c r="M61" s="37"/>
      <x:c r="N61" s="37"/>
      <x:c r="O61" s="37"/>
      <x:c r="P61" s="37"/>
      <x:c r="Q61" s="9"/>
      <x:c r="R61" s="9"/>
      <x:c r="S61" s="9"/>
      <x:c r="T61" s="9"/>
    </x:row>
    <x:row r="62" ht="21" customHeight="1">
      <x:c r="A62" s="34"/>
      <x:c r="B62" s="34"/>
      <x:c r="C62" s="9"/>
      <x:c r="D62" s="35"/>
      <x:c r="E62" s="36"/>
      <x:c r="F62" s="36"/>
      <x:c r="G62" s="36"/>
      <x:c r="H62" s="36"/>
      <x:c r="I62" s="9"/>
      <x:c r="J62" s="9" t="str">
        <x:v>NET</x:v>
      </x:c>
      <x:c r="K62" s="9"/>
      <x:c r="L62" s="37"/>
      <x:c r="M62" s="37"/>
      <x:c r="N62" s="37"/>
      <x:c r="O62" s="37"/>
      <x:c r="P62" s="37"/>
      <x:c r="Q62" s="9"/>
      <x:c r="R62" s="9"/>
      <x:c r="S62" s="9"/>
      <x:c r="T62" s="9"/>
    </x:row>
    <x:row r="63" ht="21" customHeight="1">
      <x:c r="A63" s="34"/>
      <x:c r="B63" s="34"/>
      <x:c r="C63" s="9"/>
      <x:c r="D63" s="35"/>
      <x:c r="E63" s="36"/>
      <x:c r="F63" s="36"/>
      <x:c r="G63" s="36"/>
      <x:c r="H63" s="36"/>
      <x:c r="I63" s="9"/>
      <x:c r="J63" s="9" t="str">
        <x:v>NET</x:v>
      </x:c>
      <x:c r="K63" s="9"/>
      <x:c r="L63" s="37"/>
      <x:c r="M63" s="37"/>
      <x:c r="N63" s="37"/>
      <x:c r="O63" s="37"/>
      <x:c r="P63" s="37"/>
      <x:c r="Q63" s="9"/>
      <x:c r="R63" s="9"/>
      <x:c r="S63" s="9"/>
      <x:c r="T63" s="9"/>
    </x:row>
    <x:row r="64" ht="21" customHeight="1">
      <x:c r="A64" s="34"/>
      <x:c r="B64" s="34"/>
      <x:c r="C64" s="9"/>
      <x:c r="D64" s="35"/>
      <x:c r="E64" s="36"/>
      <x:c r="F64" s="36"/>
      <x:c r="G64" s="36"/>
      <x:c r="H64" s="36"/>
      <x:c r="I64" s="9"/>
      <x:c r="J64" s="9" t="str">
        <x:v>NET</x:v>
      </x:c>
      <x:c r="K64" s="9"/>
      <x:c r="L64" s="37"/>
      <x:c r="M64" s="37"/>
      <x:c r="N64" s="37"/>
      <x:c r="O64" s="37"/>
      <x:c r="P64" s="37"/>
      <x:c r="Q64" s="9"/>
      <x:c r="R64" s="9"/>
      <x:c r="S64" s="9"/>
      <x:c r="T64" s="9"/>
    </x:row>
    <x:row r="65" ht="21" customHeight="1">
      <x:c r="A65" s="34"/>
      <x:c r="B65" s="34"/>
      <x:c r="C65" s="9"/>
      <x:c r="D65" s="35"/>
      <x:c r="E65" s="36"/>
      <x:c r="F65" s="36"/>
      <x:c r="G65" s="36"/>
      <x:c r="H65" s="36"/>
      <x:c r="I65" s="9"/>
      <x:c r="J65" s="9" t="str">
        <x:v>NET</x:v>
      </x:c>
      <x:c r="K65" s="9"/>
      <x:c r="L65" s="37"/>
      <x:c r="M65" s="37"/>
      <x:c r="N65" s="37"/>
      <x:c r="O65" s="37"/>
      <x:c r="P65" s="37"/>
      <x:c r="Q65" s="9"/>
      <x:c r="R65" s="9"/>
      <x:c r="S65" s="9"/>
      <x:c r="T65" s="9"/>
    </x:row>
    <x:row r="66" ht="21" customHeight="1">
      <x:c r="A66" s="34"/>
      <x:c r="B66" s="34"/>
      <x:c r="C66" s="9"/>
      <x:c r="D66" s="35"/>
      <x:c r="E66" s="36"/>
      <x:c r="F66" s="36"/>
      <x:c r="G66" s="36"/>
      <x:c r="H66" s="36"/>
      <x:c r="I66" s="9"/>
      <x:c r="J66" s="9" t="str">
        <x:v>NET</x:v>
      </x:c>
      <x:c r="K66" s="9"/>
      <x:c r="L66" s="37"/>
      <x:c r="M66" s="37"/>
      <x:c r="N66" s="37"/>
      <x:c r="O66" s="37"/>
      <x:c r="P66" s="37"/>
      <x:c r="Q66" s="9"/>
      <x:c r="R66" s="9"/>
      <x:c r="S66" s="9"/>
      <x:c r="T66" s="9"/>
    </x:row>
    <x:row r="67" ht="21" customHeight="1">
      <x:c r="A67" s="34"/>
      <x:c r="B67" s="34"/>
      <x:c r="C67" s="9"/>
      <x:c r="D67" s="35"/>
      <x:c r="E67" s="36"/>
      <x:c r="F67" s="36"/>
      <x:c r="G67" s="36"/>
      <x:c r="H67" s="36"/>
      <x:c r="I67" s="9"/>
      <x:c r="J67" s="9" t="str">
        <x:v>NET</x:v>
      </x:c>
      <x:c r="K67" s="9"/>
      <x:c r="L67" s="37"/>
      <x:c r="M67" s="37"/>
      <x:c r="N67" s="37"/>
      <x:c r="O67" s="37"/>
      <x:c r="P67" s="37"/>
      <x:c r="Q67" s="9"/>
      <x:c r="R67" s="9"/>
      <x:c r="S67" s="9"/>
      <x:c r="T67" s="9"/>
    </x:row>
    <x:row r="68" ht="21" customHeight="1">
      <x:c r="A68" s="34"/>
      <x:c r="B68" s="34"/>
      <x:c r="C68" s="9"/>
      <x:c r="D68" s="35"/>
      <x:c r="E68" s="36"/>
      <x:c r="F68" s="36"/>
      <x:c r="G68" s="36"/>
      <x:c r="H68" s="36"/>
      <x:c r="I68" s="9"/>
      <x:c r="J68" s="9" t="str">
        <x:v>NET</x:v>
      </x:c>
      <x:c r="K68" s="9"/>
      <x:c r="L68" s="37"/>
      <x:c r="M68" s="37"/>
      <x:c r="N68" s="37"/>
      <x:c r="O68" s="37"/>
      <x:c r="P68" s="37"/>
      <x:c r="Q68" s="9"/>
      <x:c r="R68" s="9"/>
      <x:c r="S68" s="9"/>
      <x:c r="T68" s="9"/>
    </x:row>
    <x:row r="69" ht="21" customHeight="1">
      <x:c r="A69" s="34"/>
      <x:c r="B69" s="34"/>
      <x:c r="C69" s="9"/>
      <x:c r="D69" s="35"/>
      <x:c r="E69" s="36"/>
      <x:c r="F69" s="36"/>
      <x:c r="G69" s="36"/>
      <x:c r="H69" s="36"/>
      <x:c r="I69" s="9"/>
      <x:c r="J69" s="9" t="str">
        <x:v>NET</x:v>
      </x:c>
      <x:c r="K69" s="9"/>
      <x:c r="L69" s="37"/>
      <x:c r="M69" s="37"/>
      <x:c r="N69" s="37"/>
      <x:c r="O69" s="37"/>
      <x:c r="P69" s="37"/>
      <x:c r="Q69" s="9"/>
      <x:c r="R69" s="9"/>
      <x:c r="S69" s="9"/>
      <x:c r="T69" s="9"/>
    </x:row>
    <x:row r="70" ht="21" customHeight="1">
      <x:c r="A70" s="34"/>
      <x:c r="B70" s="34"/>
      <x:c r="C70" s="9"/>
      <x:c r="D70" s="35"/>
      <x:c r="E70" s="36"/>
      <x:c r="F70" s="36"/>
      <x:c r="G70" s="36"/>
      <x:c r="H70" s="36"/>
      <x:c r="I70" s="9"/>
      <x:c r="J70" s="9" t="str">
        <x:v>NET</x:v>
      </x:c>
      <x:c r="K70" s="9"/>
      <x:c r="L70" s="37"/>
      <x:c r="M70" s="37"/>
      <x:c r="N70" s="37"/>
      <x:c r="O70" s="37"/>
      <x:c r="P70" s="37"/>
      <x:c r="Q70" s="9"/>
      <x:c r="R70" s="9"/>
      <x:c r="S70" s="9"/>
      <x:c r="T70" s="9"/>
    </x:row>
    <x:row r="71" ht="21" customHeight="1">
      <x:c r="A71" s="34"/>
      <x:c r="B71" s="34"/>
      <x:c r="C71" s="9"/>
      <x:c r="D71" s="35"/>
      <x:c r="E71" s="36"/>
      <x:c r="F71" s="36"/>
      <x:c r="G71" s="36"/>
      <x:c r="H71" s="36"/>
      <x:c r="I71" s="9"/>
      <x:c r="J71" s="9" t="str">
        <x:v>NET</x:v>
      </x:c>
      <x:c r="K71" s="9"/>
      <x:c r="L71" s="37"/>
      <x:c r="M71" s="37"/>
      <x:c r="N71" s="37"/>
      <x:c r="O71" s="37"/>
      <x:c r="P71" s="37"/>
      <x:c r="Q71" s="9"/>
      <x:c r="R71" s="9"/>
      <x:c r="S71" s="9"/>
      <x:c r="T71" s="9"/>
    </x:row>
    <x:row r="72" ht="21" customHeight="1">
      <x:c r="A72" s="34"/>
      <x:c r="B72" s="34"/>
      <x:c r="C72" s="9"/>
      <x:c r="D72" s="35"/>
      <x:c r="E72" s="36"/>
      <x:c r="F72" s="36"/>
      <x:c r="G72" s="36"/>
      <x:c r="H72" s="36"/>
      <x:c r="I72" s="9"/>
      <x:c r="J72" s="9" t="str">
        <x:v>NET</x:v>
      </x:c>
      <x:c r="K72" s="9"/>
      <x:c r="L72" s="37"/>
      <x:c r="M72" s="37"/>
      <x:c r="N72" s="37"/>
      <x:c r="O72" s="37"/>
      <x:c r="P72" s="37"/>
      <x:c r="Q72" s="9"/>
      <x:c r="R72" s="9"/>
      <x:c r="S72" s="9"/>
      <x:c r="T72" s="9"/>
    </x:row>
    <x:row r="73" ht="21" customHeight="1">
      <x:c r="A73" s="34"/>
      <x:c r="B73" s="34"/>
      <x:c r="C73" s="9"/>
      <x:c r="D73" s="35"/>
      <x:c r="E73" s="36"/>
      <x:c r="F73" s="36"/>
      <x:c r="G73" s="36"/>
      <x:c r="H73" s="36"/>
      <x:c r="I73" s="9"/>
      <x:c r="J73" s="9" t="str">
        <x:v>NET</x:v>
      </x:c>
      <x:c r="K73" s="9"/>
      <x:c r="L73" s="37"/>
      <x:c r="M73" s="37"/>
      <x:c r="N73" s="37"/>
      <x:c r="O73" s="37"/>
      <x:c r="P73" s="37"/>
      <x:c r="Q73" s="9"/>
      <x:c r="R73" s="9"/>
      <x:c r="S73" s="9"/>
      <x:c r="T73" s="9"/>
    </x:row>
    <x:row r="74" ht="21" customHeight="1">
      <x:c r="A74" s="34"/>
      <x:c r="B74" s="34"/>
      <x:c r="C74" s="9"/>
      <x:c r="D74" s="35"/>
      <x:c r="E74" s="36"/>
      <x:c r="F74" s="36"/>
      <x:c r="G74" s="36"/>
      <x:c r="H74" s="36"/>
      <x:c r="I74" s="9"/>
      <x:c r="J74" s="9" t="str">
        <x:v>NET</x:v>
      </x:c>
      <x:c r="K74" s="9"/>
      <x:c r="L74" s="37"/>
      <x:c r="M74" s="37"/>
      <x:c r="N74" s="37"/>
      <x:c r="O74" s="37"/>
      <x:c r="P74" s="37"/>
      <x:c r="Q74" s="9"/>
      <x:c r="R74" s="9"/>
      <x:c r="S74" s="9"/>
      <x:c r="T74" s="9"/>
    </x:row>
    <x:row r="75" ht="21" customHeight="1">
      <x:c r="A75" s="34"/>
      <x:c r="B75" s="34"/>
      <x:c r="C75" s="9"/>
      <x:c r="D75" s="35"/>
      <x:c r="E75" s="36"/>
      <x:c r="F75" s="36"/>
      <x:c r="G75" s="36"/>
      <x:c r="H75" s="36"/>
      <x:c r="I75" s="9"/>
      <x:c r="J75" s="9" t="str">
        <x:v>NET</x:v>
      </x:c>
      <x:c r="K75" s="9"/>
      <x:c r="L75" s="37"/>
      <x:c r="M75" s="37"/>
      <x:c r="N75" s="37"/>
      <x:c r="O75" s="37"/>
      <x:c r="P75" s="37"/>
      <x:c r="Q75" s="9"/>
      <x:c r="R75" s="9"/>
      <x:c r="S75" s="9"/>
      <x:c r="T75" s="9"/>
    </x:row>
    <x:row r="76" ht="21" customHeight="1">
      <x:c r="A76" s="34"/>
      <x:c r="B76" s="34"/>
      <x:c r="C76" s="9"/>
      <x:c r="D76" s="35"/>
      <x:c r="E76" s="36"/>
      <x:c r="F76" s="36"/>
      <x:c r="G76" s="36"/>
      <x:c r="H76" s="36"/>
      <x:c r="I76" s="9"/>
      <x:c r="J76" s="9" t="str">
        <x:v>NET</x:v>
      </x:c>
      <x:c r="K76" s="9"/>
      <x:c r="L76" s="37"/>
      <x:c r="M76" s="37"/>
      <x:c r="N76" s="37"/>
      <x:c r="O76" s="37"/>
      <x:c r="P76" s="37"/>
      <x:c r="Q76" s="9"/>
      <x:c r="R76" s="9"/>
      <x:c r="S76" s="9"/>
      <x:c r="T76" s="9"/>
    </x:row>
    <x:row r="77" ht="21" customHeight="1">
      <x:c r="A77" s="34"/>
      <x:c r="B77" s="34"/>
      <x:c r="C77" s="9"/>
      <x:c r="D77" s="35"/>
      <x:c r="E77" s="36"/>
      <x:c r="F77" s="36"/>
      <x:c r="G77" s="36"/>
      <x:c r="H77" s="36"/>
      <x:c r="I77" s="9"/>
      <x:c r="J77" s="9" t="str">
        <x:v>NET</x:v>
      </x:c>
      <x:c r="K77" s="9"/>
      <x:c r="L77" s="37"/>
      <x:c r="M77" s="37"/>
      <x:c r="N77" s="37"/>
      <x:c r="O77" s="37"/>
      <x:c r="P77" s="37"/>
      <x:c r="Q77" s="9"/>
      <x:c r="R77" s="9"/>
      <x:c r="S77" s="9"/>
      <x:c r="T77" s="9"/>
    </x:row>
    <x:row r="78" ht="21" customHeight="1">
      <x:c r="A78" s="34"/>
      <x:c r="B78" s="34"/>
      <x:c r="C78" s="9"/>
      <x:c r="D78" s="35"/>
      <x:c r="E78" s="36"/>
      <x:c r="F78" s="36"/>
      <x:c r="G78" s="36"/>
      <x:c r="H78" s="36"/>
      <x:c r="I78" s="9"/>
      <x:c r="J78" s="9" t="str">
        <x:v>NET</x:v>
      </x:c>
      <x:c r="K78" s="9"/>
      <x:c r="L78" s="37"/>
      <x:c r="M78" s="37"/>
      <x:c r="N78" s="37"/>
      <x:c r="O78" s="37"/>
      <x:c r="P78" s="37"/>
      <x:c r="Q78" s="9"/>
      <x:c r="R78" s="9"/>
      <x:c r="S78" s="9"/>
      <x:c r="T78" s="9"/>
    </x:row>
    <x:row r="79" ht="21" customHeight="1">
      <x:c r="A79" s="34"/>
      <x:c r="B79" s="34"/>
      <x:c r="C79" s="9"/>
      <x:c r="D79" s="35"/>
      <x:c r="E79" s="36"/>
      <x:c r="F79" s="36"/>
      <x:c r="G79" s="36"/>
      <x:c r="H79" s="36"/>
      <x:c r="I79" s="9"/>
      <x:c r="J79" s="9" t="str">
        <x:v>NET</x:v>
      </x:c>
      <x:c r="K79" s="9"/>
      <x:c r="L79" s="37"/>
      <x:c r="M79" s="37"/>
      <x:c r="N79" s="37"/>
      <x:c r="O79" s="37"/>
      <x:c r="P79" s="37"/>
      <x:c r="Q79" s="9"/>
      <x:c r="R79" s="9"/>
      <x:c r="S79" s="9"/>
      <x:c r="T79" s="9"/>
    </x:row>
    <x:row r="80" ht="21" customHeight="1">
      <x:c r="A80" s="34"/>
      <x:c r="B80" s="34"/>
      <x:c r="C80" s="9"/>
      <x:c r="D80" s="35"/>
      <x:c r="E80" s="36"/>
      <x:c r="F80" s="36"/>
      <x:c r="G80" s="36"/>
      <x:c r="H80" s="36"/>
      <x:c r="I80" s="9"/>
      <x:c r="J80" s="9" t="str">
        <x:v>NET</x:v>
      </x:c>
      <x:c r="K80" s="9"/>
      <x:c r="L80" s="37"/>
      <x:c r="M80" s="37"/>
      <x:c r="N80" s="37"/>
      <x:c r="O80" s="37"/>
      <x:c r="P80" s="37"/>
      <x:c r="Q80" s="9"/>
      <x:c r="R80" s="9"/>
      <x:c r="S80" s="9"/>
      <x:c r="T80" s="9"/>
    </x:row>
    <x:row r="81" ht="21" customHeight="1">
      <x:c r="A81" s="34"/>
      <x:c r="B81" s="34"/>
      <x:c r="C81" s="9"/>
      <x:c r="D81" s="35"/>
      <x:c r="E81" s="36"/>
      <x:c r="F81" s="36"/>
      <x:c r="G81" s="36"/>
      <x:c r="H81" s="36"/>
      <x:c r="I81" s="9"/>
      <x:c r="J81" s="9" t="str">
        <x:v>NET</x:v>
      </x:c>
      <x:c r="K81" s="9"/>
      <x:c r="L81" s="37"/>
      <x:c r="M81" s="37"/>
      <x:c r="N81" s="37"/>
      <x:c r="O81" s="37"/>
      <x:c r="P81" s="37"/>
      <x:c r="Q81" s="9"/>
      <x:c r="R81" s="9"/>
      <x:c r="S81" s="9"/>
      <x:c r="T81" s="9"/>
    </x:row>
    <x:row r="82" ht="21" customHeight="1">
      <x:c r="A82" s="34"/>
      <x:c r="B82" s="34"/>
      <x:c r="C82" s="9"/>
      <x:c r="D82" s="35"/>
      <x:c r="E82" s="36"/>
      <x:c r="F82" s="36"/>
      <x:c r="G82" s="36"/>
      <x:c r="H82" s="36"/>
      <x:c r="I82" s="9"/>
      <x:c r="J82" s="9" t="str">
        <x:v>NET</x:v>
      </x:c>
      <x:c r="K82" s="9"/>
      <x:c r="L82" s="37"/>
      <x:c r="M82" s="37"/>
      <x:c r="N82" s="37"/>
      <x:c r="O82" s="37"/>
      <x:c r="P82" s="37"/>
      <x:c r="Q82" s="9"/>
      <x:c r="R82" s="9"/>
      <x:c r="S82" s="9"/>
      <x:c r="T82" s="9"/>
    </x:row>
    <x:row r="83" ht="21" customHeight="1">
      <x:c r="A83" s="34"/>
      <x:c r="B83" s="34"/>
      <x:c r="C83" s="9"/>
      <x:c r="D83" s="35"/>
      <x:c r="E83" s="36"/>
      <x:c r="F83" s="36"/>
      <x:c r="G83" s="36"/>
      <x:c r="H83" s="36"/>
      <x:c r="I83" s="9"/>
      <x:c r="J83" s="9" t="str">
        <x:v>NET</x:v>
      </x:c>
      <x:c r="K83" s="9"/>
      <x:c r="L83" s="37"/>
      <x:c r="M83" s="37"/>
      <x:c r="N83" s="37"/>
      <x:c r="O83" s="37"/>
      <x:c r="P83" s="37"/>
      <x:c r="Q83" s="9"/>
      <x:c r="R83" s="9"/>
      <x:c r="S83" s="9"/>
      <x:c r="T83" s="9"/>
    </x:row>
    <x:row r="84" ht="21" customHeight="1">
      <x:c r="A84" s="34"/>
      <x:c r="B84" s="34"/>
      <x:c r="C84" s="9"/>
      <x:c r="D84" s="35"/>
      <x:c r="E84" s="36"/>
      <x:c r="F84" s="36"/>
      <x:c r="G84" s="36"/>
      <x:c r="H84" s="36"/>
      <x:c r="I84" s="9"/>
      <x:c r="J84" s="9" t="str">
        <x:v>NET</x:v>
      </x:c>
      <x:c r="K84" s="9"/>
      <x:c r="L84" s="37"/>
      <x:c r="M84" s="37"/>
      <x:c r="N84" s="37"/>
      <x:c r="O84" s="37"/>
      <x:c r="P84" s="37"/>
      <x:c r="Q84" s="9"/>
      <x:c r="R84" s="9"/>
      <x:c r="S84" s="9"/>
      <x:c r="T84" s="9"/>
    </x:row>
    <x:row r="85" ht="21" customHeight="1">
      <x:c r="A85" s="34"/>
      <x:c r="B85" s="34"/>
      <x:c r="C85" s="9"/>
      <x:c r="D85" s="35"/>
      <x:c r="E85" s="36"/>
      <x:c r="F85" s="36"/>
      <x:c r="G85" s="36"/>
      <x:c r="H85" s="36"/>
      <x:c r="I85" s="9"/>
      <x:c r="J85" s="9" t="str">
        <x:v>NET</x:v>
      </x:c>
      <x:c r="K85" s="9"/>
      <x:c r="L85" s="37"/>
      <x:c r="M85" s="37"/>
      <x:c r="N85" s="37"/>
      <x:c r="O85" s="37"/>
      <x:c r="P85" s="37"/>
      <x:c r="Q85" s="9"/>
      <x:c r="R85" s="9"/>
      <x:c r="S85" s="9"/>
      <x:c r="T85" s="9"/>
    </x:row>
    <x:row r="86" ht="21" customHeight="1">
      <x:c r="A86" s="34"/>
      <x:c r="B86" s="34"/>
      <x:c r="C86" s="9"/>
      <x:c r="D86" s="35"/>
      <x:c r="E86" s="36"/>
      <x:c r="F86" s="36"/>
      <x:c r="G86" s="36"/>
      <x:c r="H86" s="36"/>
      <x:c r="I86" s="9"/>
      <x:c r="J86" s="9" t="str">
        <x:v>NET</x:v>
      </x:c>
      <x:c r="K86" s="9"/>
      <x:c r="L86" s="37"/>
      <x:c r="M86" s="37"/>
      <x:c r="N86" s="37"/>
      <x:c r="O86" s="37"/>
      <x:c r="P86" s="37"/>
      <x:c r="Q86" s="9"/>
      <x:c r="R86" s="9"/>
      <x:c r="S86" s="9"/>
      <x:c r="T86" s="9"/>
    </x:row>
    <x:row r="87" ht="21" customHeight="1">
      <x:c r="A87" s="34"/>
      <x:c r="B87" s="34"/>
      <x:c r="C87" s="9"/>
      <x:c r="D87" s="35"/>
      <x:c r="E87" s="36"/>
      <x:c r="F87" s="36"/>
      <x:c r="G87" s="36"/>
      <x:c r="H87" s="36"/>
      <x:c r="I87" s="9"/>
      <x:c r="J87" s="9" t="str">
        <x:v>NET</x:v>
      </x:c>
      <x:c r="K87" s="9"/>
      <x:c r="L87" s="37"/>
      <x:c r="M87" s="37"/>
      <x:c r="N87" s="37"/>
      <x:c r="O87" s="37"/>
      <x:c r="P87" s="37"/>
      <x:c r="Q87" s="9"/>
      <x:c r="R87" s="9"/>
      <x:c r="S87" s="9"/>
      <x:c r="T87" s="9"/>
    </x:row>
    <x:row r="88" ht="21" customHeight="1">
      <x:c r="A88" s="34"/>
      <x:c r="B88" s="34"/>
      <x:c r="C88" s="9"/>
      <x:c r="D88" s="35"/>
      <x:c r="E88" s="36"/>
      <x:c r="F88" s="36"/>
      <x:c r="G88" s="36"/>
      <x:c r="H88" s="36"/>
      <x:c r="I88" s="9"/>
      <x:c r="J88" s="9" t="str">
        <x:v>NET</x:v>
      </x:c>
      <x:c r="K88" s="9"/>
      <x:c r="L88" s="37"/>
      <x:c r="M88" s="37"/>
      <x:c r="N88" s="37"/>
      <x:c r="O88" s="37"/>
      <x:c r="P88" s="37"/>
      <x:c r="Q88" s="9"/>
      <x:c r="R88" s="9"/>
      <x:c r="S88" s="9"/>
      <x:c r="T88" s="9"/>
    </x:row>
    <x:row r="89" ht="21" customHeight="1">
      <x:c r="A89" s="34"/>
      <x:c r="B89" s="34"/>
      <x:c r="C89" s="9"/>
      <x:c r="D89" s="35"/>
      <x:c r="E89" s="36"/>
      <x:c r="F89" s="36"/>
      <x:c r="G89" s="36"/>
      <x:c r="H89" s="36"/>
      <x:c r="I89" s="9"/>
      <x:c r="J89" s="9" t="str">
        <x:v>NET</x:v>
      </x:c>
      <x:c r="K89" s="9"/>
      <x:c r="L89" s="37"/>
      <x:c r="M89" s="37"/>
      <x:c r="N89" s="37"/>
      <x:c r="O89" s="37"/>
      <x:c r="P89" s="37"/>
      <x:c r="Q89" s="9"/>
      <x:c r="R89" s="9"/>
      <x:c r="S89" s="9"/>
      <x:c r="T89" s="9"/>
    </x:row>
    <x:row r="90" ht="21" customHeight="1">
      <x:c r="A90" s="34"/>
      <x:c r="B90" s="34"/>
      <x:c r="C90" s="9"/>
      <x:c r="D90" s="35"/>
      <x:c r="E90" s="36"/>
      <x:c r="F90" s="36"/>
      <x:c r="G90" s="36"/>
      <x:c r="H90" s="36"/>
      <x:c r="I90" s="9"/>
      <x:c r="J90" s="9" t="str">
        <x:v>NET</x:v>
      </x:c>
      <x:c r="K90" s="9"/>
      <x:c r="L90" s="37"/>
      <x:c r="M90" s="37"/>
      <x:c r="N90" s="37"/>
      <x:c r="O90" s="37"/>
      <x:c r="P90" s="37"/>
      <x:c r="Q90" s="9"/>
      <x:c r="R90" s="9"/>
      <x:c r="S90" s="9"/>
      <x:c r="T90" s="9"/>
    </x:row>
    <x:row r="91" ht="21" customHeight="1">
      <x:c r="A91" s="34"/>
      <x:c r="B91" s="34"/>
      <x:c r="C91" s="9"/>
      <x:c r="D91" s="35"/>
      <x:c r="E91" s="36"/>
      <x:c r="F91" s="36"/>
      <x:c r="G91" s="36"/>
      <x:c r="H91" s="36"/>
      <x:c r="I91" s="9"/>
      <x:c r="J91" s="9" t="str">
        <x:v>NET</x:v>
      </x:c>
      <x:c r="K91" s="9"/>
      <x:c r="L91" s="37"/>
      <x:c r="M91" s="37"/>
      <x:c r="N91" s="37"/>
      <x:c r="O91" s="37"/>
      <x:c r="P91" s="37"/>
      <x:c r="Q91" s="9"/>
      <x:c r="R91" s="9"/>
      <x:c r="S91" s="9"/>
      <x:c r="T91" s="9"/>
    </x:row>
    <x:row r="92" ht="21" customHeight="1">
      <x:c r="A92" s="34"/>
      <x:c r="B92" s="34"/>
      <x:c r="C92" s="9"/>
      <x:c r="D92" s="35"/>
      <x:c r="E92" s="36"/>
      <x:c r="F92" s="36"/>
      <x:c r="G92" s="36"/>
      <x:c r="H92" s="36"/>
      <x:c r="I92" s="9"/>
      <x:c r="J92" s="9" t="str">
        <x:v>NET</x:v>
      </x:c>
      <x:c r="K92" s="9"/>
      <x:c r="L92" s="37"/>
      <x:c r="M92" s="37"/>
      <x:c r="N92" s="37"/>
      <x:c r="O92" s="37"/>
      <x:c r="P92" s="37"/>
      <x:c r="Q92" s="9"/>
      <x:c r="R92" s="9"/>
      <x:c r="S92" s="9"/>
      <x:c r="T92" s="9"/>
    </x:row>
    <x:row r="93" ht="21" customHeight="1">
      <x:c r="A93" s="34"/>
      <x:c r="B93" s="34"/>
      <x:c r="C93" s="9"/>
      <x:c r="D93" s="35"/>
      <x:c r="E93" s="36"/>
      <x:c r="F93" s="36"/>
      <x:c r="G93" s="36"/>
      <x:c r="H93" s="36"/>
      <x:c r="I93" s="9"/>
      <x:c r="J93" s="9" t="str">
        <x:v>NET</x:v>
      </x:c>
      <x:c r="K93" s="9"/>
      <x:c r="L93" s="37"/>
      <x:c r="M93" s="37"/>
      <x:c r="N93" s="37"/>
      <x:c r="O93" s="37"/>
      <x:c r="P93" s="37"/>
      <x:c r="Q93" s="9"/>
      <x:c r="R93" s="9"/>
      <x:c r="S93" s="9"/>
      <x:c r="T93" s="9"/>
    </x:row>
    <x:row r="94" ht="21" customHeight="1">
      <x:c r="A94" s="34"/>
      <x:c r="B94" s="34"/>
      <x:c r="C94" s="9"/>
      <x:c r="D94" s="35"/>
      <x:c r="E94" s="36"/>
      <x:c r="F94" s="36"/>
      <x:c r="G94" s="36"/>
      <x:c r="H94" s="36"/>
      <x:c r="I94" s="9"/>
      <x:c r="J94" s="9" t="str">
        <x:v>NET</x:v>
      </x:c>
      <x:c r="K94" s="9"/>
      <x:c r="L94" s="37"/>
      <x:c r="M94" s="37"/>
      <x:c r="N94" s="37"/>
      <x:c r="O94" s="37"/>
      <x:c r="P94" s="37"/>
      <x:c r="Q94" s="9"/>
      <x:c r="R94" s="9"/>
      <x:c r="S94" s="9"/>
      <x:c r="T94" s="9"/>
    </x:row>
    <x:row r="95" ht="21" customHeight="1">
      <x:c r="A95" s="34"/>
      <x:c r="B95" s="34"/>
      <x:c r="C95" s="9"/>
      <x:c r="D95" s="35"/>
      <x:c r="E95" s="36"/>
      <x:c r="F95" s="36"/>
      <x:c r="G95" s="36"/>
      <x:c r="H95" s="36"/>
      <x:c r="I95" s="9"/>
      <x:c r="J95" s="9" t="str">
        <x:v>NET</x:v>
      </x:c>
      <x:c r="K95" s="9"/>
      <x:c r="L95" s="37"/>
      <x:c r="M95" s="37"/>
      <x:c r="N95" s="37"/>
      <x:c r="O95" s="37"/>
      <x:c r="P95" s="37"/>
      <x:c r="Q95" s="9"/>
      <x:c r="R95" s="9"/>
      <x:c r="S95" s="9"/>
      <x:c r="T95" s="9"/>
    </x:row>
    <x:row r="96" ht="21" customHeight="1">
      <x:c r="A96" s="34"/>
      <x:c r="B96" s="34"/>
      <x:c r="C96" s="9"/>
      <x:c r="D96" s="35"/>
      <x:c r="E96" s="36"/>
      <x:c r="F96" s="36"/>
      <x:c r="G96" s="36"/>
      <x:c r="H96" s="36"/>
      <x:c r="I96" s="9"/>
      <x:c r="J96" s="9" t="str">
        <x:v>NET</x:v>
      </x:c>
      <x:c r="K96" s="9"/>
      <x:c r="L96" s="37"/>
      <x:c r="M96" s="37"/>
      <x:c r="N96" s="37"/>
      <x:c r="O96" s="37"/>
      <x:c r="P96" s="37"/>
      <x:c r="Q96" s="9"/>
      <x:c r="R96" s="9"/>
      <x:c r="S96" s="9"/>
      <x:c r="T96" s="9"/>
    </x:row>
    <x:row r="97" ht="21" customHeight="1">
      <x:c r="A97" s="34"/>
      <x:c r="B97" s="34"/>
      <x:c r="C97" s="9"/>
      <x:c r="D97" s="35"/>
      <x:c r="E97" s="36"/>
      <x:c r="F97" s="36"/>
      <x:c r="G97" s="36"/>
      <x:c r="H97" s="36"/>
      <x:c r="I97" s="9"/>
      <x:c r="J97" s="9" t="str">
        <x:v>NET</x:v>
      </x:c>
      <x:c r="K97" s="9"/>
      <x:c r="L97" s="37"/>
      <x:c r="M97" s="37"/>
      <x:c r="N97" s="37"/>
      <x:c r="O97" s="37"/>
      <x:c r="P97" s="37"/>
      <x:c r="Q97" s="9"/>
      <x:c r="R97" s="9"/>
      <x:c r="S97" s="9"/>
      <x:c r="T97" s="9"/>
    </x:row>
    <x:row r="98" ht="21" customHeight="1">
      <x:c r="A98" s="34"/>
      <x:c r="B98" s="34"/>
      <x:c r="C98" s="9"/>
      <x:c r="D98" s="35"/>
      <x:c r="E98" s="36"/>
      <x:c r="F98" s="36"/>
      <x:c r="G98" s="36"/>
      <x:c r="H98" s="36"/>
      <x:c r="I98" s="9"/>
      <x:c r="J98" s="9" t="str">
        <x:v>NET</x:v>
      </x:c>
      <x:c r="K98" s="9"/>
      <x:c r="L98" s="37"/>
      <x:c r="M98" s="37"/>
      <x:c r="N98" s="37"/>
      <x:c r="O98" s="37"/>
      <x:c r="P98" s="37"/>
      <x:c r="Q98" s="9"/>
      <x:c r="R98" s="9"/>
      <x:c r="S98" s="9"/>
      <x:c r="T98" s="9"/>
    </x:row>
    <x:row r="99" ht="21" customHeight="1">
      <x:c r="A99" s="34"/>
      <x:c r="B99" s="34"/>
      <x:c r="C99" s="9"/>
      <x:c r="D99" s="35"/>
      <x:c r="E99" s="36"/>
      <x:c r="F99" s="36"/>
      <x:c r="G99" s="36"/>
      <x:c r="H99" s="36"/>
      <x:c r="I99" s="9"/>
      <x:c r="J99" s="9" t="str">
        <x:v>NET</x:v>
      </x:c>
      <x:c r="K99" s="9"/>
      <x:c r="L99" s="37"/>
      <x:c r="M99" s="37"/>
      <x:c r="N99" s="37"/>
      <x:c r="O99" s="37"/>
      <x:c r="P99" s="37"/>
      <x:c r="Q99" s="9"/>
      <x:c r="R99" s="9"/>
      <x:c r="S99" s="9"/>
      <x:c r="T99" s="9"/>
    </x:row>
    <x:row r="100" ht="21" customHeight="1">
      <x:c r="A100" s="34"/>
      <x:c r="B100" s="34"/>
      <x:c r="C100" s="9"/>
      <x:c r="D100" s="35"/>
      <x:c r="E100" s="36"/>
      <x:c r="F100" s="36"/>
      <x:c r="G100" s="36"/>
      <x:c r="H100" s="36"/>
      <x:c r="I100" s="9"/>
      <x:c r="J100" s="9" t="str">
        <x:v>NET</x:v>
      </x:c>
      <x:c r="K100" s="9"/>
      <x:c r="L100" s="37"/>
      <x:c r="M100" s="37"/>
      <x:c r="N100" s="37"/>
      <x:c r="O100" s="37"/>
      <x:c r="P100" s="37"/>
      <x:c r="Q100" s="9"/>
      <x:c r="R100" s="9"/>
      <x:c r="S100" s="9"/>
      <x:c r="T100" s="9"/>
    </x:row>
    <x:row r="101" ht="21" customHeight="1">
      <x:c r="A101" s="34"/>
      <x:c r="B101" s="34"/>
      <x:c r="C101" s="9"/>
      <x:c r="D101" s="35"/>
      <x:c r="E101" s="36"/>
      <x:c r="F101" s="36"/>
      <x:c r="G101" s="36"/>
      <x:c r="H101" s="36"/>
      <x:c r="I101" s="9"/>
      <x:c r="J101" s="9" t="str">
        <x:v>NET</x:v>
      </x:c>
      <x:c r="K101" s="9"/>
      <x:c r="L101" s="37"/>
      <x:c r="M101" s="37"/>
      <x:c r="N101" s="37"/>
      <x:c r="O101" s="37"/>
      <x:c r="P101" s="37"/>
      <x:c r="Q101" s="9"/>
      <x:c r="R101" s="9"/>
      <x:c r="S101" s="9"/>
      <x:c r="T101" s="9"/>
    </x:row>
    <x:row r="102" ht="21" customHeight="1">
      <x:c r="A102" s="34"/>
      <x:c r="B102" s="34"/>
      <x:c r="C102" s="9"/>
      <x:c r="D102" s="35"/>
      <x:c r="E102" s="36"/>
      <x:c r="F102" s="36"/>
      <x:c r="G102" s="36"/>
      <x:c r="H102" s="36"/>
      <x:c r="I102" s="9"/>
      <x:c r="J102" s="9" t="str">
        <x:v>NET</x:v>
      </x:c>
      <x:c r="K102" s="9"/>
      <x:c r="L102" s="37"/>
      <x:c r="M102" s="37"/>
      <x:c r="N102" s="37"/>
      <x:c r="O102" s="37"/>
      <x:c r="P102" s="37"/>
      <x:c r="Q102" s="9"/>
      <x:c r="R102" s="9"/>
      <x:c r="S102" s="9"/>
      <x:c r="T102" s="9"/>
    </x:row>
    <x:row r="103" ht="21" customHeight="1">
      <x:c r="A103" s="34"/>
      <x:c r="B103" s="34"/>
      <x:c r="C103" s="9"/>
      <x:c r="D103" s="35"/>
      <x:c r="E103" s="36"/>
      <x:c r="F103" s="36"/>
      <x:c r="G103" s="36"/>
      <x:c r="H103" s="36"/>
      <x:c r="I103" s="9"/>
      <x:c r="J103" s="9" t="str">
        <x:v>NET</x:v>
      </x:c>
      <x:c r="K103" s="9"/>
      <x:c r="L103" s="37"/>
      <x:c r="M103" s="37"/>
      <x:c r="N103" s="37"/>
      <x:c r="O103" s="37"/>
      <x:c r="P103" s="37"/>
      <x:c r="Q103" s="9"/>
      <x:c r="R103" s="9"/>
      <x:c r="S103" s="9"/>
      <x:c r="T103" s="9"/>
    </x:row>
    <x:row r="104" ht="21" customHeight="1">
      <x:c r="A104" s="34"/>
      <x:c r="B104" s="34"/>
      <x:c r="C104" s="9"/>
      <x:c r="D104" s="35"/>
      <x:c r="E104" s="36"/>
      <x:c r="F104" s="36"/>
      <x:c r="G104" s="36"/>
      <x:c r="H104" s="36"/>
      <x:c r="I104" s="9"/>
      <x:c r="J104" s="9" t="str">
        <x:v>NET</x:v>
      </x:c>
      <x:c r="K104" s="9"/>
      <x:c r="L104" s="37"/>
      <x:c r="M104" s="37"/>
      <x:c r="N104" s="37"/>
      <x:c r="O104" s="37"/>
      <x:c r="P104" s="37"/>
      <x:c r="Q104" s="9"/>
      <x:c r="R104" s="9"/>
      <x:c r="S104" s="9"/>
      <x:c r="T104" s="9"/>
    </x:row>
    <x:row r="105" ht="21" customHeight="1">
      <x:c r="A105" s="34"/>
      <x:c r="B105" s="34"/>
      <x:c r="C105" s="9"/>
      <x:c r="D105" s="35"/>
      <x:c r="E105" s="36"/>
      <x:c r="F105" s="36"/>
      <x:c r="G105" s="36"/>
      <x:c r="H105" s="36"/>
      <x:c r="I105" s="9"/>
      <x:c r="J105" s="9" t="str">
        <x:v>NET</x:v>
      </x:c>
      <x:c r="K105" s="9"/>
      <x:c r="L105" s="37"/>
      <x:c r="M105" s="37"/>
      <x:c r="N105" s="37"/>
      <x:c r="O105" s="37"/>
      <x:c r="P105" s="37"/>
      <x:c r="Q105" s="9"/>
      <x:c r="R105" s="9"/>
      <x:c r="S105" s="9"/>
      <x:c r="T105" s="9"/>
    </x:row>
    <x:row r="106" ht="21" customHeight="1">
      <x:c r="A106" s="34"/>
      <x:c r="B106" s="34"/>
      <x:c r="C106" s="9"/>
      <x:c r="D106" s="35"/>
      <x:c r="E106" s="36"/>
      <x:c r="F106" s="36"/>
      <x:c r="G106" s="36"/>
      <x:c r="H106" s="36"/>
      <x:c r="I106" s="9"/>
      <x:c r="J106" s="9" t="str">
        <x:v>NET</x:v>
      </x:c>
      <x:c r="K106" s="9"/>
      <x:c r="L106" s="37"/>
      <x:c r="M106" s="37"/>
      <x:c r="N106" s="37"/>
      <x:c r="O106" s="37"/>
      <x:c r="P106" s="37"/>
      <x:c r="Q106" s="9"/>
      <x:c r="R106" s="9"/>
      <x:c r="S106" s="9"/>
      <x:c r="T106" s="9"/>
    </x:row>
    <x:row r="107" ht="21" customHeight="1">
      <x:c r="A107" s="34"/>
      <x:c r="B107" s="34"/>
      <x:c r="C107" s="9"/>
      <x:c r="D107" s="35"/>
      <x:c r="E107" s="36"/>
      <x:c r="F107" s="36"/>
      <x:c r="G107" s="36"/>
      <x:c r="H107" s="36"/>
      <x:c r="I107" s="9"/>
      <x:c r="J107" s="9" t="str">
        <x:v>NET</x:v>
      </x:c>
      <x:c r="K107" s="9"/>
      <x:c r="L107" s="37"/>
      <x:c r="M107" s="37"/>
      <x:c r="N107" s="37"/>
      <x:c r="O107" s="37"/>
      <x:c r="P107" s="37"/>
      <x:c r="Q107" s="9"/>
      <x:c r="R107" s="9"/>
      <x:c r="S107" s="9"/>
      <x:c r="T107" s="9"/>
    </x:row>
    <x:row r="108" ht="21" customHeight="1">
      <x:c r="A108" s="34"/>
      <x:c r="B108" s="34"/>
      <x:c r="C108" s="9"/>
      <x:c r="D108" s="35"/>
      <x:c r="E108" s="36"/>
      <x:c r="F108" s="36"/>
      <x:c r="G108" s="36"/>
      <x:c r="H108" s="36"/>
      <x:c r="I108" s="9"/>
      <x:c r="J108" s="9" t="str">
        <x:v>NET</x:v>
      </x:c>
      <x:c r="K108" s="9"/>
      <x:c r="L108" s="37"/>
      <x:c r="M108" s="37"/>
      <x:c r="N108" s="37"/>
      <x:c r="O108" s="37"/>
      <x:c r="P108" s="37"/>
      <x:c r="Q108" s="9"/>
      <x:c r="R108" s="9"/>
      <x:c r="S108" s="9"/>
      <x:c r="T108" s="9"/>
    </x:row>
    <x:row r="109" ht="21" customHeight="1">
      <x:c r="A109" s="34"/>
      <x:c r="B109" s="34"/>
      <x:c r="C109" s="9"/>
      <x:c r="D109" s="35"/>
      <x:c r="E109" s="36"/>
      <x:c r="F109" s="36"/>
      <x:c r="G109" s="36"/>
      <x:c r="H109" s="36"/>
      <x:c r="I109" s="9"/>
      <x:c r="J109" s="9" t="str">
        <x:v>NET</x:v>
      </x:c>
      <x:c r="K109" s="9"/>
      <x:c r="L109" s="37"/>
      <x:c r="M109" s="37"/>
      <x:c r="N109" s="37"/>
      <x:c r="O109" s="37"/>
      <x:c r="P109" s="37"/>
      <x:c r="Q109" s="9"/>
      <x:c r="R109" s="9"/>
      <x:c r="S109" s="9"/>
      <x:c r="T109" s="9"/>
    </x:row>
    <x:row r="110" ht="21" customHeight="1">
      <x:c r="A110" s="34"/>
      <x:c r="B110" s="34"/>
      <x:c r="C110" s="9"/>
      <x:c r="D110" s="35"/>
      <x:c r="E110" s="36"/>
      <x:c r="F110" s="36"/>
      <x:c r="G110" s="36"/>
      <x:c r="H110" s="36"/>
      <x:c r="I110" s="9"/>
      <x:c r="J110" s="9" t="str">
        <x:v>NET</x:v>
      </x:c>
      <x:c r="K110" s="9"/>
      <x:c r="L110" s="37"/>
      <x:c r="M110" s="37"/>
      <x:c r="N110" s="37"/>
      <x:c r="O110" s="37"/>
      <x:c r="P110" s="37"/>
      <x:c r="Q110" s="9"/>
      <x:c r="R110" s="9"/>
      <x:c r="S110" s="9"/>
      <x:c r="T110" s="9"/>
    </x:row>
    <x:row r="111" ht="21" customHeight="1">
      <x:c r="A111" s="34"/>
      <x:c r="B111" s="34"/>
      <x:c r="C111" s="9"/>
      <x:c r="D111" s="35"/>
      <x:c r="E111" s="36"/>
      <x:c r="F111" s="36"/>
      <x:c r="G111" s="36"/>
      <x:c r="H111" s="36"/>
      <x:c r="I111" s="9"/>
      <x:c r="J111" s="9" t="str">
        <x:v>NET</x:v>
      </x:c>
      <x:c r="K111" s="9"/>
      <x:c r="L111" s="37"/>
      <x:c r="M111" s="37"/>
      <x:c r="N111" s="37"/>
      <x:c r="O111" s="37"/>
      <x:c r="P111" s="37"/>
      <x:c r="Q111" s="9"/>
      <x:c r="R111" s="9"/>
      <x:c r="S111" s="9"/>
      <x:c r="T111" s="9"/>
    </x:row>
    <x:row r="112" ht="21" customHeight="1">
      <x:c r="A112" s="34"/>
      <x:c r="B112" s="34"/>
      <x:c r="C112" s="9"/>
      <x:c r="D112" s="35"/>
      <x:c r="E112" s="36"/>
      <x:c r="F112" s="36"/>
      <x:c r="G112" s="36"/>
      <x:c r="H112" s="36"/>
      <x:c r="I112" s="9"/>
      <x:c r="J112" s="9" t="str">
        <x:v>NET</x:v>
      </x:c>
      <x:c r="K112" s="9"/>
      <x:c r="L112" s="37"/>
      <x:c r="M112" s="37"/>
      <x:c r="N112" s="37"/>
      <x:c r="O112" s="37"/>
      <x:c r="P112" s="37"/>
      <x:c r="Q112" s="9"/>
      <x:c r="R112" s="9"/>
      <x:c r="S112" s="9"/>
      <x:c r="T112" s="9"/>
    </x:row>
    <x:row r="113" ht="21" customHeight="1">
      <x:c r="A113" s="34"/>
      <x:c r="B113" s="34"/>
      <x:c r="C113" s="9"/>
      <x:c r="D113" s="35"/>
      <x:c r="E113" s="36"/>
      <x:c r="F113" s="36"/>
      <x:c r="G113" s="36"/>
      <x:c r="H113" s="36"/>
      <x:c r="I113" s="9"/>
      <x:c r="J113" s="9" t="str">
        <x:v>NET</x:v>
      </x:c>
      <x:c r="K113" s="9"/>
      <x:c r="L113" s="37"/>
      <x:c r="M113" s="37"/>
      <x:c r="N113" s="37"/>
      <x:c r="O113" s="37"/>
      <x:c r="P113" s="37"/>
      <x:c r="Q113" s="9"/>
      <x:c r="R113" s="9"/>
      <x:c r="S113" s="9"/>
      <x:c r="T113" s="9"/>
    </x:row>
    <x:row r="114" ht="21" customHeight="1">
      <x:c r="A114" s="34"/>
      <x:c r="B114" s="34"/>
      <x:c r="C114" s="9"/>
      <x:c r="D114" s="35"/>
      <x:c r="E114" s="36"/>
      <x:c r="F114" s="36"/>
      <x:c r="G114" s="36"/>
      <x:c r="H114" s="36"/>
      <x:c r="I114" s="9"/>
      <x:c r="J114" s="9" t="str">
        <x:v>NET</x:v>
      </x:c>
      <x:c r="K114" s="9"/>
      <x:c r="L114" s="37"/>
      <x:c r="M114" s="37"/>
      <x:c r="N114" s="37"/>
      <x:c r="O114" s="37"/>
      <x:c r="P114" s="37"/>
      <x:c r="Q114" s="9"/>
      <x:c r="R114" s="9"/>
      <x:c r="S114" s="9"/>
      <x:c r="T114" s="9"/>
    </x:row>
    <x:row r="115" ht="21" customHeight="1">
      <x:c r="A115" s="34"/>
      <x:c r="B115" s="34"/>
      <x:c r="C115" s="9"/>
      <x:c r="D115" s="35"/>
      <x:c r="E115" s="36"/>
      <x:c r="F115" s="36"/>
      <x:c r="G115" s="36"/>
      <x:c r="H115" s="36"/>
      <x:c r="I115" s="9"/>
      <x:c r="J115" s="9" t="str">
        <x:v>NET</x:v>
      </x:c>
      <x:c r="K115" s="9"/>
      <x:c r="L115" s="37"/>
      <x:c r="M115" s="37"/>
      <x:c r="N115" s="37"/>
      <x:c r="O115" s="37"/>
      <x:c r="P115" s="37"/>
      <x:c r="Q115" s="9"/>
      <x:c r="R115" s="9"/>
      <x:c r="S115" s="9"/>
      <x:c r="T115" s="9"/>
    </x:row>
    <x:row r="116" ht="21" customHeight="1">
      <x:c r="A116" s="34"/>
      <x:c r="B116" s="34"/>
      <x:c r="C116" s="9"/>
      <x:c r="D116" s="35"/>
      <x:c r="E116" s="36"/>
      <x:c r="F116" s="36"/>
      <x:c r="G116" s="36"/>
      <x:c r="H116" s="36"/>
      <x:c r="I116" s="9"/>
      <x:c r="J116" s="9" t="str">
        <x:v>NET</x:v>
      </x:c>
      <x:c r="K116" s="9"/>
      <x:c r="L116" s="37"/>
      <x:c r="M116" s="37"/>
      <x:c r="N116" s="37"/>
      <x:c r="O116" s="37"/>
      <x:c r="P116" s="37"/>
      <x:c r="Q116" s="9"/>
      <x:c r="R116" s="9"/>
      <x:c r="S116" s="9"/>
      <x:c r="T116" s="9"/>
    </x:row>
    <x:row r="117" ht="21" customHeight="1">
      <x:c r="A117" s="34"/>
      <x:c r="B117" s="34"/>
      <x:c r="C117" s="9"/>
      <x:c r="D117" s="35"/>
      <x:c r="E117" s="36"/>
      <x:c r="F117" s="36"/>
      <x:c r="G117" s="36"/>
      <x:c r="H117" s="36"/>
      <x:c r="I117" s="9"/>
      <x:c r="J117" s="9" t="str">
        <x:v>NET</x:v>
      </x:c>
      <x:c r="K117" s="9"/>
      <x:c r="L117" s="37"/>
      <x:c r="M117" s="37"/>
      <x:c r="N117" s="37"/>
      <x:c r="O117" s="37"/>
      <x:c r="P117" s="37"/>
      <x:c r="Q117" s="9"/>
      <x:c r="R117" s="9"/>
      <x:c r="S117" s="9"/>
      <x:c r="T117" s="9"/>
    </x:row>
    <x:row r="118" ht="21" customHeight="1">
      <x:c r="A118" s="34"/>
      <x:c r="B118" s="34"/>
      <x:c r="C118" s="9"/>
      <x:c r="D118" s="35"/>
      <x:c r="E118" s="36"/>
      <x:c r="F118" s="36"/>
      <x:c r="G118" s="36"/>
      <x:c r="H118" s="36"/>
      <x:c r="I118" s="9"/>
      <x:c r="J118" s="9" t="str">
        <x:v>NET</x:v>
      </x:c>
      <x:c r="K118" s="9"/>
      <x:c r="L118" s="37"/>
      <x:c r="M118" s="37"/>
      <x:c r="N118" s="37"/>
      <x:c r="O118" s="37"/>
      <x:c r="P118" s="37"/>
      <x:c r="Q118" s="9"/>
      <x:c r="R118" s="9"/>
      <x:c r="S118" s="9"/>
      <x:c r="T118" s="9"/>
    </x:row>
    <x:row r="119" ht="21" customHeight="1">
      <x:c r="A119" s="34"/>
      <x:c r="B119" s="34"/>
      <x:c r="C119" s="9"/>
      <x:c r="D119" s="35"/>
      <x:c r="E119" s="36"/>
      <x:c r="F119" s="36"/>
      <x:c r="G119" s="36"/>
      <x:c r="H119" s="36"/>
      <x:c r="I119" s="9"/>
      <x:c r="J119" s="9" t="str">
        <x:v>NET</x:v>
      </x:c>
      <x:c r="K119" s="9"/>
      <x:c r="L119" s="37"/>
      <x:c r="M119" s="37"/>
      <x:c r="N119" s="37"/>
      <x:c r="O119" s="37"/>
      <x:c r="P119" s="37"/>
      <x:c r="Q119" s="9"/>
      <x:c r="R119" s="9"/>
      <x:c r="S119" s="9"/>
      <x:c r="T119" s="9"/>
    </x:row>
    <x:row r="120" ht="21" customHeight="1">
      <x:c r="A120" s="34"/>
      <x:c r="B120" s="34"/>
      <x:c r="C120" s="9"/>
      <x:c r="D120" s="35"/>
      <x:c r="E120" s="36"/>
      <x:c r="F120" s="36"/>
      <x:c r="G120" s="36"/>
      <x:c r="H120" s="36"/>
      <x:c r="I120" s="9"/>
      <x:c r="J120" s="9" t="str">
        <x:v>NET</x:v>
      </x:c>
      <x:c r="K120" s="9"/>
      <x:c r="L120" s="37"/>
      <x:c r="M120" s="37"/>
      <x:c r="N120" s="37"/>
      <x:c r="O120" s="37"/>
      <x:c r="P120" s="37"/>
      <x:c r="Q120" s="9"/>
      <x:c r="R120" s="9"/>
      <x:c r="S120" s="9"/>
      <x:c r="T120" s="9"/>
    </x:row>
    <x:row r="121" ht="21" customHeight="1">
      <x:c r="A121" s="34"/>
      <x:c r="B121" s="34"/>
      <x:c r="C121" s="9"/>
      <x:c r="D121" s="35"/>
      <x:c r="E121" s="36"/>
      <x:c r="F121" s="36"/>
      <x:c r="G121" s="36"/>
      <x:c r="H121" s="36"/>
      <x:c r="I121" s="9"/>
      <x:c r="J121" s="9" t="str">
        <x:v>NET</x:v>
      </x:c>
      <x:c r="K121" s="9"/>
      <x:c r="L121" s="37"/>
      <x:c r="M121" s="37"/>
      <x:c r="N121" s="37"/>
      <x:c r="O121" s="37"/>
      <x:c r="P121" s="37"/>
      <x:c r="Q121" s="9"/>
      <x:c r="R121" s="9"/>
      <x:c r="S121" s="9"/>
      <x:c r="T121" s="9"/>
    </x:row>
    <x:row r="122" ht="21" customHeight="1">
      <x:c r="A122" s="34"/>
      <x:c r="B122" s="34"/>
      <x:c r="C122" s="9"/>
      <x:c r="D122" s="35"/>
      <x:c r="E122" s="36"/>
      <x:c r="F122" s="36"/>
      <x:c r="G122" s="36"/>
      <x:c r="H122" s="36"/>
      <x:c r="I122" s="9"/>
      <x:c r="J122" s="9" t="str">
        <x:v>NET</x:v>
      </x:c>
      <x:c r="K122" s="9"/>
      <x:c r="L122" s="37"/>
      <x:c r="M122" s="37"/>
      <x:c r="N122" s="37"/>
      <x:c r="O122" s="37"/>
      <x:c r="P122" s="37"/>
      <x:c r="Q122" s="9"/>
      <x:c r="R122" s="9"/>
      <x:c r="S122" s="9"/>
      <x:c r="T122" s="9"/>
    </x:row>
    <x:row r="123" ht="21" customHeight="1">
      <x:c r="A123" s="34"/>
      <x:c r="B123" s="34"/>
      <x:c r="C123" s="9"/>
      <x:c r="D123" s="35"/>
      <x:c r="E123" s="36"/>
      <x:c r="F123" s="36"/>
      <x:c r="G123" s="36"/>
      <x:c r="H123" s="36"/>
      <x:c r="I123" s="9"/>
      <x:c r="J123" s="9" t="str">
        <x:v>NET</x:v>
      </x:c>
      <x:c r="K123" s="9"/>
      <x:c r="L123" s="37"/>
      <x:c r="M123" s="37"/>
      <x:c r="N123" s="37"/>
      <x:c r="O123" s="37"/>
      <x:c r="P123" s="37"/>
      <x:c r="Q123" s="9"/>
      <x:c r="R123" s="9"/>
      <x:c r="S123" s="9"/>
      <x:c r="T123" s="9"/>
    </x:row>
    <x:row r="124" ht="21" customHeight="1">
      <x:c r="A124" s="34"/>
      <x:c r="B124" s="34"/>
      <x:c r="C124" s="9"/>
      <x:c r="D124" s="35"/>
      <x:c r="E124" s="36"/>
      <x:c r="F124" s="36"/>
      <x:c r="G124" s="36"/>
      <x:c r="H124" s="36"/>
      <x:c r="I124" s="9"/>
      <x:c r="J124" s="9" t="str">
        <x:v>NET</x:v>
      </x:c>
      <x:c r="K124" s="9"/>
      <x:c r="L124" s="37"/>
      <x:c r="M124" s="37"/>
      <x:c r="N124" s="37"/>
      <x:c r="O124" s="37"/>
      <x:c r="P124" s="37"/>
      <x:c r="Q124" s="9"/>
      <x:c r="R124" s="9"/>
      <x:c r="S124" s="9"/>
      <x:c r="T124" s="9"/>
    </x:row>
    <x:row r="125" ht="21" customHeight="1">
      <x:c r="A125" s="34"/>
      <x:c r="B125" s="34"/>
      <x:c r="C125" s="9"/>
      <x:c r="D125" s="35"/>
      <x:c r="E125" s="36"/>
      <x:c r="F125" s="36"/>
      <x:c r="G125" s="36"/>
      <x:c r="H125" s="36"/>
      <x:c r="I125" s="9"/>
      <x:c r="J125" s="9" t="str">
        <x:v>NET</x:v>
      </x:c>
      <x:c r="K125" s="9"/>
      <x:c r="L125" s="37"/>
      <x:c r="M125" s="37"/>
      <x:c r="N125" s="37"/>
      <x:c r="O125" s="37"/>
      <x:c r="P125" s="37"/>
      <x:c r="Q125" s="9"/>
      <x:c r="R125" s="9"/>
      <x:c r="S125" s="9"/>
      <x:c r="T125" s="9"/>
    </x:row>
    <x:row r="126" ht="21" customHeight="1">
      <x:c r="A126" s="34"/>
      <x:c r="B126" s="34"/>
      <x:c r="C126" s="9"/>
      <x:c r="D126" s="35"/>
      <x:c r="E126" s="36"/>
      <x:c r="F126" s="36"/>
      <x:c r="G126" s="36"/>
      <x:c r="H126" s="36"/>
      <x:c r="I126" s="9"/>
      <x:c r="J126" s="9" t="str">
        <x:v>NET</x:v>
      </x:c>
      <x:c r="K126" s="9"/>
      <x:c r="L126" s="37"/>
      <x:c r="M126" s="37"/>
      <x:c r="N126" s="37"/>
      <x:c r="O126" s="37"/>
      <x:c r="P126" s="37"/>
      <x:c r="Q126" s="9"/>
      <x:c r="R126" s="9"/>
      <x:c r="S126" s="9"/>
      <x:c r="T126" s="9"/>
    </x:row>
    <x:row r="127" ht="21" customHeight="1">
      <x:c r="A127" s="34"/>
      <x:c r="B127" s="34"/>
      <x:c r="C127" s="9"/>
      <x:c r="D127" s="35"/>
      <x:c r="E127" s="36"/>
      <x:c r="F127" s="36"/>
      <x:c r="G127" s="36"/>
      <x:c r="H127" s="36"/>
      <x:c r="I127" s="9"/>
      <x:c r="J127" s="9" t="str">
        <x:v>NET</x:v>
      </x:c>
      <x:c r="K127" s="9"/>
      <x:c r="L127" s="37"/>
      <x:c r="M127" s="37"/>
      <x:c r="N127" s="37"/>
      <x:c r="O127" s="37"/>
      <x:c r="P127" s="37"/>
      <x:c r="Q127" s="9"/>
      <x:c r="R127" s="9"/>
      <x:c r="S127" s="9"/>
      <x:c r="T127" s="9"/>
    </x:row>
    <x:row r="128" ht="21" customHeight="1">
      <x:c r="A128" s="34"/>
      <x:c r="B128" s="34"/>
      <x:c r="C128" s="9"/>
      <x:c r="D128" s="35"/>
      <x:c r="E128" s="36"/>
      <x:c r="F128" s="36"/>
      <x:c r="G128" s="36"/>
      <x:c r="H128" s="36"/>
      <x:c r="I128" s="9"/>
      <x:c r="J128" s="9" t="str">
        <x:v>NET</x:v>
      </x:c>
      <x:c r="K128" s="9"/>
      <x:c r="L128" s="37"/>
      <x:c r="M128" s="37"/>
      <x:c r="N128" s="37"/>
      <x:c r="O128" s="37"/>
      <x:c r="P128" s="37"/>
      <x:c r="Q128" s="9"/>
      <x:c r="R128" s="9"/>
      <x:c r="S128" s="9"/>
      <x:c r="T128" s="9"/>
    </x:row>
    <x:row r="129" ht="21" customHeight="1">
      <x:c r="A129" s="34"/>
      <x:c r="B129" s="34"/>
      <x:c r="C129" s="9"/>
      <x:c r="D129" s="35"/>
      <x:c r="E129" s="36"/>
      <x:c r="F129" s="36"/>
      <x:c r="G129" s="36"/>
      <x:c r="H129" s="36"/>
      <x:c r="I129" s="9"/>
      <x:c r="J129" s="9" t="str">
        <x:v>NET</x:v>
      </x:c>
      <x:c r="K129" s="9"/>
      <x:c r="L129" s="37"/>
      <x:c r="M129" s="37"/>
      <x:c r="N129" s="37"/>
      <x:c r="O129" s="37"/>
      <x:c r="P129" s="37"/>
      <x:c r="Q129" s="9"/>
      <x:c r="R129" s="9"/>
      <x:c r="S129" s="9"/>
      <x:c r="T129" s="9"/>
    </x:row>
    <x:row r="130" ht="21" customHeight="1">
      <x:c r="A130" s="34"/>
      <x:c r="B130" s="34"/>
      <x:c r="C130" s="9"/>
      <x:c r="D130" s="35"/>
      <x:c r="E130" s="36"/>
      <x:c r="F130" s="36"/>
      <x:c r="G130" s="36"/>
      <x:c r="H130" s="36"/>
      <x:c r="I130" s="9"/>
      <x:c r="J130" s="9" t="str">
        <x:v>NET</x:v>
      </x:c>
      <x:c r="K130" s="9"/>
      <x:c r="L130" s="37"/>
      <x:c r="M130" s="37"/>
      <x:c r="N130" s="37"/>
      <x:c r="O130" s="37"/>
      <x:c r="P130" s="37"/>
      <x:c r="Q130" s="9"/>
      <x:c r="R130" s="9"/>
      <x:c r="S130" s="9"/>
      <x:c r="T130" s="9"/>
    </x:row>
    <x:row r="131" ht="21" customHeight="1">
      <x:c r="A131" s="34"/>
      <x:c r="B131" s="34"/>
      <x:c r="C131" s="9"/>
      <x:c r="D131" s="35"/>
      <x:c r="E131" s="36"/>
      <x:c r="F131" s="36"/>
      <x:c r="G131" s="36"/>
      <x:c r="H131" s="36"/>
      <x:c r="I131" s="9"/>
      <x:c r="J131" s="9" t="str">
        <x:v>NET</x:v>
      </x:c>
      <x:c r="K131" s="9"/>
      <x:c r="L131" s="37"/>
      <x:c r="M131" s="37"/>
      <x:c r="N131" s="37"/>
      <x:c r="O131" s="37"/>
      <x:c r="P131" s="37"/>
      <x:c r="Q131" s="9"/>
      <x:c r="R131" s="9"/>
      <x:c r="S131" s="9"/>
      <x:c r="T131" s="9"/>
    </x:row>
    <x:row r="132" ht="21" customHeight="1">
      <x:c r="A132" s="34"/>
      <x:c r="B132" s="34"/>
      <x:c r="C132" s="9"/>
      <x:c r="D132" s="35"/>
      <x:c r="E132" s="36"/>
      <x:c r="F132" s="36"/>
      <x:c r="G132" s="36"/>
      <x:c r="H132" s="36"/>
      <x:c r="I132" s="9"/>
      <x:c r="J132" s="9" t="str">
        <x:v>NET</x:v>
      </x:c>
      <x:c r="K132" s="9"/>
      <x:c r="L132" s="37"/>
      <x:c r="M132" s="37"/>
      <x:c r="N132" s="37"/>
      <x:c r="O132" s="37"/>
      <x:c r="P132" s="37"/>
      <x:c r="Q132" s="9"/>
      <x:c r="R132" s="9"/>
      <x:c r="S132" s="9"/>
      <x:c r="T132" s="9"/>
    </x:row>
    <x:row r="133" ht="21" customHeight="1">
      <x:c r="A133" s="34"/>
      <x:c r="B133" s="34"/>
      <x:c r="C133" s="9"/>
      <x:c r="D133" s="35"/>
      <x:c r="E133" s="36"/>
      <x:c r="F133" s="36"/>
      <x:c r="G133" s="36"/>
      <x:c r="H133" s="36"/>
      <x:c r="I133" s="9"/>
      <x:c r="J133" s="9" t="str">
        <x:v>NET</x:v>
      </x:c>
      <x:c r="K133" s="9"/>
      <x:c r="L133" s="37"/>
      <x:c r="M133" s="37"/>
      <x:c r="N133" s="37"/>
      <x:c r="O133" s="37"/>
      <x:c r="P133" s="37"/>
      <x:c r="Q133" s="9"/>
      <x:c r="R133" s="9"/>
      <x:c r="S133" s="9"/>
      <x:c r="T133" s="9"/>
    </x:row>
    <x:row r="134" ht="21" customHeight="1">
      <x:c r="A134" s="34"/>
      <x:c r="B134" s="34"/>
      <x:c r="C134" s="9"/>
      <x:c r="D134" s="35"/>
      <x:c r="E134" s="36"/>
      <x:c r="F134" s="36"/>
      <x:c r="G134" s="36"/>
      <x:c r="H134" s="36"/>
      <x:c r="I134" s="9"/>
      <x:c r="J134" s="9" t="str">
        <x:v>NET</x:v>
      </x:c>
      <x:c r="K134" s="9"/>
      <x:c r="L134" s="37"/>
      <x:c r="M134" s="37"/>
      <x:c r="N134" s="37"/>
      <x:c r="O134" s="37"/>
      <x:c r="P134" s="37"/>
      <x:c r="Q134" s="9"/>
      <x:c r="R134" s="9"/>
      <x:c r="S134" s="9"/>
      <x:c r="T134" s="9"/>
    </x:row>
    <x:row r="135" ht="21" customHeight="1">
      <x:c r="A135" s="34"/>
      <x:c r="B135" s="34"/>
      <x:c r="C135" s="9"/>
      <x:c r="D135" s="35"/>
      <x:c r="E135" s="36"/>
      <x:c r="F135" s="36"/>
      <x:c r="G135" s="36"/>
      <x:c r="H135" s="36"/>
      <x:c r="I135" s="9"/>
      <x:c r="J135" s="9" t="str">
        <x:v>NET</x:v>
      </x:c>
      <x:c r="K135" s="9"/>
      <x:c r="L135" s="37"/>
      <x:c r="M135" s="37"/>
      <x:c r="N135" s="37"/>
      <x:c r="O135" s="37"/>
      <x:c r="P135" s="37"/>
      <x:c r="Q135" s="9"/>
      <x:c r="R135" s="9"/>
      <x:c r="S135" s="9"/>
      <x:c r="T135" s="9"/>
    </x:row>
    <x:row r="136" ht="21" customHeight="1">
      <x:c r="A136" s="34"/>
      <x:c r="B136" s="34"/>
      <x:c r="C136" s="9"/>
      <x:c r="D136" s="35"/>
      <x:c r="E136" s="36"/>
      <x:c r="F136" s="36"/>
      <x:c r="G136" s="36"/>
      <x:c r="H136" s="36"/>
      <x:c r="I136" s="9"/>
      <x:c r="J136" s="9" t="str">
        <x:v>NET</x:v>
      </x:c>
      <x:c r="K136" s="9"/>
      <x:c r="L136" s="37"/>
      <x:c r="M136" s="37"/>
      <x:c r="N136" s="37"/>
      <x:c r="O136" s="37"/>
      <x:c r="P136" s="37"/>
      <x:c r="Q136" s="9"/>
      <x:c r="R136" s="9"/>
      <x:c r="S136" s="9"/>
      <x:c r="T136" s="9"/>
    </x:row>
    <x:row r="137" ht="21" customHeight="1">
      <x:c r="A137" s="34"/>
      <x:c r="B137" s="34"/>
      <x:c r="C137" s="9"/>
      <x:c r="D137" s="35"/>
      <x:c r="E137" s="36"/>
      <x:c r="F137" s="36"/>
      <x:c r="G137" s="36"/>
      <x:c r="H137" s="36"/>
      <x:c r="I137" s="9"/>
      <x:c r="J137" s="9" t="str">
        <x:v>NET</x:v>
      </x:c>
      <x:c r="K137" s="9"/>
      <x:c r="L137" s="37"/>
      <x:c r="M137" s="37"/>
      <x:c r="N137" s="37"/>
      <x:c r="O137" s="37"/>
      <x:c r="P137" s="37"/>
      <x:c r="Q137" s="9"/>
      <x:c r="R137" s="9"/>
      <x:c r="S137" s="9"/>
      <x:c r="T137" s="9"/>
    </x:row>
    <x:row r="138" ht="21" customHeight="1">
      <x:c r="A138" s="34"/>
      <x:c r="B138" s="34"/>
      <x:c r="C138" s="9"/>
      <x:c r="D138" s="35"/>
      <x:c r="E138" s="36"/>
      <x:c r="F138" s="36"/>
      <x:c r="G138" s="36"/>
      <x:c r="H138" s="36"/>
      <x:c r="I138" s="9"/>
      <x:c r="J138" s="9" t="str">
        <x:v>NET</x:v>
      </x:c>
      <x:c r="K138" s="9"/>
      <x:c r="L138" s="37"/>
      <x:c r="M138" s="37"/>
      <x:c r="N138" s="37"/>
      <x:c r="O138" s="37"/>
      <x:c r="P138" s="37"/>
      <x:c r="Q138" s="9"/>
      <x:c r="R138" s="9"/>
      <x:c r="S138" s="9"/>
      <x:c r="T138" s="9"/>
    </x:row>
    <x:row r="139" ht="21" customHeight="1">
      <x:c r="A139" s="34"/>
      <x:c r="B139" s="34"/>
      <x:c r="C139" s="9"/>
      <x:c r="D139" s="35"/>
      <x:c r="E139" s="36"/>
      <x:c r="F139" s="36"/>
      <x:c r="G139" s="36"/>
      <x:c r="H139" s="36"/>
      <x:c r="I139" s="9"/>
      <x:c r="J139" s="9" t="str">
        <x:v>NET</x:v>
      </x:c>
      <x:c r="K139" s="9"/>
      <x:c r="L139" s="37"/>
      <x:c r="M139" s="37"/>
      <x:c r="N139" s="37"/>
      <x:c r="O139" s="37"/>
      <x:c r="P139" s="37"/>
      <x:c r="Q139" s="9"/>
      <x:c r="R139" s="9"/>
      <x:c r="S139" s="9"/>
      <x:c r="T139" s="9"/>
    </x:row>
    <x:row r="140" ht="21" customHeight="1">
      <x:c r="A140" s="34"/>
      <x:c r="B140" s="34"/>
      <x:c r="C140" s="9"/>
      <x:c r="D140" s="35"/>
      <x:c r="E140" s="36"/>
      <x:c r="F140" s="36"/>
      <x:c r="G140" s="36"/>
      <x:c r="H140" s="36"/>
      <x:c r="I140" s="9"/>
      <x:c r="J140" s="9" t="str">
        <x:v>NET</x:v>
      </x:c>
      <x:c r="K140" s="9"/>
      <x:c r="L140" s="37"/>
      <x:c r="M140" s="37"/>
      <x:c r="N140" s="37"/>
      <x:c r="O140" s="37"/>
      <x:c r="P140" s="37"/>
      <x:c r="Q140" s="9"/>
      <x:c r="R140" s="9"/>
      <x:c r="S140" s="9"/>
      <x:c r="T140" s="9"/>
    </x:row>
    <x:row r="141" ht="21" customHeight="1">
      <x:c r="A141" s="34"/>
      <x:c r="B141" s="34"/>
      <x:c r="C141" s="9"/>
      <x:c r="D141" s="35"/>
      <x:c r="E141" s="36"/>
      <x:c r="F141" s="36"/>
      <x:c r="G141" s="36"/>
      <x:c r="H141" s="36"/>
      <x:c r="I141" s="9"/>
      <x:c r="J141" s="9" t="str">
        <x:v>NET</x:v>
      </x:c>
      <x:c r="K141" s="9"/>
      <x:c r="L141" s="37"/>
      <x:c r="M141" s="37"/>
      <x:c r="N141" s="37"/>
      <x:c r="O141" s="37"/>
      <x:c r="P141" s="37"/>
      <x:c r="Q141" s="9"/>
      <x:c r="R141" s="9"/>
      <x:c r="S141" s="9"/>
      <x:c r="T141" s="9"/>
    </x:row>
    <x:row r="142" ht="21" customHeight="1">
      <x:c r="A142" s="34"/>
      <x:c r="B142" s="34"/>
      <x:c r="C142" s="9"/>
      <x:c r="D142" s="35"/>
      <x:c r="E142" s="36"/>
      <x:c r="F142" s="36"/>
      <x:c r="G142" s="36"/>
      <x:c r="H142" s="36"/>
      <x:c r="I142" s="9"/>
      <x:c r="J142" s="9" t="str">
        <x:v>NET</x:v>
      </x:c>
      <x:c r="K142" s="9"/>
      <x:c r="L142" s="37"/>
      <x:c r="M142" s="37"/>
      <x:c r="N142" s="37"/>
      <x:c r="O142" s="37"/>
      <x:c r="P142" s="37"/>
      <x:c r="Q142" s="9"/>
      <x:c r="R142" s="9"/>
      <x:c r="S142" s="9"/>
      <x:c r="T142" s="9"/>
    </x:row>
    <x:row r="143" ht="21" customHeight="1">
      <x:c r="A143" s="34"/>
      <x:c r="B143" s="34"/>
      <x:c r="C143" s="9"/>
      <x:c r="D143" s="35"/>
      <x:c r="E143" s="36"/>
      <x:c r="F143" s="36"/>
      <x:c r="G143" s="36"/>
      <x:c r="H143" s="36"/>
      <x:c r="I143" s="9"/>
      <x:c r="J143" s="9" t="str">
        <x:v>NET</x:v>
      </x:c>
      <x:c r="K143" s="9"/>
      <x:c r="L143" s="37"/>
      <x:c r="M143" s="37"/>
      <x:c r="N143" s="37"/>
      <x:c r="O143" s="37"/>
      <x:c r="P143" s="37"/>
      <x:c r="Q143" s="9"/>
      <x:c r="R143" s="9"/>
      <x:c r="S143" s="9"/>
      <x:c r="T143" s="9"/>
    </x:row>
    <x:row r="144" ht="21" customHeight="1">
      <x:c r="A144" s="34"/>
      <x:c r="B144" s="34"/>
      <x:c r="C144" s="9"/>
      <x:c r="D144" s="35"/>
      <x:c r="E144" s="36"/>
      <x:c r="F144" s="36"/>
      <x:c r="G144" s="36"/>
      <x:c r="H144" s="36"/>
      <x:c r="I144" s="9"/>
      <x:c r="J144" s="9" t="str">
        <x:v>NET</x:v>
      </x:c>
      <x:c r="K144" s="9"/>
      <x:c r="L144" s="37"/>
      <x:c r="M144" s="37"/>
      <x:c r="N144" s="37"/>
      <x:c r="O144" s="37"/>
      <x:c r="P144" s="37"/>
      <x:c r="Q144" s="9"/>
      <x:c r="R144" s="9"/>
      <x:c r="S144" s="9"/>
      <x:c r="T144" s="9"/>
    </x:row>
    <x:row r="145" ht="21" customHeight="1">
      <x:c r="A145" s="34"/>
      <x:c r="B145" s="34"/>
      <x:c r="C145" s="9"/>
      <x:c r="D145" s="35"/>
      <x:c r="E145" s="36"/>
      <x:c r="F145" s="36"/>
      <x:c r="G145" s="36"/>
      <x:c r="H145" s="36"/>
      <x:c r="I145" s="9"/>
      <x:c r="J145" s="9" t="str">
        <x:v>NET</x:v>
      </x:c>
      <x:c r="K145" s="9"/>
      <x:c r="L145" s="37"/>
      <x:c r="M145" s="37"/>
      <x:c r="N145" s="37"/>
      <x:c r="O145" s="37"/>
      <x:c r="P145" s="37"/>
      <x:c r="Q145" s="9"/>
      <x:c r="R145" s="9"/>
      <x:c r="S145" s="9"/>
      <x:c r="T145" s="9"/>
    </x:row>
    <x:row r="146" ht="21" customHeight="1">
      <x:c r="A146" s="34"/>
      <x:c r="B146" s="34"/>
      <x:c r="C146" s="9"/>
      <x:c r="D146" s="35"/>
      <x:c r="E146" s="36"/>
      <x:c r="F146" s="36"/>
      <x:c r="G146" s="36"/>
      <x:c r="H146" s="36"/>
      <x:c r="I146" s="9"/>
      <x:c r="J146" s="9" t="str">
        <x:v>NET</x:v>
      </x:c>
      <x:c r="K146" s="9"/>
      <x:c r="L146" s="37"/>
      <x:c r="M146" s="37"/>
      <x:c r="N146" s="37"/>
      <x:c r="O146" s="37"/>
      <x:c r="P146" s="37"/>
      <x:c r="Q146" s="9"/>
      <x:c r="R146" s="9"/>
      <x:c r="S146" s="9"/>
      <x:c r="T146" s="9"/>
    </x:row>
    <x:row r="147" ht="21" customHeight="1">
      <x:c r="A147" s="34"/>
      <x:c r="B147" s="34"/>
      <x:c r="C147" s="9"/>
      <x:c r="D147" s="35"/>
      <x:c r="E147" s="36"/>
      <x:c r="F147" s="36"/>
      <x:c r="G147" s="36"/>
      <x:c r="H147" s="36"/>
      <x:c r="I147" s="9"/>
      <x:c r="J147" s="9" t="str">
        <x:v>NET</x:v>
      </x:c>
      <x:c r="K147" s="9"/>
      <x:c r="L147" s="37"/>
      <x:c r="M147" s="37"/>
      <x:c r="N147" s="37"/>
      <x:c r="O147" s="37"/>
      <x:c r="P147" s="37"/>
      <x:c r="Q147" s="9"/>
      <x:c r="R147" s="9"/>
      <x:c r="S147" s="9"/>
      <x:c r="T147" s="9"/>
    </x:row>
    <x:row r="148" ht="21" customHeight="1">
      <x:c r="A148" s="34"/>
      <x:c r="B148" s="34"/>
      <x:c r="C148" s="9"/>
      <x:c r="D148" s="35"/>
      <x:c r="E148" s="36"/>
      <x:c r="F148" s="36"/>
      <x:c r="G148" s="36"/>
      <x:c r="H148" s="36"/>
      <x:c r="I148" s="9"/>
      <x:c r="J148" s="9" t="str">
        <x:v>NET</x:v>
      </x:c>
      <x:c r="K148" s="9"/>
      <x:c r="L148" s="37"/>
      <x:c r="M148" s="37"/>
      <x:c r="N148" s="37"/>
      <x:c r="O148" s="37"/>
      <x:c r="P148" s="37"/>
      <x:c r="Q148" s="9"/>
      <x:c r="R148" s="9"/>
      <x:c r="S148" s="9"/>
      <x:c r="T148" s="9"/>
    </x:row>
    <x:row r="149" ht="21" customHeight="1">
      <x:c r="A149" s="34"/>
      <x:c r="B149" s="34"/>
      <x:c r="C149" s="9"/>
      <x:c r="D149" s="35"/>
      <x:c r="E149" s="36"/>
      <x:c r="F149" s="36"/>
      <x:c r="G149" s="36"/>
      <x:c r="H149" s="36"/>
      <x:c r="I149" s="9"/>
      <x:c r="J149" s="9" t="str">
        <x:v>NET</x:v>
      </x:c>
      <x:c r="K149" s="9"/>
      <x:c r="L149" s="37"/>
      <x:c r="M149" s="37"/>
      <x:c r="N149" s="37"/>
      <x:c r="O149" s="37"/>
      <x:c r="P149" s="37"/>
      <x:c r="Q149" s="9"/>
      <x:c r="R149" s="9"/>
      <x:c r="S149" s="9"/>
      <x:c r="T149" s="9"/>
    </x:row>
    <x:row r="150" ht="21" customHeight="1">
      <x:c r="A150" s="34"/>
      <x:c r="B150" s="34"/>
      <x:c r="C150" s="9"/>
      <x:c r="D150" s="35"/>
      <x:c r="E150" s="36"/>
      <x:c r="F150" s="36"/>
      <x:c r="G150" s="36"/>
      <x:c r="H150" s="36"/>
      <x:c r="I150" s="9"/>
      <x:c r="J150" s="9" t="str">
        <x:v>NET</x:v>
      </x:c>
      <x:c r="K150" s="9"/>
      <x:c r="L150" s="37"/>
      <x:c r="M150" s="37"/>
      <x:c r="N150" s="37"/>
      <x:c r="O150" s="37"/>
      <x:c r="P150" s="37"/>
      <x:c r="Q150" s="9"/>
      <x:c r="R150" s="9"/>
      <x:c r="S150" s="9"/>
      <x:c r="T150" s="9"/>
    </x:row>
    <x:row r="151" ht="21" customHeight="1">
      <x:c r="A151" s="34"/>
      <x:c r="B151" s="34"/>
      <x:c r="C151" s="9"/>
      <x:c r="D151" s="35"/>
      <x:c r="E151" s="36"/>
      <x:c r="F151" s="36"/>
      <x:c r="G151" s="36"/>
      <x:c r="H151" s="36"/>
      <x:c r="I151" s="9"/>
      <x:c r="J151" s="9" t="str">
        <x:v>NET</x:v>
      </x:c>
      <x:c r="K151" s="9"/>
      <x:c r="L151" s="37"/>
      <x:c r="M151" s="37"/>
      <x:c r="N151" s="37"/>
      <x:c r="O151" s="37"/>
      <x:c r="P151" s="37"/>
      <x:c r="Q151" s="9"/>
      <x:c r="R151" s="9"/>
      <x:c r="S151" s="9"/>
      <x:c r="T151" s="9"/>
    </x:row>
    <x:row r="152" ht="21" customHeight="1">
      <x:c r="A152" s="34"/>
      <x:c r="B152" s="34"/>
      <x:c r="C152" s="9"/>
      <x:c r="D152" s="35"/>
      <x:c r="E152" s="36"/>
      <x:c r="F152" s="36"/>
      <x:c r="G152" s="36"/>
      <x:c r="H152" s="36"/>
      <x:c r="I152" s="9"/>
      <x:c r="J152" s="9" t="str">
        <x:v>NET</x:v>
      </x:c>
      <x:c r="K152" s="9"/>
      <x:c r="L152" s="37"/>
      <x:c r="M152" s="37"/>
      <x:c r="N152" s="37"/>
      <x:c r="O152" s="37"/>
      <x:c r="P152" s="37"/>
      <x:c r="Q152" s="9"/>
      <x:c r="R152" s="9"/>
      <x:c r="S152" s="9"/>
      <x:c r="T152" s="9"/>
    </x:row>
    <x:row r="153" ht="21" customHeight="1">
      <x:c r="A153" s="34"/>
      <x:c r="B153" s="34"/>
      <x:c r="C153" s="9"/>
      <x:c r="D153" s="35"/>
      <x:c r="E153" s="36"/>
      <x:c r="F153" s="36"/>
      <x:c r="G153" s="36"/>
      <x:c r="H153" s="36"/>
      <x:c r="I153" s="9"/>
      <x:c r="J153" s="9" t="str">
        <x:v>NET</x:v>
      </x:c>
      <x:c r="K153" s="9"/>
      <x:c r="L153" s="37"/>
      <x:c r="M153" s="37"/>
      <x:c r="N153" s="37"/>
      <x:c r="O153" s="37"/>
      <x:c r="P153" s="37"/>
      <x:c r="Q153" s="9"/>
      <x:c r="R153" s="9"/>
      <x:c r="S153" s="9"/>
      <x:c r="T153" s="9"/>
    </x:row>
    <x:row r="154" ht="21" customHeight="1">
      <x:c r="A154" s="34"/>
      <x:c r="B154" s="34"/>
      <x:c r="C154" s="9"/>
      <x:c r="D154" s="35"/>
      <x:c r="E154" s="36"/>
      <x:c r="F154" s="36"/>
      <x:c r="G154" s="36"/>
      <x:c r="H154" s="36"/>
      <x:c r="I154" s="9"/>
      <x:c r="J154" s="9" t="str">
        <x:v>NET</x:v>
      </x:c>
      <x:c r="K154" s="9"/>
      <x:c r="L154" s="37"/>
      <x:c r="M154" s="37"/>
      <x:c r="N154" s="37"/>
      <x:c r="O154" s="37"/>
      <x:c r="P154" s="37"/>
      <x:c r="Q154" s="9"/>
      <x:c r="R154" s="9"/>
      <x:c r="S154" s="9"/>
      <x:c r="T154" s="9"/>
    </x:row>
    <x:row r="155" ht="21" customHeight="1">
      <x:c r="A155" s="34"/>
      <x:c r="B155" s="34"/>
      <x:c r="C155" s="9"/>
      <x:c r="D155" s="35"/>
      <x:c r="E155" s="36"/>
      <x:c r="F155" s="36"/>
      <x:c r="G155" s="36"/>
      <x:c r="H155" s="36"/>
      <x:c r="I155" s="9"/>
      <x:c r="J155" s="9" t="str">
        <x:v>NET</x:v>
      </x:c>
      <x:c r="K155" s="9"/>
      <x:c r="L155" s="37"/>
      <x:c r="M155" s="37"/>
      <x:c r="N155" s="37"/>
      <x:c r="O155" s="37"/>
      <x:c r="P155" s="37"/>
      <x:c r="Q155" s="9"/>
      <x:c r="R155" s="9"/>
      <x:c r="S155" s="9"/>
      <x:c r="T155" s="9"/>
    </x:row>
    <x:row r="156" ht="21" customHeight="1">
      <x:c r="A156" s="34"/>
      <x:c r="B156" s="34"/>
      <x:c r="C156" s="9"/>
      <x:c r="D156" s="35"/>
      <x:c r="E156" s="36"/>
      <x:c r="F156" s="36"/>
      <x:c r="G156" s="36"/>
      <x:c r="H156" s="36"/>
      <x:c r="I156" s="9"/>
      <x:c r="J156" s="9" t="str">
        <x:v>NET</x:v>
      </x:c>
      <x:c r="K156" s="9"/>
      <x:c r="L156" s="37"/>
      <x:c r="M156" s="37"/>
      <x:c r="N156" s="37"/>
      <x:c r="O156" s="37"/>
      <x:c r="P156" s="37"/>
      <x:c r="Q156" s="9"/>
      <x:c r="R156" s="9"/>
      <x:c r="S156" s="9"/>
      <x:c r="T156" s="9"/>
    </x:row>
    <x:row r="157" ht="21" customHeight="1">
      <x:c r="A157" s="34"/>
      <x:c r="B157" s="34"/>
      <x:c r="C157" s="9"/>
      <x:c r="D157" s="35"/>
      <x:c r="E157" s="36"/>
      <x:c r="F157" s="36"/>
      <x:c r="G157" s="36"/>
      <x:c r="H157" s="36"/>
      <x:c r="I157" s="9"/>
      <x:c r="J157" s="9" t="str">
        <x:v>NET</x:v>
      </x:c>
      <x:c r="K157" s="9"/>
      <x:c r="L157" s="37"/>
      <x:c r="M157" s="37"/>
      <x:c r="N157" s="37"/>
      <x:c r="O157" s="37"/>
      <x:c r="P157" s="37"/>
      <x:c r="Q157" s="9"/>
      <x:c r="R157" s="9"/>
      <x:c r="S157" s="9"/>
      <x:c r="T157" s="9"/>
    </x:row>
    <x:row r="158" ht="21" customHeight="1">
      <x:c r="A158" s="34"/>
      <x:c r="B158" s="34"/>
      <x:c r="C158" s="9"/>
      <x:c r="D158" s="35"/>
      <x:c r="E158" s="36"/>
      <x:c r="F158" s="36"/>
      <x:c r="G158" s="36"/>
      <x:c r="H158" s="36"/>
      <x:c r="I158" s="9"/>
      <x:c r="J158" s="9" t="str">
        <x:v>NET</x:v>
      </x:c>
      <x:c r="K158" s="9"/>
      <x:c r="L158" s="37"/>
      <x:c r="M158" s="37"/>
      <x:c r="N158" s="37"/>
      <x:c r="O158" s="37"/>
      <x:c r="P158" s="37"/>
      <x:c r="Q158" s="9"/>
      <x:c r="R158" s="9"/>
      <x:c r="S158" s="9"/>
      <x:c r="T158" s="9"/>
    </x:row>
    <x:row r="159" ht="21" customHeight="1">
      <x:c r="A159" s="34"/>
      <x:c r="B159" s="34"/>
      <x:c r="C159" s="9"/>
      <x:c r="D159" s="35"/>
      <x:c r="E159" s="36"/>
      <x:c r="F159" s="36"/>
      <x:c r="G159" s="36"/>
      <x:c r="H159" s="36"/>
      <x:c r="I159" s="9"/>
      <x:c r="J159" s="9" t="str">
        <x:v>NET</x:v>
      </x:c>
      <x:c r="K159" s="9"/>
      <x:c r="L159" s="37"/>
      <x:c r="M159" s="37"/>
      <x:c r="N159" s="37"/>
      <x:c r="O159" s="37"/>
      <x:c r="P159" s="37"/>
      <x:c r="Q159" s="9"/>
      <x:c r="R159" s="9"/>
      <x:c r="S159" s="9"/>
      <x:c r="T159" s="9"/>
    </x:row>
    <x:row r="160" ht="21" customHeight="1">
      <x:c r="A160" s="34"/>
      <x:c r="B160" s="34"/>
      <x:c r="C160" s="9"/>
      <x:c r="D160" s="35"/>
      <x:c r="E160" s="36"/>
      <x:c r="F160" s="36"/>
      <x:c r="G160" s="36"/>
      <x:c r="H160" s="36"/>
      <x:c r="I160" s="9"/>
      <x:c r="J160" s="9" t="str">
        <x:v>NET</x:v>
      </x:c>
      <x:c r="K160" s="9"/>
      <x:c r="L160" s="37"/>
      <x:c r="M160" s="37"/>
      <x:c r="N160" s="37"/>
      <x:c r="O160" s="37"/>
      <x:c r="P160" s="37"/>
      <x:c r="Q160" s="9"/>
      <x:c r="R160" s="9"/>
      <x:c r="S160" s="9"/>
      <x:c r="T160" s="9"/>
    </x:row>
    <x:row r="161" ht="21" customHeight="1">
      <x:c r="A161" s="34"/>
      <x:c r="B161" s="34"/>
      <x:c r="C161" s="9"/>
      <x:c r="D161" s="35"/>
      <x:c r="E161" s="36"/>
      <x:c r="F161" s="36"/>
      <x:c r="G161" s="36"/>
      <x:c r="H161" s="36"/>
      <x:c r="I161" s="9"/>
      <x:c r="J161" s="9" t="str">
        <x:v>NET</x:v>
      </x:c>
      <x:c r="K161" s="9"/>
      <x:c r="L161" s="37"/>
      <x:c r="M161" s="37"/>
      <x:c r="N161" s="37"/>
      <x:c r="O161" s="37"/>
      <x:c r="P161" s="37"/>
      <x:c r="Q161" s="9"/>
      <x:c r="R161" s="9"/>
      <x:c r="S161" s="9"/>
      <x:c r="T161" s="9"/>
    </x:row>
    <x:row r="162" ht="21" customHeight="1">
      <x:c r="A162" s="34"/>
      <x:c r="B162" s="34"/>
      <x:c r="C162" s="9"/>
      <x:c r="D162" s="35"/>
      <x:c r="E162" s="36"/>
      <x:c r="F162" s="36"/>
      <x:c r="G162" s="36"/>
      <x:c r="H162" s="36"/>
      <x:c r="I162" s="9"/>
      <x:c r="J162" s="9" t="str">
        <x:v>NET</x:v>
      </x:c>
      <x:c r="K162" s="9"/>
      <x:c r="L162" s="37"/>
      <x:c r="M162" s="37"/>
      <x:c r="N162" s="37"/>
      <x:c r="O162" s="37"/>
      <x:c r="P162" s="37"/>
      <x:c r="Q162" s="9"/>
      <x:c r="R162" s="9"/>
      <x:c r="S162" s="9"/>
      <x:c r="T162" s="9"/>
    </x:row>
    <x:row r="163" ht="21" customHeight="1">
      <x:c r="A163" s="34"/>
      <x:c r="B163" s="34"/>
      <x:c r="C163" s="9"/>
      <x:c r="D163" s="35"/>
      <x:c r="E163" s="36"/>
      <x:c r="F163" s="36"/>
      <x:c r="G163" s="36"/>
      <x:c r="H163" s="36"/>
      <x:c r="I163" s="9"/>
      <x:c r="J163" s="9" t="str">
        <x:v>NET</x:v>
      </x:c>
      <x:c r="K163" s="9"/>
      <x:c r="L163" s="37"/>
      <x:c r="M163" s="37"/>
      <x:c r="N163" s="37"/>
      <x:c r="O163" s="37"/>
      <x:c r="P163" s="37"/>
      <x:c r="Q163" s="9"/>
      <x:c r="R163" s="9"/>
      <x:c r="S163" s="9"/>
      <x:c r="T163" s="9"/>
    </x:row>
    <x:row r="164" ht="21" customHeight="1">
      <x:c r="A164" s="34"/>
      <x:c r="B164" s="34"/>
      <x:c r="C164" s="9"/>
      <x:c r="D164" s="35"/>
      <x:c r="E164" s="36"/>
      <x:c r="F164" s="36"/>
      <x:c r="G164" s="36"/>
      <x:c r="H164" s="36"/>
      <x:c r="I164" s="9"/>
      <x:c r="J164" s="9" t="str">
        <x:v>NET</x:v>
      </x:c>
      <x:c r="K164" s="9"/>
      <x:c r="L164" s="37"/>
      <x:c r="M164" s="37"/>
      <x:c r="N164" s="37"/>
      <x:c r="O164" s="37"/>
      <x:c r="P164" s="37"/>
      <x:c r="Q164" s="9"/>
      <x:c r="R164" s="9"/>
      <x:c r="S164" s="9"/>
      <x:c r="T164" s="9"/>
    </x:row>
    <x:row r="165" ht="21" customHeight="1">
      <x:c r="A165" s="34"/>
      <x:c r="B165" s="34"/>
      <x:c r="C165" s="9"/>
      <x:c r="D165" s="35"/>
      <x:c r="E165" s="36"/>
      <x:c r="F165" s="36"/>
      <x:c r="G165" s="36"/>
      <x:c r="H165" s="36"/>
      <x:c r="I165" s="9"/>
      <x:c r="J165" s="9" t="str">
        <x:v>NET</x:v>
      </x:c>
      <x:c r="K165" s="9"/>
      <x:c r="L165" s="37"/>
      <x:c r="M165" s="37"/>
      <x:c r="N165" s="37"/>
      <x:c r="O165" s="37"/>
      <x:c r="P165" s="37"/>
      <x:c r="Q165" s="9"/>
      <x:c r="R165" s="9"/>
      <x:c r="S165" s="9"/>
      <x:c r="T165" s="9"/>
    </x:row>
    <x:row r="166" ht="21" customHeight="1">
      <x:c r="A166" s="34"/>
      <x:c r="B166" s="34"/>
      <x:c r="C166" s="9"/>
      <x:c r="D166" s="35"/>
      <x:c r="E166" s="36"/>
      <x:c r="F166" s="36"/>
      <x:c r="G166" s="36"/>
      <x:c r="H166" s="36"/>
      <x:c r="I166" s="9"/>
      <x:c r="J166" s="9" t="str">
        <x:v>NET</x:v>
      </x:c>
      <x:c r="K166" s="9"/>
      <x:c r="L166" s="37"/>
      <x:c r="M166" s="37"/>
      <x:c r="N166" s="37"/>
      <x:c r="O166" s="37"/>
      <x:c r="P166" s="37"/>
      <x:c r="Q166" s="9"/>
      <x:c r="R166" s="9"/>
      <x:c r="S166" s="9"/>
      <x:c r="T166" s="9"/>
    </x:row>
    <x:row r="167" ht="21" customHeight="1">
      <x:c r="A167" s="34"/>
      <x:c r="B167" s="34"/>
      <x:c r="C167" s="9"/>
      <x:c r="D167" s="35"/>
      <x:c r="E167" s="36"/>
      <x:c r="F167" s="36"/>
      <x:c r="G167" s="36"/>
      <x:c r="H167" s="36"/>
      <x:c r="I167" s="9"/>
      <x:c r="J167" s="9" t="str">
        <x:v>NET</x:v>
      </x:c>
      <x:c r="K167" s="9"/>
      <x:c r="L167" s="37"/>
      <x:c r="M167" s="37"/>
      <x:c r="N167" s="37"/>
      <x:c r="O167" s="37"/>
      <x:c r="P167" s="37"/>
      <x:c r="Q167" s="9"/>
      <x:c r="R167" s="9"/>
      <x:c r="S167" s="9"/>
      <x:c r="T167" s="9"/>
    </x:row>
    <x:row r="168" ht="21" customHeight="1">
      <x:c r="A168" s="34"/>
      <x:c r="B168" s="34"/>
      <x:c r="C168" s="9"/>
      <x:c r="D168" s="35"/>
      <x:c r="E168" s="36"/>
      <x:c r="F168" s="36"/>
      <x:c r="G168" s="36"/>
      <x:c r="H168" s="36"/>
      <x:c r="I168" s="9"/>
      <x:c r="J168" s="9" t="str">
        <x:v>NET</x:v>
      </x:c>
      <x:c r="K168" s="9"/>
      <x:c r="L168" s="37"/>
      <x:c r="M168" s="37"/>
      <x:c r="N168" s="37"/>
      <x:c r="O168" s="37"/>
      <x:c r="P168" s="37"/>
      <x:c r="Q168" s="9"/>
      <x:c r="R168" s="9"/>
      <x:c r="S168" s="9"/>
      <x:c r="T168" s="9"/>
    </x:row>
    <x:row r="169" ht="21" customHeight="1">
      <x:c r="A169" s="34"/>
      <x:c r="B169" s="34"/>
      <x:c r="C169" s="9"/>
      <x:c r="D169" s="35"/>
      <x:c r="E169" s="36"/>
      <x:c r="F169" s="36"/>
      <x:c r="G169" s="36"/>
      <x:c r="H169" s="36"/>
      <x:c r="I169" s="9"/>
      <x:c r="J169" s="9" t="str">
        <x:v>NET</x:v>
      </x:c>
      <x:c r="K169" s="9"/>
      <x:c r="L169" s="37"/>
      <x:c r="M169" s="37"/>
      <x:c r="N169" s="37"/>
      <x:c r="O169" s="37"/>
      <x:c r="P169" s="37"/>
      <x:c r="Q169" s="9"/>
      <x:c r="R169" s="9"/>
      <x:c r="S169" s="9"/>
      <x:c r="T169" s="9"/>
    </x:row>
    <x:row r="170" ht="21" customHeight="1">
      <x:c r="A170" s="34"/>
      <x:c r="B170" s="34"/>
      <x:c r="C170" s="9"/>
      <x:c r="D170" s="35"/>
      <x:c r="E170" s="36"/>
      <x:c r="F170" s="36"/>
      <x:c r="G170" s="36"/>
      <x:c r="H170" s="36"/>
      <x:c r="I170" s="9"/>
      <x:c r="J170" s="9" t="str">
        <x:v>NET</x:v>
      </x:c>
      <x:c r="K170" s="9"/>
      <x:c r="L170" s="37"/>
      <x:c r="M170" s="37"/>
      <x:c r="N170" s="37"/>
      <x:c r="O170" s="37"/>
      <x:c r="P170" s="37"/>
      <x:c r="Q170" s="9"/>
      <x:c r="R170" s="9"/>
      <x:c r="S170" s="9"/>
      <x:c r="T170" s="9"/>
    </x:row>
    <x:row r="171" ht="21" customHeight="1">
      <x:c r="A171" s="34"/>
      <x:c r="B171" s="34"/>
      <x:c r="C171" s="9"/>
      <x:c r="D171" s="35"/>
      <x:c r="E171" s="36"/>
      <x:c r="F171" s="36"/>
      <x:c r="G171" s="36"/>
      <x:c r="H171" s="36"/>
      <x:c r="I171" s="9"/>
      <x:c r="J171" s="9" t="str">
        <x:v>NET</x:v>
      </x:c>
      <x:c r="K171" s="9"/>
      <x:c r="L171" s="37"/>
      <x:c r="M171" s="37"/>
      <x:c r="N171" s="37"/>
      <x:c r="O171" s="37"/>
      <x:c r="P171" s="37"/>
      <x:c r="Q171" s="9"/>
      <x:c r="R171" s="9"/>
      <x:c r="S171" s="9"/>
      <x:c r="T171" s="9"/>
    </x:row>
    <x:row r="172" ht="21" customHeight="1">
      <x:c r="A172" s="34"/>
      <x:c r="B172" s="34"/>
      <x:c r="C172" s="9"/>
      <x:c r="D172" s="35"/>
      <x:c r="E172" s="36"/>
      <x:c r="F172" s="36"/>
      <x:c r="G172" s="36"/>
      <x:c r="H172" s="36"/>
      <x:c r="I172" s="9"/>
      <x:c r="J172" s="9" t="str">
        <x:v>NET</x:v>
      </x:c>
      <x:c r="K172" s="9"/>
      <x:c r="L172" s="37"/>
      <x:c r="M172" s="37"/>
      <x:c r="N172" s="37"/>
      <x:c r="O172" s="37"/>
      <x:c r="P172" s="37"/>
      <x:c r="Q172" s="9"/>
      <x:c r="R172" s="9"/>
      <x:c r="S172" s="9"/>
      <x:c r="T172" s="9"/>
    </x:row>
    <x:row r="173" ht="21" customHeight="1">
      <x:c r="A173" s="34"/>
      <x:c r="B173" s="34"/>
      <x:c r="C173" s="9"/>
      <x:c r="D173" s="35"/>
      <x:c r="E173" s="36"/>
      <x:c r="F173" s="36"/>
      <x:c r="G173" s="36"/>
      <x:c r="H173" s="36"/>
      <x:c r="I173" s="9"/>
      <x:c r="J173" s="9" t="str">
        <x:v>NET</x:v>
      </x:c>
      <x:c r="K173" s="9"/>
      <x:c r="L173" s="37"/>
      <x:c r="M173" s="37"/>
      <x:c r="N173" s="37"/>
      <x:c r="O173" s="37"/>
      <x:c r="P173" s="37"/>
      <x:c r="Q173" s="9"/>
      <x:c r="R173" s="9"/>
      <x:c r="S173" s="9"/>
      <x:c r="T173" s="9"/>
    </x:row>
    <x:row r="174" ht="21" customHeight="1">
      <x:c r="A174" s="34"/>
      <x:c r="B174" s="34"/>
      <x:c r="C174" s="9"/>
      <x:c r="D174" s="35"/>
      <x:c r="E174" s="36"/>
      <x:c r="F174" s="36"/>
      <x:c r="G174" s="36"/>
      <x:c r="H174" s="36"/>
      <x:c r="I174" s="9"/>
      <x:c r="J174" s="9" t="str">
        <x:v>NET</x:v>
      </x:c>
      <x:c r="K174" s="9"/>
      <x:c r="L174" s="37"/>
      <x:c r="M174" s="37"/>
      <x:c r="N174" s="37"/>
      <x:c r="O174" s="37"/>
      <x:c r="P174" s="37"/>
      <x:c r="Q174" s="9"/>
      <x:c r="R174" s="9"/>
      <x:c r="S174" s="9"/>
      <x:c r="T174" s="9"/>
    </x:row>
    <x:row r="175" ht="21" customHeight="1">
      <x:c r="A175" s="34"/>
      <x:c r="B175" s="34"/>
      <x:c r="C175" s="9"/>
      <x:c r="D175" s="35"/>
      <x:c r="E175" s="36"/>
      <x:c r="F175" s="36"/>
      <x:c r="G175" s="36"/>
      <x:c r="H175" s="36"/>
      <x:c r="I175" s="9"/>
      <x:c r="J175" s="9" t="str">
        <x:v>NET</x:v>
      </x:c>
      <x:c r="K175" s="9"/>
      <x:c r="L175" s="37"/>
      <x:c r="M175" s="37"/>
      <x:c r="N175" s="37"/>
      <x:c r="O175" s="37"/>
      <x:c r="P175" s="37"/>
      <x:c r="Q175" s="9"/>
      <x:c r="R175" s="9"/>
      <x:c r="S175" s="9"/>
      <x:c r="T175" s="9"/>
    </x:row>
    <x:row r="176" ht="21" customHeight="1">
      <x:c r="A176" s="34"/>
      <x:c r="B176" s="34"/>
      <x:c r="C176" s="9"/>
      <x:c r="D176" s="35"/>
      <x:c r="E176" s="36"/>
      <x:c r="F176" s="36"/>
      <x:c r="G176" s="36"/>
      <x:c r="H176" s="36"/>
      <x:c r="I176" s="9"/>
      <x:c r="J176" s="9" t="str">
        <x:v>NET</x:v>
      </x:c>
      <x:c r="K176" s="9"/>
      <x:c r="L176" s="37"/>
      <x:c r="M176" s="37"/>
      <x:c r="N176" s="37"/>
      <x:c r="O176" s="37"/>
      <x:c r="P176" s="37"/>
      <x:c r="Q176" s="9"/>
      <x:c r="R176" s="9"/>
      <x:c r="S176" s="9"/>
      <x:c r="T176" s="9"/>
    </x:row>
    <x:row r="177" ht="21" customHeight="1">
      <x:c r="A177" s="34"/>
      <x:c r="B177" s="34"/>
      <x:c r="C177" s="9"/>
      <x:c r="D177" s="35"/>
      <x:c r="E177" s="36"/>
      <x:c r="F177" s="36"/>
      <x:c r="G177" s="36"/>
      <x:c r="H177" s="36"/>
      <x:c r="I177" s="9"/>
      <x:c r="J177" s="9" t="str">
        <x:v>NET</x:v>
      </x:c>
      <x:c r="K177" s="9"/>
      <x:c r="L177" s="37"/>
      <x:c r="M177" s="37"/>
      <x:c r="N177" s="37"/>
      <x:c r="O177" s="37"/>
      <x:c r="P177" s="37"/>
      <x:c r="Q177" s="9"/>
      <x:c r="R177" s="9"/>
      <x:c r="S177" s="9"/>
      <x:c r="T177" s="9"/>
    </x:row>
    <x:row r="178" ht="21" customHeight="1">
      <x:c r="A178" s="34"/>
      <x:c r="B178" s="34"/>
      <x:c r="C178" s="9"/>
      <x:c r="D178" s="35"/>
      <x:c r="E178" s="36"/>
      <x:c r="F178" s="36"/>
      <x:c r="G178" s="36"/>
      <x:c r="H178" s="36"/>
      <x:c r="I178" s="9"/>
      <x:c r="J178" s="9" t="str">
        <x:v>NET</x:v>
      </x:c>
      <x:c r="K178" s="9"/>
      <x:c r="L178" s="37"/>
      <x:c r="M178" s="37"/>
      <x:c r="N178" s="37"/>
      <x:c r="O178" s="37"/>
      <x:c r="P178" s="37"/>
      <x:c r="Q178" s="9"/>
      <x:c r="R178" s="9"/>
      <x:c r="S178" s="9"/>
      <x:c r="T178" s="9"/>
    </x:row>
    <x:row r="179" ht="21" customHeight="1">
      <x:c r="A179" s="34"/>
      <x:c r="B179" s="34"/>
      <x:c r="C179" s="9"/>
      <x:c r="D179" s="35"/>
      <x:c r="E179" s="36"/>
      <x:c r="F179" s="36"/>
      <x:c r="G179" s="36"/>
      <x:c r="H179" s="36"/>
      <x:c r="I179" s="9"/>
      <x:c r="J179" s="9" t="str">
        <x:v>NET</x:v>
      </x:c>
      <x:c r="K179" s="9"/>
      <x:c r="L179" s="37"/>
      <x:c r="M179" s="37"/>
      <x:c r="N179" s="37"/>
      <x:c r="O179" s="37"/>
      <x:c r="P179" s="37"/>
      <x:c r="Q179" s="9"/>
      <x:c r="R179" s="9"/>
      <x:c r="S179" s="9"/>
      <x:c r="T179" s="9"/>
    </x:row>
    <x:row r="180" ht="21" customHeight="1">
      <x:c r="A180" s="34"/>
      <x:c r="B180" s="34"/>
      <x:c r="C180" s="9"/>
      <x:c r="D180" s="35"/>
      <x:c r="E180" s="36"/>
      <x:c r="F180" s="36"/>
      <x:c r="G180" s="36"/>
      <x:c r="H180" s="36"/>
      <x:c r="I180" s="9"/>
      <x:c r="J180" s="9" t="str">
        <x:v>NET</x:v>
      </x:c>
      <x:c r="K180" s="9"/>
      <x:c r="L180" s="37"/>
      <x:c r="M180" s="37"/>
      <x:c r="N180" s="37"/>
      <x:c r="O180" s="37"/>
      <x:c r="P180" s="37"/>
      <x:c r="Q180" s="9"/>
      <x:c r="R180" s="9"/>
      <x:c r="S180" s="9"/>
      <x:c r="T180" s="9"/>
    </x:row>
    <x:row r="181" ht="21" customHeight="1">
      <x:c r="A181" s="34"/>
      <x:c r="B181" s="34"/>
      <x:c r="C181" s="9"/>
      <x:c r="D181" s="35"/>
      <x:c r="E181" s="36"/>
      <x:c r="F181" s="36"/>
      <x:c r="G181" s="36"/>
      <x:c r="H181" s="36"/>
      <x:c r="I181" s="9"/>
      <x:c r="J181" s="9" t="str">
        <x:v>NET</x:v>
      </x:c>
      <x:c r="K181" s="9"/>
      <x:c r="L181" s="37"/>
      <x:c r="M181" s="37"/>
      <x:c r="N181" s="37"/>
      <x:c r="O181" s="37"/>
      <x:c r="P181" s="37"/>
      <x:c r="Q181" s="9"/>
      <x:c r="R181" s="9"/>
      <x:c r="S181" s="9"/>
      <x:c r="T181" s="9"/>
    </x:row>
    <x:row r="182" ht="21" customHeight="1">
      <x:c r="A182" s="34"/>
      <x:c r="B182" s="34"/>
      <x:c r="C182" s="9"/>
      <x:c r="D182" s="35"/>
      <x:c r="E182" s="36"/>
      <x:c r="F182" s="36"/>
      <x:c r="G182" s="36"/>
      <x:c r="H182" s="36"/>
      <x:c r="I182" s="9"/>
      <x:c r="J182" s="9" t="str">
        <x:v>NET</x:v>
      </x:c>
      <x:c r="K182" s="9"/>
      <x:c r="L182" s="37"/>
      <x:c r="M182" s="37"/>
      <x:c r="N182" s="37"/>
      <x:c r="O182" s="37"/>
      <x:c r="P182" s="37"/>
      <x:c r="Q182" s="9"/>
      <x:c r="R182" s="9"/>
      <x:c r="S182" s="9"/>
      <x:c r="T182" s="9"/>
    </x:row>
    <x:row r="183" ht="21" customHeight="1">
      <x:c r="A183" s="34"/>
      <x:c r="B183" s="34"/>
      <x:c r="C183" s="9"/>
      <x:c r="D183" s="35"/>
      <x:c r="E183" s="36"/>
      <x:c r="F183" s="36"/>
      <x:c r="G183" s="36"/>
      <x:c r="H183" s="36"/>
      <x:c r="I183" s="9"/>
      <x:c r="J183" s="9" t="str">
        <x:v>NET</x:v>
      </x:c>
      <x:c r="K183" s="9"/>
      <x:c r="L183" s="37"/>
      <x:c r="M183" s="37"/>
      <x:c r="N183" s="37"/>
      <x:c r="O183" s="37"/>
      <x:c r="P183" s="37"/>
      <x:c r="Q183" s="9"/>
      <x:c r="R183" s="9"/>
      <x:c r="S183" s="9"/>
      <x:c r="T183" s="9"/>
    </x:row>
    <x:row r="184" ht="21" customHeight="1">
      <x:c r="A184" s="34"/>
      <x:c r="B184" s="34"/>
      <x:c r="C184" s="9"/>
      <x:c r="D184" s="35"/>
      <x:c r="E184" s="36"/>
      <x:c r="F184" s="36"/>
      <x:c r="G184" s="36"/>
      <x:c r="H184" s="36"/>
      <x:c r="I184" s="9"/>
      <x:c r="J184" s="9" t="str">
        <x:v>NET</x:v>
      </x:c>
      <x:c r="K184" s="9"/>
      <x:c r="L184" s="37"/>
      <x:c r="M184" s="37"/>
      <x:c r="N184" s="37"/>
      <x:c r="O184" s="37"/>
      <x:c r="P184" s="37"/>
      <x:c r="Q184" s="9"/>
      <x:c r="R184" s="9"/>
      <x:c r="S184" s="9"/>
      <x:c r="T184" s="9"/>
    </x:row>
    <x:row r="185" ht="21" customHeight="1">
      <x:c r="A185" s="34"/>
      <x:c r="B185" s="34"/>
      <x:c r="C185" s="9"/>
      <x:c r="D185" s="35"/>
      <x:c r="E185" s="36"/>
      <x:c r="F185" s="36"/>
      <x:c r="G185" s="36"/>
      <x:c r="H185" s="36"/>
      <x:c r="I185" s="9"/>
      <x:c r="J185" s="9" t="str">
        <x:v>NET</x:v>
      </x:c>
      <x:c r="K185" s="9"/>
      <x:c r="L185" s="37"/>
      <x:c r="M185" s="37"/>
      <x:c r="N185" s="37"/>
      <x:c r="O185" s="37"/>
      <x:c r="P185" s="37"/>
      <x:c r="Q185" s="9"/>
      <x:c r="R185" s="9"/>
      <x:c r="S185" s="9"/>
      <x:c r="T185" s="9"/>
    </x:row>
    <x:row r="186" ht="21" customHeight="1">
      <x:c r="A186" s="34"/>
      <x:c r="B186" s="34"/>
      <x:c r="C186" s="9"/>
      <x:c r="D186" s="35"/>
      <x:c r="E186" s="36"/>
      <x:c r="F186" s="36"/>
      <x:c r="G186" s="36"/>
      <x:c r="H186" s="36"/>
      <x:c r="I186" s="9"/>
      <x:c r="J186" s="9" t="str">
        <x:v>NET</x:v>
      </x:c>
      <x:c r="K186" s="9"/>
      <x:c r="L186" s="37"/>
      <x:c r="M186" s="37"/>
      <x:c r="N186" s="37"/>
      <x:c r="O186" s="37"/>
      <x:c r="P186" s="37"/>
      <x:c r="Q186" s="9"/>
      <x:c r="R186" s="9"/>
      <x:c r="S186" s="9"/>
      <x:c r="T186" s="9"/>
    </x:row>
    <x:row r="187" ht="21" customHeight="1">
      <x:c r="A187" s="34"/>
      <x:c r="B187" s="34"/>
      <x:c r="C187" s="9"/>
      <x:c r="D187" s="35"/>
      <x:c r="E187" s="36"/>
      <x:c r="F187" s="36"/>
      <x:c r="G187" s="36"/>
      <x:c r="H187" s="36"/>
      <x:c r="I187" s="9"/>
      <x:c r="J187" s="9" t="str">
        <x:v>NET</x:v>
      </x:c>
      <x:c r="K187" s="9"/>
      <x:c r="L187" s="37"/>
      <x:c r="M187" s="37"/>
      <x:c r="N187" s="37"/>
      <x:c r="O187" s="37"/>
      <x:c r="P187" s="37"/>
      <x:c r="Q187" s="9"/>
      <x:c r="R187" s="9"/>
      <x:c r="S187" s="9"/>
      <x:c r="T187" s="9"/>
    </x:row>
    <x:row r="188" ht="21" customHeight="1">
      <x:c r="A188" s="34"/>
      <x:c r="B188" s="34"/>
      <x:c r="C188" s="9"/>
      <x:c r="D188" s="35"/>
      <x:c r="E188" s="36"/>
      <x:c r="F188" s="36"/>
      <x:c r="G188" s="36"/>
      <x:c r="H188" s="36"/>
      <x:c r="I188" s="9"/>
      <x:c r="J188" s="9" t="str">
        <x:v>NET</x:v>
      </x:c>
      <x:c r="K188" s="9"/>
      <x:c r="L188" s="37"/>
      <x:c r="M188" s="37"/>
      <x:c r="N188" s="37"/>
      <x:c r="O188" s="37"/>
      <x:c r="P188" s="37"/>
      <x:c r="Q188" s="9"/>
      <x:c r="R188" s="9"/>
      <x:c r="S188" s="9"/>
      <x:c r="T188" s="9"/>
    </x:row>
    <x:row r="189" ht="21" customHeight="1">
      <x:c r="A189" s="34"/>
      <x:c r="B189" s="34"/>
      <x:c r="C189" s="9"/>
      <x:c r="D189" s="35"/>
      <x:c r="E189" s="36"/>
      <x:c r="F189" s="36"/>
      <x:c r="G189" s="36"/>
      <x:c r="H189" s="36"/>
      <x:c r="I189" s="9"/>
      <x:c r="J189" s="9" t="str">
        <x:v>NET</x:v>
      </x:c>
      <x:c r="K189" s="9"/>
      <x:c r="L189" s="37"/>
      <x:c r="M189" s="37"/>
      <x:c r="N189" s="37"/>
      <x:c r="O189" s="37"/>
      <x:c r="P189" s="37"/>
      <x:c r="Q189" s="9"/>
      <x:c r="R189" s="9"/>
      <x:c r="S189" s="9"/>
      <x:c r="T189" s="9"/>
    </x:row>
    <x:row r="190" ht="21" customHeight="1">
      <x:c r="A190" s="34"/>
      <x:c r="B190" s="34"/>
      <x:c r="C190" s="9"/>
      <x:c r="D190" s="35"/>
      <x:c r="E190" s="36"/>
      <x:c r="F190" s="36"/>
      <x:c r="G190" s="36"/>
      <x:c r="H190" s="36"/>
      <x:c r="I190" s="9"/>
      <x:c r="J190" s="9" t="str">
        <x:v>NET</x:v>
      </x:c>
      <x:c r="K190" s="9"/>
      <x:c r="L190" s="37"/>
      <x:c r="M190" s="37"/>
      <x:c r="N190" s="37"/>
      <x:c r="O190" s="37"/>
      <x:c r="P190" s="37"/>
      <x:c r="Q190" s="9"/>
      <x:c r="R190" s="9"/>
      <x:c r="S190" s="9"/>
      <x:c r="T190" s="9"/>
    </x:row>
    <x:row r="191" ht="21" customHeight="1">
      <x:c r="A191" s="34"/>
      <x:c r="B191" s="34"/>
      <x:c r="C191" s="9"/>
      <x:c r="D191" s="35"/>
      <x:c r="E191" s="36"/>
      <x:c r="F191" s="36"/>
      <x:c r="G191" s="36"/>
      <x:c r="H191" s="36"/>
      <x:c r="I191" s="9"/>
      <x:c r="J191" s="9" t="str">
        <x:v>NET</x:v>
      </x:c>
      <x:c r="K191" s="9"/>
      <x:c r="L191" s="37"/>
      <x:c r="M191" s="37"/>
      <x:c r="N191" s="37"/>
      <x:c r="O191" s="37"/>
      <x:c r="P191" s="37"/>
      <x:c r="Q191" s="9"/>
      <x:c r="R191" s="9"/>
      <x:c r="S191" s="9"/>
      <x:c r="T191" s="9"/>
    </x:row>
    <x:row r="192" ht="21" customHeight="1">
      <x:c r="A192" s="34"/>
      <x:c r="B192" s="34"/>
      <x:c r="C192" s="9"/>
      <x:c r="D192" s="35"/>
      <x:c r="E192" s="36"/>
      <x:c r="F192" s="36"/>
      <x:c r="G192" s="36"/>
      <x:c r="H192" s="36"/>
      <x:c r="I192" s="9"/>
      <x:c r="J192" s="9" t="str">
        <x:v>NET</x:v>
      </x:c>
      <x:c r="K192" s="9"/>
      <x:c r="L192" s="37"/>
      <x:c r="M192" s="37"/>
      <x:c r="N192" s="37"/>
      <x:c r="O192" s="37"/>
      <x:c r="P192" s="37"/>
      <x:c r="Q192" s="9"/>
      <x:c r="R192" s="9"/>
      <x:c r="S192" s="9"/>
      <x:c r="T192" s="9"/>
    </x:row>
    <x:row r="193" ht="21" customHeight="1">
      <x:c r="A193" s="34"/>
      <x:c r="B193" s="34"/>
      <x:c r="C193" s="9"/>
      <x:c r="D193" s="35"/>
      <x:c r="E193" s="36"/>
      <x:c r="F193" s="36"/>
      <x:c r="G193" s="36"/>
      <x:c r="H193" s="36"/>
      <x:c r="I193" s="9"/>
      <x:c r="J193" s="9" t="str">
        <x:v>NET</x:v>
      </x:c>
      <x:c r="K193" s="9"/>
      <x:c r="L193" s="37"/>
      <x:c r="M193" s="37"/>
      <x:c r="N193" s="37"/>
      <x:c r="O193" s="37"/>
      <x:c r="P193" s="37"/>
      <x:c r="Q193" s="9"/>
      <x:c r="R193" s="9"/>
      <x:c r="S193" s="9"/>
      <x:c r="T193" s="9"/>
    </x:row>
    <x:row r="194" ht="21" customHeight="1">
      <x:c r="A194" s="34"/>
      <x:c r="B194" s="34"/>
      <x:c r="C194" s="9"/>
      <x:c r="D194" s="35"/>
      <x:c r="E194" s="36"/>
      <x:c r="F194" s="36"/>
      <x:c r="G194" s="36"/>
      <x:c r="H194" s="36"/>
      <x:c r="I194" s="9"/>
      <x:c r="J194" s="9" t="str">
        <x:v>NET</x:v>
      </x:c>
      <x:c r="K194" s="9"/>
      <x:c r="L194" s="37"/>
      <x:c r="M194" s="37"/>
      <x:c r="N194" s="37"/>
      <x:c r="O194" s="37"/>
      <x:c r="P194" s="37"/>
      <x:c r="Q194" s="9"/>
      <x:c r="R194" s="9"/>
      <x:c r="S194" s="9"/>
      <x:c r="T194" s="9"/>
    </x:row>
    <x:row r="195" ht="21" customHeight="1">
      <x:c r="A195" s="34"/>
      <x:c r="B195" s="34"/>
      <x:c r="C195" s="9"/>
      <x:c r="D195" s="35"/>
      <x:c r="E195" s="36"/>
      <x:c r="F195" s="36"/>
      <x:c r="G195" s="36"/>
      <x:c r="H195" s="36"/>
      <x:c r="I195" s="9"/>
      <x:c r="J195" s="9" t="str">
        <x:v>NET</x:v>
      </x:c>
      <x:c r="K195" s="9"/>
      <x:c r="L195" s="37"/>
      <x:c r="M195" s="37"/>
      <x:c r="N195" s="37"/>
      <x:c r="O195" s="37"/>
      <x:c r="P195" s="37"/>
      <x:c r="Q195" s="9"/>
      <x:c r="R195" s="9"/>
      <x:c r="S195" s="9"/>
      <x:c r="T195" s="9"/>
    </x:row>
    <x:row r="196" ht="21" customHeight="1">
      <x:c r="A196" s="34"/>
      <x:c r="B196" s="34"/>
      <x:c r="C196" s="9"/>
      <x:c r="D196" s="35"/>
      <x:c r="E196" s="36"/>
      <x:c r="F196" s="36"/>
      <x:c r="G196" s="36"/>
      <x:c r="H196" s="36"/>
      <x:c r="I196" s="9"/>
      <x:c r="J196" s="9" t="str">
        <x:v>NET</x:v>
      </x:c>
      <x:c r="K196" s="9"/>
      <x:c r="L196" s="37"/>
      <x:c r="M196" s="37"/>
      <x:c r="N196" s="37"/>
      <x:c r="O196" s="37"/>
      <x:c r="P196" s="37"/>
      <x:c r="Q196" s="9"/>
      <x:c r="R196" s="9"/>
      <x:c r="S196" s="9"/>
      <x:c r="T196" s="9"/>
    </x:row>
    <x:row r="197" ht="21" customHeight="1">
      <x:c r="A197" s="34"/>
      <x:c r="B197" s="34"/>
      <x:c r="C197" s="9"/>
      <x:c r="D197" s="35"/>
      <x:c r="E197" s="36"/>
      <x:c r="F197" s="36"/>
      <x:c r="G197" s="36"/>
      <x:c r="H197" s="36"/>
      <x:c r="I197" s="9"/>
      <x:c r="J197" s="9" t="str">
        <x:v>NET</x:v>
      </x:c>
      <x:c r="K197" s="9"/>
      <x:c r="L197" s="37"/>
      <x:c r="M197" s="37"/>
      <x:c r="N197" s="37"/>
      <x:c r="O197" s="37"/>
      <x:c r="P197" s="37"/>
      <x:c r="Q197" s="9"/>
      <x:c r="R197" s="9"/>
      <x:c r="S197" s="9"/>
      <x:c r="T197" s="9"/>
    </x:row>
    <x:row r="198" ht="21" customHeight="1">
      <x:c r="A198" s="34"/>
      <x:c r="B198" s="34"/>
      <x:c r="C198" s="9"/>
      <x:c r="D198" s="35"/>
      <x:c r="E198" s="36"/>
      <x:c r="F198" s="36"/>
      <x:c r="G198" s="36"/>
      <x:c r="H198" s="36"/>
      <x:c r="I198" s="9"/>
      <x:c r="J198" s="9" t="str">
        <x:v>NET</x:v>
      </x:c>
      <x:c r="K198" s="9"/>
      <x:c r="L198" s="37"/>
      <x:c r="M198" s="37"/>
      <x:c r="N198" s="37"/>
      <x:c r="O198" s="37"/>
      <x:c r="P198" s="37"/>
      <x:c r="Q198" s="9"/>
      <x:c r="R198" s="9"/>
      <x:c r="S198" s="9"/>
      <x:c r="T198" s="9"/>
    </x:row>
    <x:row r="199" ht="21" customHeight="1">
      <x:c r="A199" s="34"/>
      <x:c r="B199" s="34"/>
      <x:c r="C199" s="9"/>
      <x:c r="D199" s="35"/>
      <x:c r="E199" s="36"/>
      <x:c r="F199" s="36"/>
      <x:c r="G199" s="36"/>
      <x:c r="H199" s="36"/>
      <x:c r="I199" s="9"/>
      <x:c r="J199" s="9" t="str">
        <x:v>NET</x:v>
      </x:c>
      <x:c r="K199" s="9"/>
      <x:c r="L199" s="37"/>
      <x:c r="M199" s="37"/>
      <x:c r="N199" s="37"/>
      <x:c r="O199" s="37"/>
      <x:c r="P199" s="37"/>
      <x:c r="Q199" s="9"/>
      <x:c r="R199" s="9"/>
      <x:c r="S199" s="9"/>
      <x:c r="T199" s="9"/>
    </x:row>
    <x:row r="200" ht="21" customHeight="1">
      <x:c r="A200" s="34"/>
      <x:c r="B200" s="34"/>
      <x:c r="C200" s="9"/>
      <x:c r="D200" s="35"/>
      <x:c r="E200" s="36"/>
      <x:c r="F200" s="36"/>
      <x:c r="G200" s="36"/>
      <x:c r="H200" s="36"/>
      <x:c r="I200" s="9"/>
      <x:c r="J200" s="9" t="str">
        <x:v>NET</x:v>
      </x:c>
      <x:c r="K200" s="9"/>
      <x:c r="L200" s="37"/>
      <x:c r="M200" s="37"/>
      <x:c r="N200" s="37"/>
      <x:c r="O200" s="37"/>
      <x:c r="P200" s="37"/>
      <x:c r="Q200" s="9"/>
      <x:c r="R200" s="9"/>
      <x:c r="S200" s="9"/>
      <x:c r="T200" s="9"/>
    </x:row>
    <x:row r="201" ht="21" customHeight="1">
      <x:c r="A201" s="34"/>
      <x:c r="B201" s="34"/>
      <x:c r="C201" s="9"/>
      <x:c r="D201" s="35"/>
      <x:c r="E201" s="36"/>
      <x:c r="F201" s="36"/>
      <x:c r="G201" s="36"/>
      <x:c r="H201" s="36"/>
      <x:c r="I201" s="9"/>
      <x:c r="J201" s="9" t="str">
        <x:v>NET</x:v>
      </x:c>
      <x:c r="K201" s="9"/>
      <x:c r="L201" s="37"/>
      <x:c r="M201" s="37"/>
      <x:c r="N201" s="37"/>
      <x:c r="O201" s="37"/>
      <x:c r="P201" s="37"/>
      <x:c r="Q201" s="9"/>
      <x:c r="R201" s="9"/>
      <x:c r="S201" s="9"/>
      <x:c r="T201" s="9"/>
    </x:row>
    <x:row r="202" ht="21" customHeight="1">
      <x:c r="A202" s="34"/>
      <x:c r="B202" s="34"/>
      <x:c r="C202" s="9"/>
      <x:c r="D202" s="35"/>
      <x:c r="E202" s="36"/>
      <x:c r="F202" s="36"/>
      <x:c r="G202" s="36"/>
      <x:c r="H202" s="36"/>
      <x:c r="I202" s="9"/>
      <x:c r="J202" s="9" t="str">
        <x:v>NET</x:v>
      </x:c>
      <x:c r="K202" s="9"/>
      <x:c r="L202" s="37"/>
      <x:c r="M202" s="37"/>
      <x:c r="N202" s="37"/>
      <x:c r="O202" s="37"/>
      <x:c r="P202" s="37"/>
      <x:c r="Q202" s="9"/>
      <x:c r="R202" s="9"/>
      <x:c r="S202" s="9"/>
      <x:c r="T202" s="9"/>
    </x:row>
    <x:row r="203" ht="21" customHeight="1">
      <x:c r="A203" s="34"/>
      <x:c r="B203" s="34"/>
      <x:c r="C203" s="9"/>
      <x:c r="D203" s="35"/>
      <x:c r="E203" s="36"/>
      <x:c r="F203" s="36"/>
      <x:c r="G203" s="36"/>
      <x:c r="H203" s="36"/>
      <x:c r="I203" s="9"/>
      <x:c r="J203" s="9" t="str">
        <x:v>NET</x:v>
      </x:c>
      <x:c r="K203" s="9"/>
      <x:c r="L203" s="37"/>
      <x:c r="M203" s="37"/>
      <x:c r="N203" s="37"/>
      <x:c r="O203" s="37"/>
      <x:c r="P203" s="37"/>
      <x:c r="Q203" s="9"/>
      <x:c r="R203" s="9"/>
      <x:c r="S203" s="9"/>
      <x:c r="T203" s="9"/>
    </x:row>
    <x:row r="204" ht="21" customHeight="1">
      <x:c r="A204" s="34"/>
      <x:c r="B204" s="34"/>
      <x:c r="C204" s="9"/>
      <x:c r="D204" s="35"/>
      <x:c r="E204" s="36"/>
      <x:c r="F204" s="36"/>
      <x:c r="G204" s="36"/>
      <x:c r="H204" s="36"/>
      <x:c r="I204" s="9"/>
      <x:c r="J204" s="9" t="str">
        <x:v>NET</x:v>
      </x:c>
      <x:c r="K204" s="9"/>
      <x:c r="L204" s="37"/>
      <x:c r="M204" s="37"/>
      <x:c r="N204" s="37"/>
      <x:c r="O204" s="37"/>
      <x:c r="P204" s="37"/>
      <x:c r="Q204" s="9"/>
      <x:c r="R204" s="9"/>
      <x:c r="S204" s="9"/>
      <x:c r="T204" s="9"/>
    </x:row>
    <x:row r="205" ht="21" customHeight="1">
      <x:c r="A205" s="34"/>
      <x:c r="B205" s="34"/>
      <x:c r="C205" s="9"/>
      <x:c r="D205" s="35"/>
      <x:c r="E205" s="36"/>
      <x:c r="F205" s="36"/>
      <x:c r="G205" s="36"/>
      <x:c r="H205" s="36"/>
      <x:c r="I205" s="9"/>
      <x:c r="J205" s="9" t="str">
        <x:v>NET</x:v>
      </x:c>
      <x:c r="K205" s="9"/>
      <x:c r="L205" s="37"/>
      <x:c r="M205" s="37"/>
      <x:c r="N205" s="37"/>
      <x:c r="O205" s="37"/>
      <x:c r="P205" s="37"/>
      <x:c r="Q205" s="9"/>
      <x:c r="R205" s="9"/>
      <x:c r="S205" s="9"/>
      <x:c r="T205" s="9"/>
    </x:row>
    <x:row r="206" ht="21" customHeight="1">
      <x:c r="A206" s="34"/>
      <x:c r="B206" s="34"/>
      <x:c r="C206" s="9"/>
      <x:c r="D206" s="35"/>
      <x:c r="E206" s="36"/>
      <x:c r="F206" s="36"/>
      <x:c r="G206" s="36"/>
      <x:c r="H206" s="36"/>
      <x:c r="I206" s="9"/>
      <x:c r="J206" s="9" t="str">
        <x:v>NET</x:v>
      </x:c>
      <x:c r="K206" s="9"/>
      <x:c r="L206" s="37"/>
      <x:c r="M206" s="37"/>
      <x:c r="N206" s="37"/>
      <x:c r="O206" s="37"/>
      <x:c r="P206" s="37"/>
      <x:c r="Q206" s="9"/>
      <x:c r="R206" s="9"/>
      <x:c r="S206" s="9"/>
      <x:c r="T206" s="9"/>
    </x:row>
    <x:row r="207" ht="21" customHeight="1">
      <x:c r="A207" s="34"/>
      <x:c r="B207" s="34"/>
      <x:c r="C207" s="9"/>
      <x:c r="D207" s="35"/>
      <x:c r="E207" s="36"/>
      <x:c r="F207" s="36"/>
      <x:c r="G207" s="36"/>
      <x:c r="H207" s="36"/>
      <x:c r="I207" s="9"/>
      <x:c r="J207" s="9" t="str">
        <x:v>NET</x:v>
      </x:c>
      <x:c r="K207" s="9"/>
      <x:c r="L207" s="37"/>
      <x:c r="M207" s="37"/>
      <x:c r="N207" s="37"/>
      <x:c r="O207" s="37"/>
      <x:c r="P207" s="37"/>
      <x:c r="Q207" s="9"/>
      <x:c r="R207" s="9"/>
      <x:c r="S207" s="9"/>
      <x:c r="T207" s="9"/>
    </x:row>
    <x:row r="208" ht="21" customHeight="1">
      <x:c r="A208" s="34"/>
      <x:c r="B208" s="34"/>
      <x:c r="C208" s="9"/>
      <x:c r="D208" s="35"/>
      <x:c r="E208" s="36"/>
      <x:c r="F208" s="36"/>
      <x:c r="G208" s="36"/>
      <x:c r="H208" s="36"/>
      <x:c r="I208" s="9"/>
      <x:c r="J208" s="9" t="str">
        <x:v>NET</x:v>
      </x:c>
      <x:c r="K208" s="9"/>
      <x:c r="L208" s="37"/>
      <x:c r="M208" s="37"/>
      <x:c r="N208" s="37"/>
      <x:c r="O208" s="37"/>
      <x:c r="P208" s="37"/>
      <x:c r="Q208" s="9"/>
      <x:c r="R208" s="9"/>
      <x:c r="S208" s="9"/>
      <x:c r="T208" s="9"/>
    </x:row>
  </x:sheetData>
  <x:dataValidations count="5">
    <x:dataValidation type="list" sqref="C9:C208">
      <x:formula1>"LONG,SHORT"</x:formula1>
    </x:dataValidation>
    <x:dataValidation type="list" sqref="I9:I208">
      <x:formula1>"OPEN,CLOSED,UNSUPPORTED"</x:formula1>
    </x:dataValidation>
    <x:dataValidation type="list" sqref="J9:J208">
      <x:formula1>"NET,GROSS"</x:formula1>
    </x:dataValidation>
    <x:dataValidation type="list" sqref="K9:K208">
      <x:formula1>"YES,NO"</x:formula1>
    </x:dataValidation>
    <x:dataValidation type="list" sqref="Q9:Q208">
      <x:formula1>"PRICE,ALL_IN"</x:formula1>
    </x:dataValidation>
  </x:dataValidations>
  <x:pageMargins left="0.7" right="0.7" top="0.75" bottom="0.75" header="0.3" footer="0.3"/>
  <x:tableParts count="1">
    <x:tablePart xmlns:r="http://schemas.openxmlformats.org/officeDocument/2006/relationships" r:id="Rc093e72cdd5446db"/>
  </x:tableParts>
</x:worksheet>
</file>

<file path=xl/worksheets/sheet4.xml><?xml version="1.0" encoding="utf-8"?>
<x:worksheet xmlns:x="http://schemas.openxmlformats.org/spreadsheetml/2006/main">
  <x:sheetPr>
    <x:tabColor rgb="FF8DA6BE"/>
  </x:sheetPr>
  <x:sheetViews>
    <x:sheetView showGridLines="0" workbookViewId="0">
      <x:pane xSplit="2" ySplit="8" topLeftCell="C9" activePane="bottomRight" state="frozen"/>
    </x:sheetView>
  </x:sheetViews>
  <x:sheetFormatPr defaultRowHeight="15"/>
  <x:cols>
    <x:col min="1" max="1" width="20" hidden="0" customWidth="1"/>
    <x:col min="2" max="2" width="20" hidden="0" customWidth="1"/>
    <x:col min="3" max="3" width="24" hidden="0" customWidth="1"/>
    <x:col min="4" max="4" width="17" hidden="0" customWidth="1"/>
    <x:col min="5" max="5" width="17" hidden="0" customWidth="1"/>
    <x:col min="6" max="6" width="17" hidden="0" customWidth="1"/>
    <x:col min="7" max="7" width="17" hidden="0" customWidth="1"/>
    <x:col min="8" max="8" width="55" hidden="0" customWidth="1"/>
    <x:col min="9" max="9" width="17" hidden="0" customWidth="1"/>
    <x:col min="10" max="10" width="17" hidden="0" customWidth="1"/>
    <x:col min="11" max="11" width="17" hidden="0" customWidth="1"/>
  </x:cols>
  <x:sheetData>
    <x:row r="1" ht="21" customHeight="1">
      <x:c r="A1" s="2"/>
      <x:c r="B1" s="2"/>
      <x:c r="C1" s="2"/>
      <x:c r="D1" s="2"/>
      <x:c r="E1" s="2"/>
      <x:c r="F1" s="2"/>
      <x:c r="G1" s="2"/>
      <x:c r="H1" s="2"/>
      <x:c r="I1" s="2"/>
      <x:c r="J1" s="2"/>
      <x:c r="K1" s="2"/>
    </x:row>
    <x:row r="2" ht="30" customHeight="1">
      <x:c r="A2" s="4" t="str">
        <x:v>Ausstiege: eine Zeile je Schließung</x:v>
      </x:c>
      <x:c r="B2" s="5"/>
      <x:c r="C2" s="5"/>
      <x:c r="D2" s="5"/>
      <x:c r="E2" s="5"/>
      <x:c r="F2" s="5"/>
      <x:c r="G2" s="5"/>
      <x:c r="H2" s="5"/>
      <x:c r="I2" s="5"/>
      <x:c r="J2" s="5"/>
      <x:c r="K2" s="5"/>
      <x:c r="L2" s="6"/>
    </x:row>
    <x:row r="3" ht="21" customHeight="1">
      <x:c r="A3" s="2"/>
      <x:c r="B3" s="2"/>
      <x:c r="C3" s="2"/>
      <x:c r="D3" s="2"/>
      <x:c r="E3" s="2"/>
      <x:c r="F3" s="2"/>
      <x:c r="G3" s="2"/>
      <x:c r="H3" s="2"/>
      <x:c r="I3" s="2"/>
      <x:c r="J3" s="2"/>
      <x:c r="K3" s="2"/>
    </x:row>
    <x:row r="4" ht="21" customHeight="1">
      <x:c r="A4" s="25" t="str">
        <x:v>Gelbe Zellen sind Eingaben. Graue Zellen enthalten Formeln. Die Codes stehen in Readme.</x:v>
      </x:c>
      <x:c r="B4" s="2"/>
      <x:c r="C4" s="2"/>
      <x:c r="D4" s="2"/>
      <x:c r="E4" s="2"/>
      <x:c r="F4" s="2"/>
      <x:c r="G4" s="2"/>
      <x:c r="H4" s="2"/>
      <x:c r="I4" s="2"/>
      <x:c r="J4" s="2"/>
      <x:c r="K4" s="2"/>
    </x:row>
    <x:row r="5" ht="21" customHeight="1">
      <x:c r="A5" s="25" t="str">
        <x:v>Kapazität: 200 Positionen und 600 Ausstiege. Keine Zeilen außerhalb des vorbereiteten Bereichs hinzufügen.</x:v>
      </x:c>
      <x:c r="B5" s="2"/>
      <x:c r="C5" s="2"/>
      <x:c r="D5" s="2"/>
      <x:c r="E5" s="2"/>
      <x:c r="F5" s="2"/>
      <x:c r="G5" s="2"/>
      <x:c r="H5" s="2"/>
      <x:c r="I5" s="2"/>
      <x:c r="J5" s="2"/>
      <x:c r="K5" s="2"/>
    </x:row>
    <x:row r="6" ht="21" customHeight="1">
      <x:c r="A6" s="25" t="str">
        <x:v>Datumswerte gelten in einer angegebenen Zeitzone. UTC vermeidet Mehrdeutigkeiten bei Zeitumstellungen.</x:v>
      </x:c>
      <x:c r="B6" s="2"/>
      <x:c r="C6" s="2"/>
      <x:c r="D6" s="2"/>
      <x:c r="E6" s="2"/>
      <x:c r="F6" s="2"/>
      <x:c r="G6" s="2"/>
      <x:c r="H6" s="2"/>
      <x:c r="I6" s="2"/>
      <x:c r="J6" s="2"/>
      <x:c r="K6" s="2"/>
    </x:row>
    <x:row r="7" ht="21" customHeight="1">
      <x:c r="A7" s="25" t="str">
        <x:v>IDs: Text mit A–Z am Anfang, bis zu 64 Zeichen; ohne *, ?, ~, =, &lt; oder &gt;. Beispiel: T-001.</x:v>
      </x:c>
      <x:c r="B7" s="2"/>
      <x:c r="C7" s="2"/>
      <x:c r="D7" s="2"/>
      <x:c r="E7" s="2"/>
      <x:c r="F7" s="2"/>
      <x:c r="G7" s="2"/>
      <x:c r="H7" s="2"/>
      <x:c r="I7" s="2"/>
      <x:c r="J7" s="2"/>
      <x:c r="K7" s="2"/>
    </x:row>
    <x:row r="8" ht="46" customHeight="1">
      <x:c r="A8" s="18" t="str">
        <x:v>Ausstiegs-ID</x:v>
      </x:c>
      <x:c r="B8" s="28" t="str">
        <x:v>Trade-ID</x:v>
      </x:c>
      <x:c r="C8" s="28" t="str">
        <x:v>Geschlossen am</x:v>
      </x:c>
      <x:c r="D8" s="28" t="str">
        <x:v>Geschlossene Menge</x:v>
      </x:c>
      <x:c r="E8" s="28" t="str">
        <x:v>Ausstiegskurs (optional)</x:v>
      </x:c>
      <x:c r="F8" s="28" t="str">
        <x:v>Brutto-P&amp;L</x:v>
      </x:c>
      <x:c r="G8" s="28" t="str">
        <x:v>Datensatzstatus</x:v>
      </x:c>
      <x:c r="H8" s="19" t="str">
        <x:v>Prüfhinweis</x:v>
      </x:c>
      <x:c r="I8" s="18" t="str">
        <x:v>Verwendete Menge</x:v>
      </x:c>
      <x:c r="J8" s="28" t="str">
        <x:v>Brutto vorhanden</x:v>
      </x:c>
      <x:c r="K8" s="19" t="str">
        <x:v>Aktive Zeile</x:v>
      </x:c>
    </x:row>
    <x:row r="9" ht="36" customHeight="1">
      <x:c r="A9" s="34" t="str">
        <x:v>A-EXIT-1</x:v>
      </x:c>
      <x:c r="B9" s="34" t="str">
        <x:v>A</x:v>
      </x:c>
      <x:c r="C9" s="35" t="n">
        <x:v>46296.583333333336</x:v>
      </x:c>
      <x:c r="D9" s="36" t="n">
        <x:v>40</x:v>
      </x:c>
      <x:c r="E9" s="36" t="n">
        <x:v>52</x:v>
      </x:c>
      <x:c r="F9" s="37" t="n">
        <x:v>80</x:v>
      </x:c>
      <x:c r="G9" s="38" t="n">
        <x:f>IF(K9=0,0,IF(H9="",1,-1))</x:f>
        <x:v>1</x:v>
      </x:c>
      <x:c r="H9" s="33" t="str">
        <x:f>IF(K9=0,"",IF(A9="","Ausstiegs-ID eingeben",IF(IF(IFERROR(OR(CODE(UPPER(LEFT(A9,1)))&lt;65,CODE(UPPER(LEFT(A9,1)))&gt;90),TRUE),TRUE,OR(NOT(ISTEXT(A9)),LEN(A9)&gt;64,LEN(A9)&lt;&gt;LEN(SUBSTITUTE(A9,"*","")),LEN(A9)&lt;&gt;LEN(SUBSTITUTE(A9,"?","")),LEN(A9)&lt;&gt;LEN(SUBSTITUTE(A9,"~","")),LEN(A9)&lt;&gt;LEN(SUBSTITUTE(A9,"=","")),LEN(A9)&lt;&gt;LEN(SUBSTITUTE(A9,"&lt;","")),LEN(A9)&lt;&gt;LEN(SUBSTITUTE(A9,"&gt;","")))),"IDs: Text mit A–Z am Anfang, bis zu 64 Zeichen; ohne *, ?, ~, =, &lt; oder &gt;. Beispiel: T-001.",IF(COUNTIFS('Exits'!$A$9:$A$608,A9)&lt;&gt;1,"Ausstiegs-ID ist doppelt",IF(B9="","Zugehörige Trade-ID eingeben",IF(IF(IFERROR(OR(CODE(UPPER(LEFT(B9,1)))&lt;65,CODE(UPPER(LEFT(B9,1)))&gt;90),TRUE),TRUE,OR(NOT(ISTEXT(B9)),LEN(B9)&gt;64,LEN(B9)&lt;&gt;LEN(SUBSTITUTE(B9,"*","")),LEN(B9)&lt;&gt;LEN(SUBSTITUTE(B9,"?","")),LEN(B9)&lt;&gt;LEN(SUBSTITUTE(B9,"~","")),LEN(B9)&lt;&gt;LEN(SUBSTITUTE(B9,"=","")),LEN(B9)&lt;&gt;LEN(SUBSTITUTE(B9,"&lt;","")),LEN(B9)&lt;&gt;LEN(SUBSTITUTE(B9,"&gt;","")))),"IDs: Text mit A–Z am Anfang, bis zu 64 Zeichen; ohne *, ?, ~, =, &lt; oder &gt;. Beispiel: T-001.",IF(COUNTIFS('Trades'!$A$9:$A$208,B9)&lt;&gt;1,"Trade-ID muss genau einer Trades-Zeile entsprechen",IF(NOT(ISNUMBER(C9)),"Gültigen Schließungszeitpunkt eingeben",IF(OR(C9&lt;1,C9&gt;2958465),"Gültigen Schließungszeitpunkt eingeben",IF(NOT(ISNUMBER(D9)),"Positive geschlossene Menge eingeben",IF(OR(D9&lt;=0,D9&gt;1000000,ROUND(D9,8)&lt;&gt;D9),"Positive geschlossene Menge eingeben",IF(NOT(ISNUMBER(INDEX('Trades'!$D$9:$D$208,MATCH(B9,'Trades'!$A$9:$A$208,0)))),"Gültigen Eröffnungszeitpunkt eingeben",IF(C9&lt;INDEX('Trades'!$D$9:$D$208,MATCH(B9,'Trades'!$A$9:$A$208,0)),"Ausstieg liegt vor der Eröffnung",IF(AND(E9&lt;&gt;"",OR(NOT(ISNUMBER(E9)),E9&lt;=0)),"Positiven Kurs eingeben oder leer lassen",IF(AND(F9&lt;&gt;"",NOT(ISNUMBER(F9))),"Brutto-P&amp;L muss numerisch oder leer sein",IF(AND(ISNUMBER(F9),OR(ABS(F9)&gt;1000000000,ROUND(F9,2)&lt;&gt;F9)),"Geldbeträge: höchstens 2 Nachkommastellen; Eingabebetrag absolut ≤ 1.000.000.000.",""))))))))))))))))</x:f>
      </x:c>
      <x:c r="I9" s="29" t="n">
        <x:f>IF(ISNUMBER(D9),ROUND(D9,8),"")</x:f>
        <x:v>40</x:v>
      </x:c>
      <x:c r="J9" s="29" t="n">
        <x:f>IF(ISNUMBER(F9),1,0)</x:f>
        <x:v>1</x:v>
      </x:c>
      <x:c r="K9" s="29" t="n">
        <x:f>IF(COUNTA(A9:F9)=0,0,1)</x:f>
        <x:v>1</x:v>
      </x:c>
    </x:row>
    <x:row r="10" ht="36" customHeight="1">
      <x:c r="A10" s="34" t="str">
        <x:v>A-EXIT-2</x:v>
      </x:c>
      <x:c r="B10" s="34" t="str">
        <x:v>A</x:v>
      </x:c>
      <x:c r="C10" s="35" t="n">
        <x:v>46297.416666666664</x:v>
      </x:c>
      <x:c r="D10" s="36" t="n">
        <x:v>60</x:v>
      </x:c>
      <x:c r="E10" s="36" t="n">
        <x:v>49</x:v>
      </x:c>
      <x:c r="F10" s="37" t="n">
        <x:v>-60</x:v>
      </x:c>
      <x:c r="G10" s="38" t="n">
        <x:f>IF(K10=0,0,IF(H10="",1,-1))</x:f>
        <x:v>1</x:v>
      </x:c>
      <x:c r="H10" s="33" t="str">
        <x:f>IF(K10=0,"",IF(A10="","Ausstiegs-ID eingeben",IF(IF(IFERROR(OR(CODE(UPPER(LEFT(A10,1)))&lt;65,CODE(UPPER(LEFT(A10,1)))&gt;90),TRUE),TRUE,OR(NOT(ISTEXT(A10)),LEN(A10)&gt;64,LEN(A10)&lt;&gt;LEN(SUBSTITUTE(A10,"*","")),LEN(A10)&lt;&gt;LEN(SUBSTITUTE(A10,"?","")),LEN(A10)&lt;&gt;LEN(SUBSTITUTE(A10,"~","")),LEN(A10)&lt;&gt;LEN(SUBSTITUTE(A10,"=","")),LEN(A10)&lt;&gt;LEN(SUBSTITUTE(A10,"&lt;","")),LEN(A10)&lt;&gt;LEN(SUBSTITUTE(A10,"&gt;","")))),"IDs: Text mit A–Z am Anfang, bis zu 64 Zeichen; ohne *, ?, ~, =, &lt; oder &gt;. Beispiel: T-001.",IF(COUNTIFS('Exits'!$A$9:$A$608,A10)&lt;&gt;1,"Ausstiegs-ID ist doppelt",IF(B10="","Zugehörige Trade-ID eingeben",IF(IF(IFERROR(OR(CODE(UPPER(LEFT(B10,1)))&lt;65,CODE(UPPER(LEFT(B10,1)))&gt;90),TRUE),TRUE,OR(NOT(ISTEXT(B10)),LEN(B10)&gt;64,LEN(B10)&lt;&gt;LEN(SUBSTITUTE(B10,"*","")),LEN(B10)&lt;&gt;LEN(SUBSTITUTE(B10,"?","")),LEN(B10)&lt;&gt;LEN(SUBSTITUTE(B10,"~","")),LEN(B10)&lt;&gt;LEN(SUBSTITUTE(B10,"=","")),LEN(B10)&lt;&gt;LEN(SUBSTITUTE(B10,"&lt;","")),LEN(B10)&lt;&gt;LEN(SUBSTITUTE(B10,"&gt;","")))),"IDs: Text mit A–Z am Anfang, bis zu 64 Zeichen; ohne *, ?, ~, =, &lt; oder &gt;. Beispiel: T-001.",IF(COUNTIFS('Trades'!$A$9:$A$208,B10)&lt;&gt;1,"Trade-ID muss genau einer Trades-Zeile entsprechen",IF(NOT(ISNUMBER(C10)),"Gültigen Schließungszeitpunkt eingeben",IF(OR(C10&lt;1,C10&gt;2958465),"Gültigen Schließungszeitpunkt eingeben",IF(NOT(ISNUMBER(D10)),"Positive geschlossene Menge eingeben",IF(OR(D10&lt;=0,D10&gt;1000000,ROUND(D10,8)&lt;&gt;D10),"Positive geschlossene Menge eingeben",IF(NOT(ISNUMBER(INDEX('Trades'!$D$9:$D$208,MATCH(B10,'Trades'!$A$9:$A$208,0)))),"Gültigen Eröffnungszeitpunkt eingeben",IF(C10&lt;INDEX('Trades'!$D$9:$D$208,MATCH(B10,'Trades'!$A$9:$A$208,0)),"Ausstieg liegt vor der Eröffnung",IF(AND(E10&lt;&gt;"",OR(NOT(ISNUMBER(E10)),E10&lt;=0)),"Positiven Kurs eingeben oder leer lassen",IF(AND(F10&lt;&gt;"",NOT(ISNUMBER(F10))),"Brutto-P&amp;L muss numerisch oder leer sein",IF(AND(ISNUMBER(F10),OR(ABS(F10)&gt;1000000000,ROUND(F10,2)&lt;&gt;F10)),"Geldbeträge: höchstens 2 Nachkommastellen; Eingabebetrag absolut ≤ 1.000.000.000.",""))))))))))))))))</x:f>
      </x:c>
      <x:c r="I10" s="29" t="n">
        <x:f>IF(ISNUMBER(D10),ROUND(D10,8),"")</x:f>
        <x:v>60</x:v>
      </x:c>
      <x:c r="J10" s="29" t="n">
        <x:f>IF(ISNUMBER(F10),1,0)</x:f>
        <x:v>1</x:v>
      </x:c>
      <x:c r="K10" s="29" t="n">
        <x:f>IF(COUNTA(A10:F10)=0,0,1)</x:f>
        <x:v>1</x:v>
      </x:c>
    </x:row>
    <x:row r="11" ht="36" customHeight="1">
      <x:c r="A11" s="34" t="str">
        <x:v>B-EXIT-1</x:v>
      </x:c>
      <x:c r="B11" s="34" t="str">
        <x:v>B</x:v>
      </x:c>
      <x:c r="C11" s="35" t="n">
        <x:v>46298.5</x:v>
      </x:c>
      <x:c r="D11" s="36" t="n">
        <x:v>50</x:v>
      </x:c>
      <x:c r="E11" s="36" t="n">
        <x:v>19</x:v>
      </x:c>
      <x:c r="F11" s="37" t="n">
        <x:v>50</x:v>
      </x:c>
      <x:c r="G11" s="38" t="n">
        <x:f>IF(K11=0,0,IF(H11="",1,-1))</x:f>
        <x:v>1</x:v>
      </x:c>
      <x:c r="H11" s="33" t="str">
        <x:f>IF(K11=0,"",IF(A11="","Ausstiegs-ID eingeben",IF(IF(IFERROR(OR(CODE(UPPER(LEFT(A11,1)))&lt;65,CODE(UPPER(LEFT(A11,1)))&gt;90),TRUE),TRUE,OR(NOT(ISTEXT(A11)),LEN(A11)&gt;64,LEN(A11)&lt;&gt;LEN(SUBSTITUTE(A11,"*","")),LEN(A11)&lt;&gt;LEN(SUBSTITUTE(A11,"?","")),LEN(A11)&lt;&gt;LEN(SUBSTITUTE(A11,"~","")),LEN(A11)&lt;&gt;LEN(SUBSTITUTE(A11,"=","")),LEN(A11)&lt;&gt;LEN(SUBSTITUTE(A11,"&lt;","")),LEN(A11)&lt;&gt;LEN(SUBSTITUTE(A11,"&gt;","")))),"IDs: Text mit A–Z am Anfang, bis zu 64 Zeichen; ohne *, ?, ~, =, &lt; oder &gt;. Beispiel: T-001.",IF(COUNTIFS('Exits'!$A$9:$A$608,A11)&lt;&gt;1,"Ausstiegs-ID ist doppelt",IF(B11="","Zugehörige Trade-ID eingeben",IF(IF(IFERROR(OR(CODE(UPPER(LEFT(B11,1)))&lt;65,CODE(UPPER(LEFT(B11,1)))&gt;90),TRUE),TRUE,OR(NOT(ISTEXT(B11)),LEN(B11)&gt;64,LEN(B11)&lt;&gt;LEN(SUBSTITUTE(B11,"*","")),LEN(B11)&lt;&gt;LEN(SUBSTITUTE(B11,"?","")),LEN(B11)&lt;&gt;LEN(SUBSTITUTE(B11,"~","")),LEN(B11)&lt;&gt;LEN(SUBSTITUTE(B11,"=","")),LEN(B11)&lt;&gt;LEN(SUBSTITUTE(B11,"&lt;","")),LEN(B11)&lt;&gt;LEN(SUBSTITUTE(B11,"&gt;","")))),"IDs: Text mit A–Z am Anfang, bis zu 64 Zeichen; ohne *, ?, ~, =, &lt; oder &gt;. Beispiel: T-001.",IF(COUNTIFS('Trades'!$A$9:$A$208,B11)&lt;&gt;1,"Trade-ID muss genau einer Trades-Zeile entsprechen",IF(NOT(ISNUMBER(C11)),"Gültigen Schließungszeitpunkt eingeben",IF(OR(C11&lt;1,C11&gt;2958465),"Gültigen Schließungszeitpunkt eingeben",IF(NOT(ISNUMBER(D11)),"Positive geschlossene Menge eingeben",IF(OR(D11&lt;=0,D11&gt;1000000,ROUND(D11,8)&lt;&gt;D11),"Positive geschlossene Menge eingeben",IF(NOT(ISNUMBER(INDEX('Trades'!$D$9:$D$208,MATCH(B11,'Trades'!$A$9:$A$208,0)))),"Gültigen Eröffnungszeitpunkt eingeben",IF(C11&lt;INDEX('Trades'!$D$9:$D$208,MATCH(B11,'Trades'!$A$9:$A$208,0)),"Ausstieg liegt vor der Eröffnung",IF(AND(E11&lt;&gt;"",OR(NOT(ISNUMBER(E11)),E11&lt;=0)),"Positiven Kurs eingeben oder leer lassen",IF(AND(F11&lt;&gt;"",NOT(ISNUMBER(F11))),"Brutto-P&amp;L muss numerisch oder leer sein",IF(AND(ISNUMBER(F11),OR(ABS(F11)&gt;1000000000,ROUND(F11,2)&lt;&gt;F11)),"Geldbeträge: höchstens 2 Nachkommastellen; Eingabebetrag absolut ≤ 1.000.000.000.",""))))))))))))))))</x:f>
      </x:c>
      <x:c r="I11" s="29" t="n">
        <x:f>IF(ISNUMBER(D11),ROUND(D11,8),"")</x:f>
        <x:v>50</x:v>
      </x:c>
      <x:c r="J11" s="29" t="n">
        <x:f>IF(ISNUMBER(F11),1,0)</x:f>
        <x:v>1</x:v>
      </x:c>
      <x:c r="K11" s="29" t="n">
        <x:f>IF(COUNTA(A11:F11)=0,0,1)</x:f>
        <x:v>1</x:v>
      </x:c>
    </x:row>
    <x:row r="12" ht="36" customHeight="1">
      <x:c r="A12" s="34" t="str">
        <x:v>C-EXIT-1</x:v>
      </x:c>
      <x:c r="B12" s="34" t="str">
        <x:v>C</x:v>
      </x:c>
      <x:c r="C12" s="35" t="n">
        <x:v>46299.541666666664</x:v>
      </x:c>
      <x:c r="D12" s="36" t="n">
        <x:v>20</x:v>
      </x:c>
      <x:c r="E12" s="36" t="n">
        <x:v>99</x:v>
      </x:c>
      <x:c r="F12" s="37" t="n">
        <x:v>-20</x:v>
      </x:c>
      <x:c r="G12" s="38" t="n">
        <x:f>IF(K12=0,0,IF(H12="",1,-1))</x:f>
        <x:v>1</x:v>
      </x:c>
      <x:c r="H12" s="33" t="str">
        <x:f>IF(K12=0,"",IF(A12="","Ausstiegs-ID eingeben",IF(IF(IFERROR(OR(CODE(UPPER(LEFT(A12,1)))&lt;65,CODE(UPPER(LEFT(A12,1)))&gt;90),TRUE),TRUE,OR(NOT(ISTEXT(A12)),LEN(A12)&gt;64,LEN(A12)&lt;&gt;LEN(SUBSTITUTE(A12,"*","")),LEN(A12)&lt;&gt;LEN(SUBSTITUTE(A12,"?","")),LEN(A12)&lt;&gt;LEN(SUBSTITUTE(A12,"~","")),LEN(A12)&lt;&gt;LEN(SUBSTITUTE(A12,"=","")),LEN(A12)&lt;&gt;LEN(SUBSTITUTE(A12,"&lt;","")),LEN(A12)&lt;&gt;LEN(SUBSTITUTE(A12,"&gt;","")))),"IDs: Text mit A–Z am Anfang, bis zu 64 Zeichen; ohne *, ?, ~, =, &lt; oder &gt;. Beispiel: T-001.",IF(COUNTIFS('Exits'!$A$9:$A$608,A12)&lt;&gt;1,"Ausstiegs-ID ist doppelt",IF(B12="","Zugehörige Trade-ID eingeben",IF(IF(IFERROR(OR(CODE(UPPER(LEFT(B12,1)))&lt;65,CODE(UPPER(LEFT(B12,1)))&gt;90),TRUE),TRUE,OR(NOT(ISTEXT(B12)),LEN(B12)&gt;64,LEN(B12)&lt;&gt;LEN(SUBSTITUTE(B12,"*","")),LEN(B12)&lt;&gt;LEN(SUBSTITUTE(B12,"?","")),LEN(B12)&lt;&gt;LEN(SUBSTITUTE(B12,"~","")),LEN(B12)&lt;&gt;LEN(SUBSTITUTE(B12,"=","")),LEN(B12)&lt;&gt;LEN(SUBSTITUTE(B12,"&lt;","")),LEN(B12)&lt;&gt;LEN(SUBSTITUTE(B12,"&gt;","")))),"IDs: Text mit A–Z am Anfang, bis zu 64 Zeichen; ohne *, ?, ~, =, &lt; oder &gt;. Beispiel: T-001.",IF(COUNTIFS('Trades'!$A$9:$A$208,B12)&lt;&gt;1,"Trade-ID muss genau einer Trades-Zeile entsprechen",IF(NOT(ISNUMBER(C12)),"Gültigen Schließungszeitpunkt eingeben",IF(OR(C12&lt;1,C12&gt;2958465),"Gültigen Schließungszeitpunkt eingeben",IF(NOT(ISNUMBER(D12)),"Positive geschlossene Menge eingeben",IF(OR(D12&lt;=0,D12&gt;1000000,ROUND(D12,8)&lt;&gt;D12),"Positive geschlossene Menge eingeben",IF(NOT(ISNUMBER(INDEX('Trades'!$D$9:$D$208,MATCH(B12,'Trades'!$A$9:$A$208,0)))),"Gültigen Eröffnungszeitpunkt eingeben",IF(C12&lt;INDEX('Trades'!$D$9:$D$208,MATCH(B12,'Trades'!$A$9:$A$208,0)),"Ausstieg liegt vor der Eröffnung",IF(AND(E12&lt;&gt;"",OR(NOT(ISNUMBER(E12)),E12&lt;=0)),"Positiven Kurs eingeben oder leer lassen",IF(AND(F12&lt;&gt;"",NOT(ISNUMBER(F12))),"Brutto-P&amp;L muss numerisch oder leer sein",IF(AND(ISNUMBER(F12),OR(ABS(F12)&gt;1000000000,ROUND(F12,2)&lt;&gt;F12)),"Geldbeträge: höchstens 2 Nachkommastellen; Eingabebetrag absolut ≤ 1.000.000.000.",""))))))))))))))))</x:f>
      </x:c>
      <x:c r="I12" s="29" t="n">
        <x:f>IF(ISNUMBER(D12),ROUND(D12,8),"")</x:f>
        <x:v>20</x:v>
      </x:c>
      <x:c r="J12" s="29" t="n">
        <x:f>IF(ISNUMBER(F12),1,0)</x:f>
        <x:v>1</x:v>
      </x:c>
      <x:c r="K12" s="29" t="n">
        <x:f>IF(COUNTA(A12:F12)=0,0,1)</x:f>
        <x:v>1</x:v>
      </x:c>
    </x:row>
    <x:row r="13" ht="36" customHeight="1">
      <x:c r="A13" s="34"/>
      <x:c r="B13" s="34"/>
      <x:c r="C13" s="35"/>
      <x:c r="D13" s="36"/>
      <x:c r="E13" s="36"/>
      <x:c r="F13" s="37"/>
      <x:c r="G13" s="38" t="n">
        <x:f>IF(K13=0,0,IF(H13="",1,-1))</x:f>
        <x:v>0</x:v>
      </x:c>
      <x:c r="H13" s="33" t="str">
        <x:f>IF(K13=0,"",IF(A13="","Ausstiegs-ID eingeben",IF(IF(IFERROR(OR(CODE(UPPER(LEFT(A13,1)))&lt;65,CODE(UPPER(LEFT(A13,1)))&gt;90),TRUE),TRUE,OR(NOT(ISTEXT(A13)),LEN(A13)&gt;64,LEN(A13)&lt;&gt;LEN(SUBSTITUTE(A13,"*","")),LEN(A13)&lt;&gt;LEN(SUBSTITUTE(A13,"?","")),LEN(A13)&lt;&gt;LEN(SUBSTITUTE(A13,"~","")),LEN(A13)&lt;&gt;LEN(SUBSTITUTE(A13,"=","")),LEN(A13)&lt;&gt;LEN(SUBSTITUTE(A13,"&lt;","")),LEN(A13)&lt;&gt;LEN(SUBSTITUTE(A13,"&gt;","")))),"IDs: Text mit A–Z am Anfang, bis zu 64 Zeichen; ohne *, ?, ~, =, &lt; oder &gt;. Beispiel: T-001.",IF(COUNTIFS('Exits'!$A$9:$A$608,A13)&lt;&gt;1,"Ausstiegs-ID ist doppelt",IF(B13="","Zugehörige Trade-ID eingeben",IF(IF(IFERROR(OR(CODE(UPPER(LEFT(B13,1)))&lt;65,CODE(UPPER(LEFT(B13,1)))&gt;90),TRUE),TRUE,OR(NOT(ISTEXT(B13)),LEN(B13)&gt;64,LEN(B13)&lt;&gt;LEN(SUBSTITUTE(B13,"*","")),LEN(B13)&lt;&gt;LEN(SUBSTITUTE(B13,"?","")),LEN(B13)&lt;&gt;LEN(SUBSTITUTE(B13,"~","")),LEN(B13)&lt;&gt;LEN(SUBSTITUTE(B13,"=","")),LEN(B13)&lt;&gt;LEN(SUBSTITUTE(B13,"&lt;","")),LEN(B13)&lt;&gt;LEN(SUBSTITUTE(B13,"&gt;","")))),"IDs: Text mit A–Z am Anfang, bis zu 64 Zeichen; ohne *, ?, ~, =, &lt; oder &gt;. Beispiel: T-001.",IF(COUNTIFS('Trades'!$A$9:$A$208,B13)&lt;&gt;1,"Trade-ID muss genau einer Trades-Zeile entsprechen",IF(NOT(ISNUMBER(C13)),"Gültigen Schließungszeitpunkt eingeben",IF(OR(C13&lt;1,C13&gt;2958465),"Gültigen Schließungszeitpunkt eingeben",IF(NOT(ISNUMBER(D13)),"Positive geschlossene Menge eingeben",IF(OR(D13&lt;=0,D13&gt;1000000,ROUND(D13,8)&lt;&gt;D13),"Positive geschlossene Menge eingeben",IF(NOT(ISNUMBER(INDEX('Trades'!$D$9:$D$208,MATCH(B13,'Trades'!$A$9:$A$208,0)))),"Gültigen Eröffnungszeitpunkt eingeben",IF(C13&lt;INDEX('Trades'!$D$9:$D$208,MATCH(B13,'Trades'!$A$9:$A$208,0)),"Ausstieg liegt vor der Eröffnung",IF(AND(E13&lt;&gt;"",OR(NOT(ISNUMBER(E13)),E13&lt;=0)),"Positiven Kurs eingeben oder leer lassen",IF(AND(F13&lt;&gt;"",NOT(ISNUMBER(F13))),"Brutto-P&amp;L muss numerisch oder leer sein",IF(AND(ISNUMBER(F13),OR(ABS(F13)&gt;1000000000,ROUND(F13,2)&lt;&gt;F13)),"Geldbeträge: höchstens 2 Nachkommastellen; Eingabebetrag absolut ≤ 1.000.000.000.",""))))))))))))))))</x:f>
      </x:c>
      <x:c r="I13" s="29" t="str">
        <x:f>IF(ISNUMBER(D13),ROUND(D13,8),"")</x:f>
      </x:c>
      <x:c r="J13" s="29" t="n">
        <x:f>IF(ISNUMBER(F13),1,0)</x:f>
        <x:v>0</x:v>
      </x:c>
      <x:c r="K13" s="29" t="n">
        <x:f>IF(COUNTA(A13:F13)=0,0,1)</x:f>
        <x:v>0</x:v>
      </x:c>
    </x:row>
    <x:row r="14" ht="36" customHeight="1">
      <x:c r="A14" s="34"/>
      <x:c r="B14" s="34"/>
      <x:c r="C14" s="35"/>
      <x:c r="D14" s="36"/>
      <x:c r="E14" s="36"/>
      <x:c r="F14" s="37"/>
      <x:c r="G14" s="38" t="n">
        <x:f>IF(K14=0,0,IF(H14="",1,-1))</x:f>
        <x:v>0</x:v>
      </x:c>
      <x:c r="H14" s="33" t="str">
        <x:f>IF(K14=0,"",IF(A14="","Ausstiegs-ID eingeben",IF(IF(IFERROR(OR(CODE(UPPER(LEFT(A14,1)))&lt;65,CODE(UPPER(LEFT(A14,1)))&gt;90),TRUE),TRUE,OR(NOT(ISTEXT(A14)),LEN(A14)&gt;64,LEN(A14)&lt;&gt;LEN(SUBSTITUTE(A14,"*","")),LEN(A14)&lt;&gt;LEN(SUBSTITUTE(A14,"?","")),LEN(A14)&lt;&gt;LEN(SUBSTITUTE(A14,"~","")),LEN(A14)&lt;&gt;LEN(SUBSTITUTE(A14,"=","")),LEN(A14)&lt;&gt;LEN(SUBSTITUTE(A14,"&lt;","")),LEN(A14)&lt;&gt;LEN(SUBSTITUTE(A14,"&gt;","")))),"IDs: Text mit A–Z am Anfang, bis zu 64 Zeichen; ohne *, ?, ~, =, &lt; oder &gt;. Beispiel: T-001.",IF(COUNTIFS('Exits'!$A$9:$A$608,A14)&lt;&gt;1,"Ausstiegs-ID ist doppelt",IF(B14="","Zugehörige Trade-ID eingeben",IF(IF(IFERROR(OR(CODE(UPPER(LEFT(B14,1)))&lt;65,CODE(UPPER(LEFT(B14,1)))&gt;90),TRUE),TRUE,OR(NOT(ISTEXT(B14)),LEN(B14)&gt;64,LEN(B14)&lt;&gt;LEN(SUBSTITUTE(B14,"*","")),LEN(B14)&lt;&gt;LEN(SUBSTITUTE(B14,"?","")),LEN(B14)&lt;&gt;LEN(SUBSTITUTE(B14,"~","")),LEN(B14)&lt;&gt;LEN(SUBSTITUTE(B14,"=","")),LEN(B14)&lt;&gt;LEN(SUBSTITUTE(B14,"&lt;","")),LEN(B14)&lt;&gt;LEN(SUBSTITUTE(B14,"&gt;","")))),"IDs: Text mit A–Z am Anfang, bis zu 64 Zeichen; ohne *, ?, ~, =, &lt; oder &gt;. Beispiel: T-001.",IF(COUNTIFS('Trades'!$A$9:$A$208,B14)&lt;&gt;1,"Trade-ID muss genau einer Trades-Zeile entsprechen",IF(NOT(ISNUMBER(C14)),"Gültigen Schließungszeitpunkt eingeben",IF(OR(C14&lt;1,C14&gt;2958465),"Gültigen Schließungszeitpunkt eingeben",IF(NOT(ISNUMBER(D14)),"Positive geschlossene Menge eingeben",IF(OR(D14&lt;=0,D14&gt;1000000,ROUND(D14,8)&lt;&gt;D14),"Positive geschlossene Menge eingeben",IF(NOT(ISNUMBER(INDEX('Trades'!$D$9:$D$208,MATCH(B14,'Trades'!$A$9:$A$208,0)))),"Gültigen Eröffnungszeitpunkt eingeben",IF(C14&lt;INDEX('Trades'!$D$9:$D$208,MATCH(B14,'Trades'!$A$9:$A$208,0)),"Ausstieg liegt vor der Eröffnung",IF(AND(E14&lt;&gt;"",OR(NOT(ISNUMBER(E14)),E14&lt;=0)),"Positiven Kurs eingeben oder leer lassen",IF(AND(F14&lt;&gt;"",NOT(ISNUMBER(F14))),"Brutto-P&amp;L muss numerisch oder leer sein",IF(AND(ISNUMBER(F14),OR(ABS(F14)&gt;1000000000,ROUND(F14,2)&lt;&gt;F14)),"Geldbeträge: höchstens 2 Nachkommastellen; Eingabebetrag absolut ≤ 1.000.000.000.",""))))))))))))))))</x:f>
      </x:c>
      <x:c r="I14" s="29" t="str">
        <x:f>IF(ISNUMBER(D14),ROUND(D14,8),"")</x:f>
      </x:c>
      <x:c r="J14" s="29" t="n">
        <x:f>IF(ISNUMBER(F14),1,0)</x:f>
        <x:v>0</x:v>
      </x:c>
      <x:c r="K14" s="29" t="n">
        <x:f>IF(COUNTA(A14:F14)=0,0,1)</x:f>
        <x:v>0</x:v>
      </x:c>
    </x:row>
    <x:row r="15" ht="36" customHeight="1">
      <x:c r="A15" s="34"/>
      <x:c r="B15" s="34"/>
      <x:c r="C15" s="35"/>
      <x:c r="D15" s="36"/>
      <x:c r="E15" s="36"/>
      <x:c r="F15" s="37"/>
      <x:c r="G15" s="38" t="n">
        <x:f>IF(K15=0,0,IF(H15="",1,-1))</x:f>
        <x:v>0</x:v>
      </x:c>
      <x:c r="H15" s="33" t="str">
        <x:f>IF(K15=0,"",IF(A15="","Ausstiegs-ID eingeben",IF(IF(IFERROR(OR(CODE(UPPER(LEFT(A15,1)))&lt;65,CODE(UPPER(LEFT(A15,1)))&gt;90),TRUE),TRUE,OR(NOT(ISTEXT(A15)),LEN(A15)&gt;64,LEN(A15)&lt;&gt;LEN(SUBSTITUTE(A15,"*","")),LEN(A15)&lt;&gt;LEN(SUBSTITUTE(A15,"?","")),LEN(A15)&lt;&gt;LEN(SUBSTITUTE(A15,"~","")),LEN(A15)&lt;&gt;LEN(SUBSTITUTE(A15,"=","")),LEN(A15)&lt;&gt;LEN(SUBSTITUTE(A15,"&lt;","")),LEN(A15)&lt;&gt;LEN(SUBSTITUTE(A15,"&gt;","")))),"IDs: Text mit A–Z am Anfang, bis zu 64 Zeichen; ohne *, ?, ~, =, &lt; oder &gt;. Beispiel: T-001.",IF(COUNTIFS('Exits'!$A$9:$A$608,A15)&lt;&gt;1,"Ausstiegs-ID ist doppelt",IF(B15="","Zugehörige Trade-ID eingeben",IF(IF(IFERROR(OR(CODE(UPPER(LEFT(B15,1)))&lt;65,CODE(UPPER(LEFT(B15,1)))&gt;90),TRUE),TRUE,OR(NOT(ISTEXT(B15)),LEN(B15)&gt;64,LEN(B15)&lt;&gt;LEN(SUBSTITUTE(B15,"*","")),LEN(B15)&lt;&gt;LEN(SUBSTITUTE(B15,"?","")),LEN(B15)&lt;&gt;LEN(SUBSTITUTE(B15,"~","")),LEN(B15)&lt;&gt;LEN(SUBSTITUTE(B15,"=","")),LEN(B15)&lt;&gt;LEN(SUBSTITUTE(B15,"&lt;","")),LEN(B15)&lt;&gt;LEN(SUBSTITUTE(B15,"&gt;","")))),"IDs: Text mit A–Z am Anfang, bis zu 64 Zeichen; ohne *, ?, ~, =, &lt; oder &gt;. Beispiel: T-001.",IF(COUNTIFS('Trades'!$A$9:$A$208,B15)&lt;&gt;1,"Trade-ID muss genau einer Trades-Zeile entsprechen",IF(NOT(ISNUMBER(C15)),"Gültigen Schließungszeitpunkt eingeben",IF(OR(C15&lt;1,C15&gt;2958465),"Gültigen Schließungszeitpunkt eingeben",IF(NOT(ISNUMBER(D15)),"Positive geschlossene Menge eingeben",IF(OR(D15&lt;=0,D15&gt;1000000,ROUND(D15,8)&lt;&gt;D15),"Positive geschlossene Menge eingeben",IF(NOT(ISNUMBER(INDEX('Trades'!$D$9:$D$208,MATCH(B15,'Trades'!$A$9:$A$208,0)))),"Gültigen Eröffnungszeitpunkt eingeben",IF(C15&lt;INDEX('Trades'!$D$9:$D$208,MATCH(B15,'Trades'!$A$9:$A$208,0)),"Ausstieg liegt vor der Eröffnung",IF(AND(E15&lt;&gt;"",OR(NOT(ISNUMBER(E15)),E15&lt;=0)),"Positiven Kurs eingeben oder leer lassen",IF(AND(F15&lt;&gt;"",NOT(ISNUMBER(F15))),"Brutto-P&amp;L muss numerisch oder leer sein",IF(AND(ISNUMBER(F15),OR(ABS(F15)&gt;1000000000,ROUND(F15,2)&lt;&gt;F15)),"Geldbeträge: höchstens 2 Nachkommastellen; Eingabebetrag absolut ≤ 1.000.000.000.",""))))))))))))))))</x:f>
      </x:c>
      <x:c r="I15" s="29" t="str">
        <x:f>IF(ISNUMBER(D15),ROUND(D15,8),"")</x:f>
      </x:c>
      <x:c r="J15" s="29" t="n">
        <x:f>IF(ISNUMBER(F15),1,0)</x:f>
        <x:v>0</x:v>
      </x:c>
      <x:c r="K15" s="29" t="n">
        <x:f>IF(COUNTA(A15:F15)=0,0,1)</x:f>
        <x:v>0</x:v>
      </x:c>
    </x:row>
    <x:row r="16" ht="36" customHeight="1">
      <x:c r="A16" s="34"/>
      <x:c r="B16" s="34"/>
      <x:c r="C16" s="35"/>
      <x:c r="D16" s="36"/>
      <x:c r="E16" s="36"/>
      <x:c r="F16" s="37"/>
      <x:c r="G16" s="38" t="n">
        <x:f>IF(K16=0,0,IF(H16="",1,-1))</x:f>
        <x:v>0</x:v>
      </x:c>
      <x:c r="H16" s="33" t="str">
        <x:f>IF(K16=0,"",IF(A16="","Ausstiegs-ID eingeben",IF(IF(IFERROR(OR(CODE(UPPER(LEFT(A16,1)))&lt;65,CODE(UPPER(LEFT(A16,1)))&gt;90),TRUE),TRUE,OR(NOT(ISTEXT(A16)),LEN(A16)&gt;64,LEN(A16)&lt;&gt;LEN(SUBSTITUTE(A16,"*","")),LEN(A16)&lt;&gt;LEN(SUBSTITUTE(A16,"?","")),LEN(A16)&lt;&gt;LEN(SUBSTITUTE(A16,"~","")),LEN(A16)&lt;&gt;LEN(SUBSTITUTE(A16,"=","")),LEN(A16)&lt;&gt;LEN(SUBSTITUTE(A16,"&lt;","")),LEN(A16)&lt;&gt;LEN(SUBSTITUTE(A16,"&gt;","")))),"IDs: Text mit A–Z am Anfang, bis zu 64 Zeichen; ohne *, ?, ~, =, &lt; oder &gt;. Beispiel: T-001.",IF(COUNTIFS('Exits'!$A$9:$A$608,A16)&lt;&gt;1,"Ausstiegs-ID ist doppelt",IF(B16="","Zugehörige Trade-ID eingeben",IF(IF(IFERROR(OR(CODE(UPPER(LEFT(B16,1)))&lt;65,CODE(UPPER(LEFT(B16,1)))&gt;90),TRUE),TRUE,OR(NOT(ISTEXT(B16)),LEN(B16)&gt;64,LEN(B16)&lt;&gt;LEN(SUBSTITUTE(B16,"*","")),LEN(B16)&lt;&gt;LEN(SUBSTITUTE(B16,"?","")),LEN(B16)&lt;&gt;LEN(SUBSTITUTE(B16,"~","")),LEN(B16)&lt;&gt;LEN(SUBSTITUTE(B16,"=","")),LEN(B16)&lt;&gt;LEN(SUBSTITUTE(B16,"&lt;","")),LEN(B16)&lt;&gt;LEN(SUBSTITUTE(B16,"&gt;","")))),"IDs: Text mit A–Z am Anfang, bis zu 64 Zeichen; ohne *, ?, ~, =, &lt; oder &gt;. Beispiel: T-001.",IF(COUNTIFS('Trades'!$A$9:$A$208,B16)&lt;&gt;1,"Trade-ID muss genau einer Trades-Zeile entsprechen",IF(NOT(ISNUMBER(C16)),"Gültigen Schließungszeitpunkt eingeben",IF(OR(C16&lt;1,C16&gt;2958465),"Gültigen Schließungszeitpunkt eingeben",IF(NOT(ISNUMBER(D16)),"Positive geschlossene Menge eingeben",IF(OR(D16&lt;=0,D16&gt;1000000,ROUND(D16,8)&lt;&gt;D16),"Positive geschlossene Menge eingeben",IF(NOT(ISNUMBER(INDEX('Trades'!$D$9:$D$208,MATCH(B16,'Trades'!$A$9:$A$208,0)))),"Gültigen Eröffnungszeitpunkt eingeben",IF(C16&lt;INDEX('Trades'!$D$9:$D$208,MATCH(B16,'Trades'!$A$9:$A$208,0)),"Ausstieg liegt vor der Eröffnung",IF(AND(E16&lt;&gt;"",OR(NOT(ISNUMBER(E16)),E16&lt;=0)),"Positiven Kurs eingeben oder leer lassen",IF(AND(F16&lt;&gt;"",NOT(ISNUMBER(F16))),"Brutto-P&amp;L muss numerisch oder leer sein",IF(AND(ISNUMBER(F16),OR(ABS(F16)&gt;1000000000,ROUND(F16,2)&lt;&gt;F16)),"Geldbeträge: höchstens 2 Nachkommastellen; Eingabebetrag absolut ≤ 1.000.000.000.",""))))))))))))))))</x:f>
      </x:c>
      <x:c r="I16" s="29" t="str">
        <x:f>IF(ISNUMBER(D16),ROUND(D16,8),"")</x:f>
      </x:c>
      <x:c r="J16" s="29" t="n">
        <x:f>IF(ISNUMBER(F16),1,0)</x:f>
        <x:v>0</x:v>
      </x:c>
      <x:c r="K16" s="29" t="n">
        <x:f>IF(COUNTA(A16:F16)=0,0,1)</x:f>
        <x:v>0</x:v>
      </x:c>
    </x:row>
    <x:row r="17" ht="36" customHeight="1">
      <x:c r="A17" s="34"/>
      <x:c r="B17" s="34"/>
      <x:c r="C17" s="35"/>
      <x:c r="D17" s="36"/>
      <x:c r="E17" s="36"/>
      <x:c r="F17" s="37"/>
      <x:c r="G17" s="38" t="n">
        <x:f>IF(K17=0,0,IF(H17="",1,-1))</x:f>
        <x:v>0</x:v>
      </x:c>
      <x:c r="H17" s="33" t="str">
        <x:f>IF(K17=0,"",IF(A17="","Ausstiegs-ID eingeben",IF(IF(IFERROR(OR(CODE(UPPER(LEFT(A17,1)))&lt;65,CODE(UPPER(LEFT(A17,1)))&gt;90),TRUE),TRUE,OR(NOT(ISTEXT(A17)),LEN(A17)&gt;64,LEN(A17)&lt;&gt;LEN(SUBSTITUTE(A17,"*","")),LEN(A17)&lt;&gt;LEN(SUBSTITUTE(A17,"?","")),LEN(A17)&lt;&gt;LEN(SUBSTITUTE(A17,"~","")),LEN(A17)&lt;&gt;LEN(SUBSTITUTE(A17,"=","")),LEN(A17)&lt;&gt;LEN(SUBSTITUTE(A17,"&lt;","")),LEN(A17)&lt;&gt;LEN(SUBSTITUTE(A17,"&gt;","")))),"IDs: Text mit A–Z am Anfang, bis zu 64 Zeichen; ohne *, ?, ~, =, &lt; oder &gt;. Beispiel: T-001.",IF(COUNTIFS('Exits'!$A$9:$A$608,A17)&lt;&gt;1,"Ausstiegs-ID ist doppelt",IF(B17="","Zugehörige Trade-ID eingeben",IF(IF(IFERROR(OR(CODE(UPPER(LEFT(B17,1)))&lt;65,CODE(UPPER(LEFT(B17,1)))&gt;90),TRUE),TRUE,OR(NOT(ISTEXT(B17)),LEN(B17)&gt;64,LEN(B17)&lt;&gt;LEN(SUBSTITUTE(B17,"*","")),LEN(B17)&lt;&gt;LEN(SUBSTITUTE(B17,"?","")),LEN(B17)&lt;&gt;LEN(SUBSTITUTE(B17,"~","")),LEN(B17)&lt;&gt;LEN(SUBSTITUTE(B17,"=","")),LEN(B17)&lt;&gt;LEN(SUBSTITUTE(B17,"&lt;","")),LEN(B17)&lt;&gt;LEN(SUBSTITUTE(B17,"&gt;","")))),"IDs: Text mit A–Z am Anfang, bis zu 64 Zeichen; ohne *, ?, ~, =, &lt; oder &gt;. Beispiel: T-001.",IF(COUNTIFS('Trades'!$A$9:$A$208,B17)&lt;&gt;1,"Trade-ID muss genau einer Trades-Zeile entsprechen",IF(NOT(ISNUMBER(C17)),"Gültigen Schließungszeitpunkt eingeben",IF(OR(C17&lt;1,C17&gt;2958465),"Gültigen Schließungszeitpunkt eingeben",IF(NOT(ISNUMBER(D17)),"Positive geschlossene Menge eingeben",IF(OR(D17&lt;=0,D17&gt;1000000,ROUND(D17,8)&lt;&gt;D17),"Positive geschlossene Menge eingeben",IF(NOT(ISNUMBER(INDEX('Trades'!$D$9:$D$208,MATCH(B17,'Trades'!$A$9:$A$208,0)))),"Gültigen Eröffnungszeitpunkt eingeben",IF(C17&lt;INDEX('Trades'!$D$9:$D$208,MATCH(B17,'Trades'!$A$9:$A$208,0)),"Ausstieg liegt vor der Eröffnung",IF(AND(E17&lt;&gt;"",OR(NOT(ISNUMBER(E17)),E17&lt;=0)),"Positiven Kurs eingeben oder leer lassen",IF(AND(F17&lt;&gt;"",NOT(ISNUMBER(F17))),"Brutto-P&amp;L muss numerisch oder leer sein",IF(AND(ISNUMBER(F17),OR(ABS(F17)&gt;1000000000,ROUND(F17,2)&lt;&gt;F17)),"Geldbeträge: höchstens 2 Nachkommastellen; Eingabebetrag absolut ≤ 1.000.000.000.",""))))))))))))))))</x:f>
      </x:c>
      <x:c r="I17" s="29" t="str">
        <x:f>IF(ISNUMBER(D17),ROUND(D17,8),"")</x:f>
      </x:c>
      <x:c r="J17" s="29" t="n">
        <x:f>IF(ISNUMBER(F17),1,0)</x:f>
        <x:v>0</x:v>
      </x:c>
      <x:c r="K17" s="29" t="n">
        <x:f>IF(COUNTA(A17:F17)=0,0,1)</x:f>
        <x:v>0</x:v>
      </x:c>
    </x:row>
    <x:row r="18" ht="36" customHeight="1">
      <x:c r="A18" s="34"/>
      <x:c r="B18" s="34"/>
      <x:c r="C18" s="35"/>
      <x:c r="D18" s="36"/>
      <x:c r="E18" s="36"/>
      <x:c r="F18" s="37"/>
      <x:c r="G18" s="38" t="n">
        <x:f>IF(K18=0,0,IF(H18="",1,-1))</x:f>
        <x:v>0</x:v>
      </x:c>
      <x:c r="H18" s="33" t="str">
        <x:f>IF(K18=0,"",IF(A18="","Ausstiegs-ID eingeben",IF(IF(IFERROR(OR(CODE(UPPER(LEFT(A18,1)))&lt;65,CODE(UPPER(LEFT(A18,1)))&gt;90),TRUE),TRUE,OR(NOT(ISTEXT(A18)),LEN(A18)&gt;64,LEN(A18)&lt;&gt;LEN(SUBSTITUTE(A18,"*","")),LEN(A18)&lt;&gt;LEN(SUBSTITUTE(A18,"?","")),LEN(A18)&lt;&gt;LEN(SUBSTITUTE(A18,"~","")),LEN(A18)&lt;&gt;LEN(SUBSTITUTE(A18,"=","")),LEN(A18)&lt;&gt;LEN(SUBSTITUTE(A18,"&lt;","")),LEN(A18)&lt;&gt;LEN(SUBSTITUTE(A18,"&gt;","")))),"IDs: Text mit A–Z am Anfang, bis zu 64 Zeichen; ohne *, ?, ~, =, &lt; oder &gt;. Beispiel: T-001.",IF(COUNTIFS('Exits'!$A$9:$A$608,A18)&lt;&gt;1,"Ausstiegs-ID ist doppelt",IF(B18="","Zugehörige Trade-ID eingeben",IF(IF(IFERROR(OR(CODE(UPPER(LEFT(B18,1)))&lt;65,CODE(UPPER(LEFT(B18,1)))&gt;90),TRUE),TRUE,OR(NOT(ISTEXT(B18)),LEN(B18)&gt;64,LEN(B18)&lt;&gt;LEN(SUBSTITUTE(B18,"*","")),LEN(B18)&lt;&gt;LEN(SUBSTITUTE(B18,"?","")),LEN(B18)&lt;&gt;LEN(SUBSTITUTE(B18,"~","")),LEN(B18)&lt;&gt;LEN(SUBSTITUTE(B18,"=","")),LEN(B18)&lt;&gt;LEN(SUBSTITUTE(B18,"&lt;","")),LEN(B18)&lt;&gt;LEN(SUBSTITUTE(B18,"&gt;","")))),"IDs: Text mit A–Z am Anfang, bis zu 64 Zeichen; ohne *, ?, ~, =, &lt; oder &gt;. Beispiel: T-001.",IF(COUNTIFS('Trades'!$A$9:$A$208,B18)&lt;&gt;1,"Trade-ID muss genau einer Trades-Zeile entsprechen",IF(NOT(ISNUMBER(C18)),"Gültigen Schließungszeitpunkt eingeben",IF(OR(C18&lt;1,C18&gt;2958465),"Gültigen Schließungszeitpunkt eingeben",IF(NOT(ISNUMBER(D18)),"Positive geschlossene Menge eingeben",IF(OR(D18&lt;=0,D18&gt;1000000,ROUND(D18,8)&lt;&gt;D18),"Positive geschlossene Menge eingeben",IF(NOT(ISNUMBER(INDEX('Trades'!$D$9:$D$208,MATCH(B18,'Trades'!$A$9:$A$208,0)))),"Gültigen Eröffnungszeitpunkt eingeben",IF(C18&lt;INDEX('Trades'!$D$9:$D$208,MATCH(B18,'Trades'!$A$9:$A$208,0)),"Ausstieg liegt vor der Eröffnung",IF(AND(E18&lt;&gt;"",OR(NOT(ISNUMBER(E18)),E18&lt;=0)),"Positiven Kurs eingeben oder leer lassen",IF(AND(F18&lt;&gt;"",NOT(ISNUMBER(F18))),"Brutto-P&amp;L muss numerisch oder leer sein",IF(AND(ISNUMBER(F18),OR(ABS(F18)&gt;1000000000,ROUND(F18,2)&lt;&gt;F18)),"Geldbeträge: höchstens 2 Nachkommastellen; Eingabebetrag absolut ≤ 1.000.000.000.",""))))))))))))))))</x:f>
      </x:c>
      <x:c r="I18" s="29" t="str">
        <x:f>IF(ISNUMBER(D18),ROUND(D18,8),"")</x:f>
      </x:c>
      <x:c r="J18" s="29" t="n">
        <x:f>IF(ISNUMBER(F18),1,0)</x:f>
        <x:v>0</x:v>
      </x:c>
      <x:c r="K18" s="29" t="n">
        <x:f>IF(COUNTA(A18:F18)=0,0,1)</x:f>
        <x:v>0</x:v>
      </x:c>
    </x:row>
    <x:row r="19" ht="36" customHeight="1">
      <x:c r="A19" s="34"/>
      <x:c r="B19" s="34"/>
      <x:c r="C19" s="35"/>
      <x:c r="D19" s="36"/>
      <x:c r="E19" s="36"/>
      <x:c r="F19" s="37"/>
      <x:c r="G19" s="38" t="n">
        <x:f>IF(K19=0,0,IF(H19="",1,-1))</x:f>
        <x:v>0</x:v>
      </x:c>
      <x:c r="H19" s="33" t="str">
        <x:f>IF(K19=0,"",IF(A19="","Ausstiegs-ID eingeben",IF(IF(IFERROR(OR(CODE(UPPER(LEFT(A19,1)))&lt;65,CODE(UPPER(LEFT(A19,1)))&gt;90),TRUE),TRUE,OR(NOT(ISTEXT(A19)),LEN(A19)&gt;64,LEN(A19)&lt;&gt;LEN(SUBSTITUTE(A19,"*","")),LEN(A19)&lt;&gt;LEN(SUBSTITUTE(A19,"?","")),LEN(A19)&lt;&gt;LEN(SUBSTITUTE(A19,"~","")),LEN(A19)&lt;&gt;LEN(SUBSTITUTE(A19,"=","")),LEN(A19)&lt;&gt;LEN(SUBSTITUTE(A19,"&lt;","")),LEN(A19)&lt;&gt;LEN(SUBSTITUTE(A19,"&gt;","")))),"IDs: Text mit A–Z am Anfang, bis zu 64 Zeichen; ohne *, ?, ~, =, &lt; oder &gt;. Beispiel: T-001.",IF(COUNTIFS('Exits'!$A$9:$A$608,A19)&lt;&gt;1,"Ausstiegs-ID ist doppelt",IF(B19="","Zugehörige Trade-ID eingeben",IF(IF(IFERROR(OR(CODE(UPPER(LEFT(B19,1)))&lt;65,CODE(UPPER(LEFT(B19,1)))&gt;90),TRUE),TRUE,OR(NOT(ISTEXT(B19)),LEN(B19)&gt;64,LEN(B19)&lt;&gt;LEN(SUBSTITUTE(B19,"*","")),LEN(B19)&lt;&gt;LEN(SUBSTITUTE(B19,"?","")),LEN(B19)&lt;&gt;LEN(SUBSTITUTE(B19,"~","")),LEN(B19)&lt;&gt;LEN(SUBSTITUTE(B19,"=","")),LEN(B19)&lt;&gt;LEN(SUBSTITUTE(B19,"&lt;","")),LEN(B19)&lt;&gt;LEN(SUBSTITUTE(B19,"&gt;","")))),"IDs: Text mit A–Z am Anfang, bis zu 64 Zeichen; ohne *, ?, ~, =, &lt; oder &gt;. Beispiel: T-001.",IF(COUNTIFS('Trades'!$A$9:$A$208,B19)&lt;&gt;1,"Trade-ID muss genau einer Trades-Zeile entsprechen",IF(NOT(ISNUMBER(C19)),"Gültigen Schließungszeitpunkt eingeben",IF(OR(C19&lt;1,C19&gt;2958465),"Gültigen Schließungszeitpunkt eingeben",IF(NOT(ISNUMBER(D19)),"Positive geschlossene Menge eingeben",IF(OR(D19&lt;=0,D19&gt;1000000,ROUND(D19,8)&lt;&gt;D19),"Positive geschlossene Menge eingeben",IF(NOT(ISNUMBER(INDEX('Trades'!$D$9:$D$208,MATCH(B19,'Trades'!$A$9:$A$208,0)))),"Gültigen Eröffnungszeitpunkt eingeben",IF(C19&lt;INDEX('Trades'!$D$9:$D$208,MATCH(B19,'Trades'!$A$9:$A$208,0)),"Ausstieg liegt vor der Eröffnung",IF(AND(E19&lt;&gt;"",OR(NOT(ISNUMBER(E19)),E19&lt;=0)),"Positiven Kurs eingeben oder leer lassen",IF(AND(F19&lt;&gt;"",NOT(ISNUMBER(F19))),"Brutto-P&amp;L muss numerisch oder leer sein",IF(AND(ISNUMBER(F19),OR(ABS(F19)&gt;1000000000,ROUND(F19,2)&lt;&gt;F19)),"Geldbeträge: höchstens 2 Nachkommastellen; Eingabebetrag absolut ≤ 1.000.000.000.",""))))))))))))))))</x:f>
      </x:c>
      <x:c r="I19" s="29" t="str">
        <x:f>IF(ISNUMBER(D19),ROUND(D19,8),"")</x:f>
      </x:c>
      <x:c r="J19" s="29" t="n">
        <x:f>IF(ISNUMBER(F19),1,0)</x:f>
        <x:v>0</x:v>
      </x:c>
      <x:c r="K19" s="29" t="n">
        <x:f>IF(COUNTA(A19:F19)=0,0,1)</x:f>
        <x:v>0</x:v>
      </x:c>
    </x:row>
    <x:row r="20" ht="36" customHeight="1">
      <x:c r="A20" s="34"/>
      <x:c r="B20" s="34"/>
      <x:c r="C20" s="35"/>
      <x:c r="D20" s="36"/>
      <x:c r="E20" s="36"/>
      <x:c r="F20" s="37"/>
      <x:c r="G20" s="38" t="n">
        <x:f>IF(K20=0,0,IF(H20="",1,-1))</x:f>
        <x:v>0</x:v>
      </x:c>
      <x:c r="H20" s="33" t="str">
        <x:f>IF(K20=0,"",IF(A20="","Ausstiegs-ID eingeben",IF(IF(IFERROR(OR(CODE(UPPER(LEFT(A20,1)))&lt;65,CODE(UPPER(LEFT(A20,1)))&gt;90),TRUE),TRUE,OR(NOT(ISTEXT(A20)),LEN(A20)&gt;64,LEN(A20)&lt;&gt;LEN(SUBSTITUTE(A20,"*","")),LEN(A20)&lt;&gt;LEN(SUBSTITUTE(A20,"?","")),LEN(A20)&lt;&gt;LEN(SUBSTITUTE(A20,"~","")),LEN(A20)&lt;&gt;LEN(SUBSTITUTE(A20,"=","")),LEN(A20)&lt;&gt;LEN(SUBSTITUTE(A20,"&lt;","")),LEN(A20)&lt;&gt;LEN(SUBSTITUTE(A20,"&gt;","")))),"IDs: Text mit A–Z am Anfang, bis zu 64 Zeichen; ohne *, ?, ~, =, &lt; oder &gt;. Beispiel: T-001.",IF(COUNTIFS('Exits'!$A$9:$A$608,A20)&lt;&gt;1,"Ausstiegs-ID ist doppelt",IF(B20="","Zugehörige Trade-ID eingeben",IF(IF(IFERROR(OR(CODE(UPPER(LEFT(B20,1)))&lt;65,CODE(UPPER(LEFT(B20,1)))&gt;90),TRUE),TRUE,OR(NOT(ISTEXT(B20)),LEN(B20)&gt;64,LEN(B20)&lt;&gt;LEN(SUBSTITUTE(B20,"*","")),LEN(B20)&lt;&gt;LEN(SUBSTITUTE(B20,"?","")),LEN(B20)&lt;&gt;LEN(SUBSTITUTE(B20,"~","")),LEN(B20)&lt;&gt;LEN(SUBSTITUTE(B20,"=","")),LEN(B20)&lt;&gt;LEN(SUBSTITUTE(B20,"&lt;","")),LEN(B20)&lt;&gt;LEN(SUBSTITUTE(B20,"&gt;","")))),"IDs: Text mit A–Z am Anfang, bis zu 64 Zeichen; ohne *, ?, ~, =, &lt; oder &gt;. Beispiel: T-001.",IF(COUNTIFS('Trades'!$A$9:$A$208,B20)&lt;&gt;1,"Trade-ID muss genau einer Trades-Zeile entsprechen",IF(NOT(ISNUMBER(C20)),"Gültigen Schließungszeitpunkt eingeben",IF(OR(C20&lt;1,C20&gt;2958465),"Gültigen Schließungszeitpunkt eingeben",IF(NOT(ISNUMBER(D20)),"Positive geschlossene Menge eingeben",IF(OR(D20&lt;=0,D20&gt;1000000,ROUND(D20,8)&lt;&gt;D20),"Positive geschlossene Menge eingeben",IF(NOT(ISNUMBER(INDEX('Trades'!$D$9:$D$208,MATCH(B20,'Trades'!$A$9:$A$208,0)))),"Gültigen Eröffnungszeitpunkt eingeben",IF(C20&lt;INDEX('Trades'!$D$9:$D$208,MATCH(B20,'Trades'!$A$9:$A$208,0)),"Ausstieg liegt vor der Eröffnung",IF(AND(E20&lt;&gt;"",OR(NOT(ISNUMBER(E20)),E20&lt;=0)),"Positiven Kurs eingeben oder leer lassen",IF(AND(F20&lt;&gt;"",NOT(ISNUMBER(F20))),"Brutto-P&amp;L muss numerisch oder leer sein",IF(AND(ISNUMBER(F20),OR(ABS(F20)&gt;1000000000,ROUND(F20,2)&lt;&gt;F20)),"Geldbeträge: höchstens 2 Nachkommastellen; Eingabebetrag absolut ≤ 1.000.000.000.",""))))))))))))))))</x:f>
      </x:c>
      <x:c r="I20" s="29" t="str">
        <x:f>IF(ISNUMBER(D20),ROUND(D20,8),"")</x:f>
      </x:c>
      <x:c r="J20" s="29" t="n">
        <x:f>IF(ISNUMBER(F20),1,0)</x:f>
        <x:v>0</x:v>
      </x:c>
      <x:c r="K20" s="29" t="n">
        <x:f>IF(COUNTA(A20:F20)=0,0,1)</x:f>
        <x:v>0</x:v>
      </x:c>
    </x:row>
    <x:row r="21" ht="36" customHeight="1">
      <x:c r="A21" s="34"/>
      <x:c r="B21" s="34"/>
      <x:c r="C21" s="35"/>
      <x:c r="D21" s="36"/>
      <x:c r="E21" s="36"/>
      <x:c r="F21" s="37"/>
      <x:c r="G21" s="38" t="n">
        <x:f>IF(K21=0,0,IF(H21="",1,-1))</x:f>
        <x:v>0</x:v>
      </x:c>
      <x:c r="H21" s="33" t="str">
        <x:f>IF(K21=0,"",IF(A21="","Ausstiegs-ID eingeben",IF(IF(IFERROR(OR(CODE(UPPER(LEFT(A21,1)))&lt;65,CODE(UPPER(LEFT(A21,1)))&gt;90),TRUE),TRUE,OR(NOT(ISTEXT(A21)),LEN(A21)&gt;64,LEN(A21)&lt;&gt;LEN(SUBSTITUTE(A21,"*","")),LEN(A21)&lt;&gt;LEN(SUBSTITUTE(A21,"?","")),LEN(A21)&lt;&gt;LEN(SUBSTITUTE(A21,"~","")),LEN(A21)&lt;&gt;LEN(SUBSTITUTE(A21,"=","")),LEN(A21)&lt;&gt;LEN(SUBSTITUTE(A21,"&lt;","")),LEN(A21)&lt;&gt;LEN(SUBSTITUTE(A21,"&gt;","")))),"IDs: Text mit A–Z am Anfang, bis zu 64 Zeichen; ohne *, ?, ~, =, &lt; oder &gt;. Beispiel: T-001.",IF(COUNTIFS('Exits'!$A$9:$A$608,A21)&lt;&gt;1,"Ausstiegs-ID ist doppelt",IF(B21="","Zugehörige Trade-ID eingeben",IF(IF(IFERROR(OR(CODE(UPPER(LEFT(B21,1)))&lt;65,CODE(UPPER(LEFT(B21,1)))&gt;90),TRUE),TRUE,OR(NOT(ISTEXT(B21)),LEN(B21)&gt;64,LEN(B21)&lt;&gt;LEN(SUBSTITUTE(B21,"*","")),LEN(B21)&lt;&gt;LEN(SUBSTITUTE(B21,"?","")),LEN(B21)&lt;&gt;LEN(SUBSTITUTE(B21,"~","")),LEN(B21)&lt;&gt;LEN(SUBSTITUTE(B21,"=","")),LEN(B21)&lt;&gt;LEN(SUBSTITUTE(B21,"&lt;","")),LEN(B21)&lt;&gt;LEN(SUBSTITUTE(B21,"&gt;","")))),"IDs: Text mit A–Z am Anfang, bis zu 64 Zeichen; ohne *, ?, ~, =, &lt; oder &gt;. Beispiel: T-001.",IF(COUNTIFS('Trades'!$A$9:$A$208,B21)&lt;&gt;1,"Trade-ID muss genau einer Trades-Zeile entsprechen",IF(NOT(ISNUMBER(C21)),"Gültigen Schließungszeitpunkt eingeben",IF(OR(C21&lt;1,C21&gt;2958465),"Gültigen Schließungszeitpunkt eingeben",IF(NOT(ISNUMBER(D21)),"Positive geschlossene Menge eingeben",IF(OR(D21&lt;=0,D21&gt;1000000,ROUND(D21,8)&lt;&gt;D21),"Positive geschlossene Menge eingeben",IF(NOT(ISNUMBER(INDEX('Trades'!$D$9:$D$208,MATCH(B21,'Trades'!$A$9:$A$208,0)))),"Gültigen Eröffnungszeitpunkt eingeben",IF(C21&lt;INDEX('Trades'!$D$9:$D$208,MATCH(B21,'Trades'!$A$9:$A$208,0)),"Ausstieg liegt vor der Eröffnung",IF(AND(E21&lt;&gt;"",OR(NOT(ISNUMBER(E21)),E21&lt;=0)),"Positiven Kurs eingeben oder leer lassen",IF(AND(F21&lt;&gt;"",NOT(ISNUMBER(F21))),"Brutto-P&amp;L muss numerisch oder leer sein",IF(AND(ISNUMBER(F21),OR(ABS(F21)&gt;1000000000,ROUND(F21,2)&lt;&gt;F21)),"Geldbeträge: höchstens 2 Nachkommastellen; Eingabebetrag absolut ≤ 1.000.000.000.",""))))))))))))))))</x:f>
      </x:c>
      <x:c r="I21" s="29" t="str">
        <x:f>IF(ISNUMBER(D21),ROUND(D21,8),"")</x:f>
      </x:c>
      <x:c r="J21" s="29" t="n">
        <x:f>IF(ISNUMBER(F21),1,0)</x:f>
        <x:v>0</x:v>
      </x:c>
      <x:c r="K21" s="29" t="n">
        <x:f>IF(COUNTA(A21:F21)=0,0,1)</x:f>
        <x:v>0</x:v>
      </x:c>
    </x:row>
    <x:row r="22" ht="36" customHeight="1">
      <x:c r="A22" s="34"/>
      <x:c r="B22" s="34"/>
      <x:c r="C22" s="35"/>
      <x:c r="D22" s="36"/>
      <x:c r="E22" s="36"/>
      <x:c r="F22" s="37"/>
      <x:c r="G22" s="38" t="n">
        <x:f>IF(K22=0,0,IF(H22="",1,-1))</x:f>
        <x:v>0</x:v>
      </x:c>
      <x:c r="H22" s="33" t="str">
        <x:f>IF(K22=0,"",IF(A22="","Ausstiegs-ID eingeben",IF(IF(IFERROR(OR(CODE(UPPER(LEFT(A22,1)))&lt;65,CODE(UPPER(LEFT(A22,1)))&gt;90),TRUE),TRUE,OR(NOT(ISTEXT(A22)),LEN(A22)&gt;64,LEN(A22)&lt;&gt;LEN(SUBSTITUTE(A22,"*","")),LEN(A22)&lt;&gt;LEN(SUBSTITUTE(A22,"?","")),LEN(A22)&lt;&gt;LEN(SUBSTITUTE(A22,"~","")),LEN(A22)&lt;&gt;LEN(SUBSTITUTE(A22,"=","")),LEN(A22)&lt;&gt;LEN(SUBSTITUTE(A22,"&lt;","")),LEN(A22)&lt;&gt;LEN(SUBSTITUTE(A22,"&gt;","")))),"IDs: Text mit A–Z am Anfang, bis zu 64 Zeichen; ohne *, ?, ~, =, &lt; oder &gt;. Beispiel: T-001.",IF(COUNTIFS('Exits'!$A$9:$A$608,A22)&lt;&gt;1,"Ausstiegs-ID ist doppelt",IF(B22="","Zugehörige Trade-ID eingeben",IF(IF(IFERROR(OR(CODE(UPPER(LEFT(B22,1)))&lt;65,CODE(UPPER(LEFT(B22,1)))&gt;90),TRUE),TRUE,OR(NOT(ISTEXT(B22)),LEN(B22)&gt;64,LEN(B22)&lt;&gt;LEN(SUBSTITUTE(B22,"*","")),LEN(B22)&lt;&gt;LEN(SUBSTITUTE(B22,"?","")),LEN(B22)&lt;&gt;LEN(SUBSTITUTE(B22,"~","")),LEN(B22)&lt;&gt;LEN(SUBSTITUTE(B22,"=","")),LEN(B22)&lt;&gt;LEN(SUBSTITUTE(B22,"&lt;","")),LEN(B22)&lt;&gt;LEN(SUBSTITUTE(B22,"&gt;","")))),"IDs: Text mit A–Z am Anfang, bis zu 64 Zeichen; ohne *, ?, ~, =, &lt; oder &gt;. Beispiel: T-001.",IF(COUNTIFS('Trades'!$A$9:$A$208,B22)&lt;&gt;1,"Trade-ID muss genau einer Trades-Zeile entsprechen",IF(NOT(ISNUMBER(C22)),"Gültigen Schließungszeitpunkt eingeben",IF(OR(C22&lt;1,C22&gt;2958465),"Gültigen Schließungszeitpunkt eingeben",IF(NOT(ISNUMBER(D22)),"Positive geschlossene Menge eingeben",IF(OR(D22&lt;=0,D22&gt;1000000,ROUND(D22,8)&lt;&gt;D22),"Positive geschlossene Menge eingeben",IF(NOT(ISNUMBER(INDEX('Trades'!$D$9:$D$208,MATCH(B22,'Trades'!$A$9:$A$208,0)))),"Gültigen Eröffnungszeitpunkt eingeben",IF(C22&lt;INDEX('Trades'!$D$9:$D$208,MATCH(B22,'Trades'!$A$9:$A$208,0)),"Ausstieg liegt vor der Eröffnung",IF(AND(E22&lt;&gt;"",OR(NOT(ISNUMBER(E22)),E22&lt;=0)),"Positiven Kurs eingeben oder leer lassen",IF(AND(F22&lt;&gt;"",NOT(ISNUMBER(F22))),"Brutto-P&amp;L muss numerisch oder leer sein",IF(AND(ISNUMBER(F22),OR(ABS(F22)&gt;1000000000,ROUND(F22,2)&lt;&gt;F22)),"Geldbeträge: höchstens 2 Nachkommastellen; Eingabebetrag absolut ≤ 1.000.000.000.",""))))))))))))))))</x:f>
      </x:c>
      <x:c r="I22" s="29" t="str">
        <x:f>IF(ISNUMBER(D22),ROUND(D22,8),"")</x:f>
      </x:c>
      <x:c r="J22" s="29" t="n">
        <x:f>IF(ISNUMBER(F22),1,0)</x:f>
        <x:v>0</x:v>
      </x:c>
      <x:c r="K22" s="29" t="n">
        <x:f>IF(COUNTA(A22:F22)=0,0,1)</x:f>
        <x:v>0</x:v>
      </x:c>
    </x:row>
    <x:row r="23" ht="36" customHeight="1">
      <x:c r="A23" s="34"/>
      <x:c r="B23" s="34"/>
      <x:c r="C23" s="35"/>
      <x:c r="D23" s="36"/>
      <x:c r="E23" s="36"/>
      <x:c r="F23" s="37"/>
      <x:c r="G23" s="38" t="n">
        <x:f>IF(K23=0,0,IF(H23="",1,-1))</x:f>
        <x:v>0</x:v>
      </x:c>
      <x:c r="H23" s="33" t="str">
        <x:f>IF(K23=0,"",IF(A23="","Ausstiegs-ID eingeben",IF(IF(IFERROR(OR(CODE(UPPER(LEFT(A23,1)))&lt;65,CODE(UPPER(LEFT(A23,1)))&gt;90),TRUE),TRUE,OR(NOT(ISTEXT(A23)),LEN(A23)&gt;64,LEN(A23)&lt;&gt;LEN(SUBSTITUTE(A23,"*","")),LEN(A23)&lt;&gt;LEN(SUBSTITUTE(A23,"?","")),LEN(A23)&lt;&gt;LEN(SUBSTITUTE(A23,"~","")),LEN(A23)&lt;&gt;LEN(SUBSTITUTE(A23,"=","")),LEN(A23)&lt;&gt;LEN(SUBSTITUTE(A23,"&lt;","")),LEN(A23)&lt;&gt;LEN(SUBSTITUTE(A23,"&gt;","")))),"IDs: Text mit A–Z am Anfang, bis zu 64 Zeichen; ohne *, ?, ~, =, &lt; oder &gt;. Beispiel: T-001.",IF(COUNTIFS('Exits'!$A$9:$A$608,A23)&lt;&gt;1,"Ausstiegs-ID ist doppelt",IF(B23="","Zugehörige Trade-ID eingeben",IF(IF(IFERROR(OR(CODE(UPPER(LEFT(B23,1)))&lt;65,CODE(UPPER(LEFT(B23,1)))&gt;90),TRUE),TRUE,OR(NOT(ISTEXT(B23)),LEN(B23)&gt;64,LEN(B23)&lt;&gt;LEN(SUBSTITUTE(B23,"*","")),LEN(B23)&lt;&gt;LEN(SUBSTITUTE(B23,"?","")),LEN(B23)&lt;&gt;LEN(SUBSTITUTE(B23,"~","")),LEN(B23)&lt;&gt;LEN(SUBSTITUTE(B23,"=","")),LEN(B23)&lt;&gt;LEN(SUBSTITUTE(B23,"&lt;","")),LEN(B23)&lt;&gt;LEN(SUBSTITUTE(B23,"&gt;","")))),"IDs: Text mit A–Z am Anfang, bis zu 64 Zeichen; ohne *, ?, ~, =, &lt; oder &gt;. Beispiel: T-001.",IF(COUNTIFS('Trades'!$A$9:$A$208,B23)&lt;&gt;1,"Trade-ID muss genau einer Trades-Zeile entsprechen",IF(NOT(ISNUMBER(C23)),"Gültigen Schließungszeitpunkt eingeben",IF(OR(C23&lt;1,C23&gt;2958465),"Gültigen Schließungszeitpunkt eingeben",IF(NOT(ISNUMBER(D23)),"Positive geschlossene Menge eingeben",IF(OR(D23&lt;=0,D23&gt;1000000,ROUND(D23,8)&lt;&gt;D23),"Positive geschlossene Menge eingeben",IF(NOT(ISNUMBER(INDEX('Trades'!$D$9:$D$208,MATCH(B23,'Trades'!$A$9:$A$208,0)))),"Gültigen Eröffnungszeitpunkt eingeben",IF(C23&lt;INDEX('Trades'!$D$9:$D$208,MATCH(B23,'Trades'!$A$9:$A$208,0)),"Ausstieg liegt vor der Eröffnung",IF(AND(E23&lt;&gt;"",OR(NOT(ISNUMBER(E23)),E23&lt;=0)),"Positiven Kurs eingeben oder leer lassen",IF(AND(F23&lt;&gt;"",NOT(ISNUMBER(F23))),"Brutto-P&amp;L muss numerisch oder leer sein",IF(AND(ISNUMBER(F23),OR(ABS(F23)&gt;1000000000,ROUND(F23,2)&lt;&gt;F23)),"Geldbeträge: höchstens 2 Nachkommastellen; Eingabebetrag absolut ≤ 1.000.000.000.",""))))))))))))))))</x:f>
      </x:c>
      <x:c r="I23" s="29" t="str">
        <x:f>IF(ISNUMBER(D23),ROUND(D23,8),"")</x:f>
      </x:c>
      <x:c r="J23" s="29" t="n">
        <x:f>IF(ISNUMBER(F23),1,0)</x:f>
        <x:v>0</x:v>
      </x:c>
      <x:c r="K23" s="29" t="n">
        <x:f>IF(COUNTA(A23:F23)=0,0,1)</x:f>
        <x:v>0</x:v>
      </x:c>
    </x:row>
    <x:row r="24" ht="36" customHeight="1">
      <x:c r="A24" s="34"/>
      <x:c r="B24" s="34"/>
      <x:c r="C24" s="35"/>
      <x:c r="D24" s="36"/>
      <x:c r="E24" s="36"/>
      <x:c r="F24" s="37"/>
      <x:c r="G24" s="38" t="n">
        <x:f>IF(K24=0,0,IF(H24="",1,-1))</x:f>
        <x:v>0</x:v>
      </x:c>
      <x:c r="H24" s="33" t="str">
        <x:f>IF(K24=0,"",IF(A24="","Ausstiegs-ID eingeben",IF(IF(IFERROR(OR(CODE(UPPER(LEFT(A24,1)))&lt;65,CODE(UPPER(LEFT(A24,1)))&gt;90),TRUE),TRUE,OR(NOT(ISTEXT(A24)),LEN(A24)&gt;64,LEN(A24)&lt;&gt;LEN(SUBSTITUTE(A24,"*","")),LEN(A24)&lt;&gt;LEN(SUBSTITUTE(A24,"?","")),LEN(A24)&lt;&gt;LEN(SUBSTITUTE(A24,"~","")),LEN(A24)&lt;&gt;LEN(SUBSTITUTE(A24,"=","")),LEN(A24)&lt;&gt;LEN(SUBSTITUTE(A24,"&lt;","")),LEN(A24)&lt;&gt;LEN(SUBSTITUTE(A24,"&gt;","")))),"IDs: Text mit A–Z am Anfang, bis zu 64 Zeichen; ohne *, ?, ~, =, &lt; oder &gt;. Beispiel: T-001.",IF(COUNTIFS('Exits'!$A$9:$A$608,A24)&lt;&gt;1,"Ausstiegs-ID ist doppelt",IF(B24="","Zugehörige Trade-ID eingeben",IF(IF(IFERROR(OR(CODE(UPPER(LEFT(B24,1)))&lt;65,CODE(UPPER(LEFT(B24,1)))&gt;90),TRUE),TRUE,OR(NOT(ISTEXT(B24)),LEN(B24)&gt;64,LEN(B24)&lt;&gt;LEN(SUBSTITUTE(B24,"*","")),LEN(B24)&lt;&gt;LEN(SUBSTITUTE(B24,"?","")),LEN(B24)&lt;&gt;LEN(SUBSTITUTE(B24,"~","")),LEN(B24)&lt;&gt;LEN(SUBSTITUTE(B24,"=","")),LEN(B24)&lt;&gt;LEN(SUBSTITUTE(B24,"&lt;","")),LEN(B24)&lt;&gt;LEN(SUBSTITUTE(B24,"&gt;","")))),"IDs: Text mit A–Z am Anfang, bis zu 64 Zeichen; ohne *, ?, ~, =, &lt; oder &gt;. Beispiel: T-001.",IF(COUNTIFS('Trades'!$A$9:$A$208,B24)&lt;&gt;1,"Trade-ID muss genau einer Trades-Zeile entsprechen",IF(NOT(ISNUMBER(C24)),"Gültigen Schließungszeitpunkt eingeben",IF(OR(C24&lt;1,C24&gt;2958465),"Gültigen Schließungszeitpunkt eingeben",IF(NOT(ISNUMBER(D24)),"Positive geschlossene Menge eingeben",IF(OR(D24&lt;=0,D24&gt;1000000,ROUND(D24,8)&lt;&gt;D24),"Positive geschlossene Menge eingeben",IF(NOT(ISNUMBER(INDEX('Trades'!$D$9:$D$208,MATCH(B24,'Trades'!$A$9:$A$208,0)))),"Gültigen Eröffnungszeitpunkt eingeben",IF(C24&lt;INDEX('Trades'!$D$9:$D$208,MATCH(B24,'Trades'!$A$9:$A$208,0)),"Ausstieg liegt vor der Eröffnung",IF(AND(E24&lt;&gt;"",OR(NOT(ISNUMBER(E24)),E24&lt;=0)),"Positiven Kurs eingeben oder leer lassen",IF(AND(F24&lt;&gt;"",NOT(ISNUMBER(F24))),"Brutto-P&amp;L muss numerisch oder leer sein",IF(AND(ISNUMBER(F24),OR(ABS(F24)&gt;1000000000,ROUND(F24,2)&lt;&gt;F24)),"Geldbeträge: höchstens 2 Nachkommastellen; Eingabebetrag absolut ≤ 1.000.000.000.",""))))))))))))))))</x:f>
      </x:c>
      <x:c r="I24" s="29" t="str">
        <x:f>IF(ISNUMBER(D24),ROUND(D24,8),"")</x:f>
      </x:c>
      <x:c r="J24" s="29" t="n">
        <x:f>IF(ISNUMBER(F24),1,0)</x:f>
        <x:v>0</x:v>
      </x:c>
      <x:c r="K24" s="29" t="n">
        <x:f>IF(COUNTA(A24:F24)=0,0,1)</x:f>
        <x:v>0</x:v>
      </x:c>
    </x:row>
    <x:row r="25" ht="36" customHeight="1">
      <x:c r="A25" s="34"/>
      <x:c r="B25" s="34"/>
      <x:c r="C25" s="35"/>
      <x:c r="D25" s="36"/>
      <x:c r="E25" s="36"/>
      <x:c r="F25" s="37"/>
      <x:c r="G25" s="38" t="n">
        <x:f>IF(K25=0,0,IF(H25="",1,-1))</x:f>
        <x:v>0</x:v>
      </x:c>
      <x:c r="H25" s="33" t="str">
        <x:f>IF(K25=0,"",IF(A25="","Ausstiegs-ID eingeben",IF(IF(IFERROR(OR(CODE(UPPER(LEFT(A25,1)))&lt;65,CODE(UPPER(LEFT(A25,1)))&gt;90),TRUE),TRUE,OR(NOT(ISTEXT(A25)),LEN(A25)&gt;64,LEN(A25)&lt;&gt;LEN(SUBSTITUTE(A25,"*","")),LEN(A25)&lt;&gt;LEN(SUBSTITUTE(A25,"?","")),LEN(A25)&lt;&gt;LEN(SUBSTITUTE(A25,"~","")),LEN(A25)&lt;&gt;LEN(SUBSTITUTE(A25,"=","")),LEN(A25)&lt;&gt;LEN(SUBSTITUTE(A25,"&lt;","")),LEN(A25)&lt;&gt;LEN(SUBSTITUTE(A25,"&gt;","")))),"IDs: Text mit A–Z am Anfang, bis zu 64 Zeichen; ohne *, ?, ~, =, &lt; oder &gt;. Beispiel: T-001.",IF(COUNTIFS('Exits'!$A$9:$A$608,A25)&lt;&gt;1,"Ausstiegs-ID ist doppelt",IF(B25="","Zugehörige Trade-ID eingeben",IF(IF(IFERROR(OR(CODE(UPPER(LEFT(B25,1)))&lt;65,CODE(UPPER(LEFT(B25,1)))&gt;90),TRUE),TRUE,OR(NOT(ISTEXT(B25)),LEN(B25)&gt;64,LEN(B25)&lt;&gt;LEN(SUBSTITUTE(B25,"*","")),LEN(B25)&lt;&gt;LEN(SUBSTITUTE(B25,"?","")),LEN(B25)&lt;&gt;LEN(SUBSTITUTE(B25,"~","")),LEN(B25)&lt;&gt;LEN(SUBSTITUTE(B25,"=","")),LEN(B25)&lt;&gt;LEN(SUBSTITUTE(B25,"&lt;","")),LEN(B25)&lt;&gt;LEN(SUBSTITUTE(B25,"&gt;","")))),"IDs: Text mit A–Z am Anfang, bis zu 64 Zeichen; ohne *, ?, ~, =, &lt; oder &gt;. Beispiel: T-001.",IF(COUNTIFS('Trades'!$A$9:$A$208,B25)&lt;&gt;1,"Trade-ID muss genau einer Trades-Zeile entsprechen",IF(NOT(ISNUMBER(C25)),"Gültigen Schließungszeitpunkt eingeben",IF(OR(C25&lt;1,C25&gt;2958465),"Gültigen Schließungszeitpunkt eingeben",IF(NOT(ISNUMBER(D25)),"Positive geschlossene Menge eingeben",IF(OR(D25&lt;=0,D25&gt;1000000,ROUND(D25,8)&lt;&gt;D25),"Positive geschlossene Menge eingeben",IF(NOT(ISNUMBER(INDEX('Trades'!$D$9:$D$208,MATCH(B25,'Trades'!$A$9:$A$208,0)))),"Gültigen Eröffnungszeitpunkt eingeben",IF(C25&lt;INDEX('Trades'!$D$9:$D$208,MATCH(B25,'Trades'!$A$9:$A$208,0)),"Ausstieg liegt vor der Eröffnung",IF(AND(E25&lt;&gt;"",OR(NOT(ISNUMBER(E25)),E25&lt;=0)),"Positiven Kurs eingeben oder leer lassen",IF(AND(F25&lt;&gt;"",NOT(ISNUMBER(F25))),"Brutto-P&amp;L muss numerisch oder leer sein",IF(AND(ISNUMBER(F25),OR(ABS(F25)&gt;1000000000,ROUND(F25,2)&lt;&gt;F25)),"Geldbeträge: höchstens 2 Nachkommastellen; Eingabebetrag absolut ≤ 1.000.000.000.",""))))))))))))))))</x:f>
      </x:c>
      <x:c r="I25" s="29" t="str">
        <x:f>IF(ISNUMBER(D25),ROUND(D25,8),"")</x:f>
      </x:c>
      <x:c r="J25" s="29" t="n">
        <x:f>IF(ISNUMBER(F25),1,0)</x:f>
        <x:v>0</x:v>
      </x:c>
      <x:c r="K25" s="29" t="n">
        <x:f>IF(COUNTA(A25:F25)=0,0,1)</x:f>
        <x:v>0</x:v>
      </x:c>
    </x:row>
    <x:row r="26" ht="36" customHeight="1">
      <x:c r="A26" s="34"/>
      <x:c r="B26" s="34"/>
      <x:c r="C26" s="35"/>
      <x:c r="D26" s="36"/>
      <x:c r="E26" s="36"/>
      <x:c r="F26" s="37"/>
      <x:c r="G26" s="38" t="n">
        <x:f>IF(K26=0,0,IF(H26="",1,-1))</x:f>
        <x:v>0</x:v>
      </x:c>
      <x:c r="H26" s="33" t="str">
        <x:f>IF(K26=0,"",IF(A26="","Ausstiegs-ID eingeben",IF(IF(IFERROR(OR(CODE(UPPER(LEFT(A26,1)))&lt;65,CODE(UPPER(LEFT(A26,1)))&gt;90),TRUE),TRUE,OR(NOT(ISTEXT(A26)),LEN(A26)&gt;64,LEN(A26)&lt;&gt;LEN(SUBSTITUTE(A26,"*","")),LEN(A26)&lt;&gt;LEN(SUBSTITUTE(A26,"?","")),LEN(A26)&lt;&gt;LEN(SUBSTITUTE(A26,"~","")),LEN(A26)&lt;&gt;LEN(SUBSTITUTE(A26,"=","")),LEN(A26)&lt;&gt;LEN(SUBSTITUTE(A26,"&lt;","")),LEN(A26)&lt;&gt;LEN(SUBSTITUTE(A26,"&gt;","")))),"IDs: Text mit A–Z am Anfang, bis zu 64 Zeichen; ohne *, ?, ~, =, &lt; oder &gt;. Beispiel: T-001.",IF(COUNTIFS('Exits'!$A$9:$A$608,A26)&lt;&gt;1,"Ausstiegs-ID ist doppelt",IF(B26="","Zugehörige Trade-ID eingeben",IF(IF(IFERROR(OR(CODE(UPPER(LEFT(B26,1)))&lt;65,CODE(UPPER(LEFT(B26,1)))&gt;90),TRUE),TRUE,OR(NOT(ISTEXT(B26)),LEN(B26)&gt;64,LEN(B26)&lt;&gt;LEN(SUBSTITUTE(B26,"*","")),LEN(B26)&lt;&gt;LEN(SUBSTITUTE(B26,"?","")),LEN(B26)&lt;&gt;LEN(SUBSTITUTE(B26,"~","")),LEN(B26)&lt;&gt;LEN(SUBSTITUTE(B26,"=","")),LEN(B26)&lt;&gt;LEN(SUBSTITUTE(B26,"&lt;","")),LEN(B26)&lt;&gt;LEN(SUBSTITUTE(B26,"&gt;","")))),"IDs: Text mit A–Z am Anfang, bis zu 64 Zeichen; ohne *, ?, ~, =, &lt; oder &gt;. Beispiel: T-001.",IF(COUNTIFS('Trades'!$A$9:$A$208,B26)&lt;&gt;1,"Trade-ID muss genau einer Trades-Zeile entsprechen",IF(NOT(ISNUMBER(C26)),"Gültigen Schließungszeitpunkt eingeben",IF(OR(C26&lt;1,C26&gt;2958465),"Gültigen Schließungszeitpunkt eingeben",IF(NOT(ISNUMBER(D26)),"Positive geschlossene Menge eingeben",IF(OR(D26&lt;=0,D26&gt;1000000,ROUND(D26,8)&lt;&gt;D26),"Positive geschlossene Menge eingeben",IF(NOT(ISNUMBER(INDEX('Trades'!$D$9:$D$208,MATCH(B26,'Trades'!$A$9:$A$208,0)))),"Gültigen Eröffnungszeitpunkt eingeben",IF(C26&lt;INDEX('Trades'!$D$9:$D$208,MATCH(B26,'Trades'!$A$9:$A$208,0)),"Ausstieg liegt vor der Eröffnung",IF(AND(E26&lt;&gt;"",OR(NOT(ISNUMBER(E26)),E26&lt;=0)),"Positiven Kurs eingeben oder leer lassen",IF(AND(F26&lt;&gt;"",NOT(ISNUMBER(F26))),"Brutto-P&amp;L muss numerisch oder leer sein",IF(AND(ISNUMBER(F26),OR(ABS(F26)&gt;1000000000,ROUND(F26,2)&lt;&gt;F26)),"Geldbeträge: höchstens 2 Nachkommastellen; Eingabebetrag absolut ≤ 1.000.000.000.",""))))))))))))))))</x:f>
      </x:c>
      <x:c r="I26" s="29" t="str">
        <x:f>IF(ISNUMBER(D26),ROUND(D26,8),"")</x:f>
      </x:c>
      <x:c r="J26" s="29" t="n">
        <x:f>IF(ISNUMBER(F26),1,0)</x:f>
        <x:v>0</x:v>
      </x:c>
      <x:c r="K26" s="29" t="n">
        <x:f>IF(COUNTA(A26:F26)=0,0,1)</x:f>
        <x:v>0</x:v>
      </x:c>
    </x:row>
    <x:row r="27" ht="36" customHeight="1">
      <x:c r="A27" s="34"/>
      <x:c r="B27" s="34"/>
      <x:c r="C27" s="35"/>
      <x:c r="D27" s="36"/>
      <x:c r="E27" s="36"/>
      <x:c r="F27" s="37"/>
      <x:c r="G27" s="38" t="n">
        <x:f>IF(K27=0,0,IF(H27="",1,-1))</x:f>
        <x:v>0</x:v>
      </x:c>
      <x:c r="H27" s="33" t="str">
        <x:f>IF(K27=0,"",IF(A27="","Ausstiegs-ID eingeben",IF(IF(IFERROR(OR(CODE(UPPER(LEFT(A27,1)))&lt;65,CODE(UPPER(LEFT(A27,1)))&gt;90),TRUE),TRUE,OR(NOT(ISTEXT(A27)),LEN(A27)&gt;64,LEN(A27)&lt;&gt;LEN(SUBSTITUTE(A27,"*","")),LEN(A27)&lt;&gt;LEN(SUBSTITUTE(A27,"?","")),LEN(A27)&lt;&gt;LEN(SUBSTITUTE(A27,"~","")),LEN(A27)&lt;&gt;LEN(SUBSTITUTE(A27,"=","")),LEN(A27)&lt;&gt;LEN(SUBSTITUTE(A27,"&lt;","")),LEN(A27)&lt;&gt;LEN(SUBSTITUTE(A27,"&gt;","")))),"IDs: Text mit A–Z am Anfang, bis zu 64 Zeichen; ohne *, ?, ~, =, &lt; oder &gt;. Beispiel: T-001.",IF(COUNTIFS('Exits'!$A$9:$A$608,A27)&lt;&gt;1,"Ausstiegs-ID ist doppelt",IF(B27="","Zugehörige Trade-ID eingeben",IF(IF(IFERROR(OR(CODE(UPPER(LEFT(B27,1)))&lt;65,CODE(UPPER(LEFT(B27,1)))&gt;90),TRUE),TRUE,OR(NOT(ISTEXT(B27)),LEN(B27)&gt;64,LEN(B27)&lt;&gt;LEN(SUBSTITUTE(B27,"*","")),LEN(B27)&lt;&gt;LEN(SUBSTITUTE(B27,"?","")),LEN(B27)&lt;&gt;LEN(SUBSTITUTE(B27,"~","")),LEN(B27)&lt;&gt;LEN(SUBSTITUTE(B27,"=","")),LEN(B27)&lt;&gt;LEN(SUBSTITUTE(B27,"&lt;","")),LEN(B27)&lt;&gt;LEN(SUBSTITUTE(B27,"&gt;","")))),"IDs: Text mit A–Z am Anfang, bis zu 64 Zeichen; ohne *, ?, ~, =, &lt; oder &gt;. Beispiel: T-001.",IF(COUNTIFS('Trades'!$A$9:$A$208,B27)&lt;&gt;1,"Trade-ID muss genau einer Trades-Zeile entsprechen",IF(NOT(ISNUMBER(C27)),"Gültigen Schließungszeitpunkt eingeben",IF(OR(C27&lt;1,C27&gt;2958465),"Gültigen Schließungszeitpunkt eingeben",IF(NOT(ISNUMBER(D27)),"Positive geschlossene Menge eingeben",IF(OR(D27&lt;=0,D27&gt;1000000,ROUND(D27,8)&lt;&gt;D27),"Positive geschlossene Menge eingeben",IF(NOT(ISNUMBER(INDEX('Trades'!$D$9:$D$208,MATCH(B27,'Trades'!$A$9:$A$208,0)))),"Gültigen Eröffnungszeitpunkt eingeben",IF(C27&lt;INDEX('Trades'!$D$9:$D$208,MATCH(B27,'Trades'!$A$9:$A$208,0)),"Ausstieg liegt vor der Eröffnung",IF(AND(E27&lt;&gt;"",OR(NOT(ISNUMBER(E27)),E27&lt;=0)),"Positiven Kurs eingeben oder leer lassen",IF(AND(F27&lt;&gt;"",NOT(ISNUMBER(F27))),"Brutto-P&amp;L muss numerisch oder leer sein",IF(AND(ISNUMBER(F27),OR(ABS(F27)&gt;1000000000,ROUND(F27,2)&lt;&gt;F27)),"Geldbeträge: höchstens 2 Nachkommastellen; Eingabebetrag absolut ≤ 1.000.000.000.",""))))))))))))))))</x:f>
      </x:c>
      <x:c r="I27" s="29" t="str">
        <x:f>IF(ISNUMBER(D27),ROUND(D27,8),"")</x:f>
      </x:c>
      <x:c r="J27" s="29" t="n">
        <x:f>IF(ISNUMBER(F27),1,0)</x:f>
        <x:v>0</x:v>
      </x:c>
      <x:c r="K27" s="29" t="n">
        <x:f>IF(COUNTA(A27:F27)=0,0,1)</x:f>
        <x:v>0</x:v>
      </x:c>
    </x:row>
    <x:row r="28" ht="36" customHeight="1">
      <x:c r="A28" s="34"/>
      <x:c r="B28" s="34"/>
      <x:c r="C28" s="35"/>
      <x:c r="D28" s="36"/>
      <x:c r="E28" s="36"/>
      <x:c r="F28" s="37"/>
      <x:c r="G28" s="38" t="n">
        <x:f>IF(K28=0,0,IF(H28="",1,-1))</x:f>
        <x:v>0</x:v>
      </x:c>
      <x:c r="H28" s="33" t="str">
        <x:f>IF(K28=0,"",IF(A28="","Ausstiegs-ID eingeben",IF(IF(IFERROR(OR(CODE(UPPER(LEFT(A28,1)))&lt;65,CODE(UPPER(LEFT(A28,1)))&gt;90),TRUE),TRUE,OR(NOT(ISTEXT(A28)),LEN(A28)&gt;64,LEN(A28)&lt;&gt;LEN(SUBSTITUTE(A28,"*","")),LEN(A28)&lt;&gt;LEN(SUBSTITUTE(A28,"?","")),LEN(A28)&lt;&gt;LEN(SUBSTITUTE(A28,"~","")),LEN(A28)&lt;&gt;LEN(SUBSTITUTE(A28,"=","")),LEN(A28)&lt;&gt;LEN(SUBSTITUTE(A28,"&lt;","")),LEN(A28)&lt;&gt;LEN(SUBSTITUTE(A28,"&gt;","")))),"IDs: Text mit A–Z am Anfang, bis zu 64 Zeichen; ohne *, ?, ~, =, &lt; oder &gt;. Beispiel: T-001.",IF(COUNTIFS('Exits'!$A$9:$A$608,A28)&lt;&gt;1,"Ausstiegs-ID ist doppelt",IF(B28="","Zugehörige Trade-ID eingeben",IF(IF(IFERROR(OR(CODE(UPPER(LEFT(B28,1)))&lt;65,CODE(UPPER(LEFT(B28,1)))&gt;90),TRUE),TRUE,OR(NOT(ISTEXT(B28)),LEN(B28)&gt;64,LEN(B28)&lt;&gt;LEN(SUBSTITUTE(B28,"*","")),LEN(B28)&lt;&gt;LEN(SUBSTITUTE(B28,"?","")),LEN(B28)&lt;&gt;LEN(SUBSTITUTE(B28,"~","")),LEN(B28)&lt;&gt;LEN(SUBSTITUTE(B28,"=","")),LEN(B28)&lt;&gt;LEN(SUBSTITUTE(B28,"&lt;","")),LEN(B28)&lt;&gt;LEN(SUBSTITUTE(B28,"&gt;","")))),"IDs: Text mit A–Z am Anfang, bis zu 64 Zeichen; ohne *, ?, ~, =, &lt; oder &gt;. Beispiel: T-001.",IF(COUNTIFS('Trades'!$A$9:$A$208,B28)&lt;&gt;1,"Trade-ID muss genau einer Trades-Zeile entsprechen",IF(NOT(ISNUMBER(C28)),"Gültigen Schließungszeitpunkt eingeben",IF(OR(C28&lt;1,C28&gt;2958465),"Gültigen Schließungszeitpunkt eingeben",IF(NOT(ISNUMBER(D28)),"Positive geschlossene Menge eingeben",IF(OR(D28&lt;=0,D28&gt;1000000,ROUND(D28,8)&lt;&gt;D28),"Positive geschlossene Menge eingeben",IF(NOT(ISNUMBER(INDEX('Trades'!$D$9:$D$208,MATCH(B28,'Trades'!$A$9:$A$208,0)))),"Gültigen Eröffnungszeitpunkt eingeben",IF(C28&lt;INDEX('Trades'!$D$9:$D$208,MATCH(B28,'Trades'!$A$9:$A$208,0)),"Ausstieg liegt vor der Eröffnung",IF(AND(E28&lt;&gt;"",OR(NOT(ISNUMBER(E28)),E28&lt;=0)),"Positiven Kurs eingeben oder leer lassen",IF(AND(F28&lt;&gt;"",NOT(ISNUMBER(F28))),"Brutto-P&amp;L muss numerisch oder leer sein",IF(AND(ISNUMBER(F28),OR(ABS(F28)&gt;1000000000,ROUND(F28,2)&lt;&gt;F28)),"Geldbeträge: höchstens 2 Nachkommastellen; Eingabebetrag absolut ≤ 1.000.000.000.",""))))))))))))))))</x:f>
      </x:c>
      <x:c r="I28" s="29" t="str">
        <x:f>IF(ISNUMBER(D28),ROUND(D28,8),"")</x:f>
      </x:c>
      <x:c r="J28" s="29" t="n">
        <x:f>IF(ISNUMBER(F28),1,0)</x:f>
        <x:v>0</x:v>
      </x:c>
      <x:c r="K28" s="29" t="n">
        <x:f>IF(COUNTA(A28:F28)=0,0,1)</x:f>
        <x:v>0</x:v>
      </x:c>
    </x:row>
    <x:row r="29" ht="36" customHeight="1">
      <x:c r="A29" s="34"/>
      <x:c r="B29" s="34"/>
      <x:c r="C29" s="35"/>
      <x:c r="D29" s="36"/>
      <x:c r="E29" s="36"/>
      <x:c r="F29" s="37"/>
      <x:c r="G29" s="38" t="n">
        <x:f>IF(K29=0,0,IF(H29="",1,-1))</x:f>
        <x:v>0</x:v>
      </x:c>
      <x:c r="H29" s="33" t="str">
        <x:f>IF(K29=0,"",IF(A29="","Ausstiegs-ID eingeben",IF(IF(IFERROR(OR(CODE(UPPER(LEFT(A29,1)))&lt;65,CODE(UPPER(LEFT(A29,1)))&gt;90),TRUE),TRUE,OR(NOT(ISTEXT(A29)),LEN(A29)&gt;64,LEN(A29)&lt;&gt;LEN(SUBSTITUTE(A29,"*","")),LEN(A29)&lt;&gt;LEN(SUBSTITUTE(A29,"?","")),LEN(A29)&lt;&gt;LEN(SUBSTITUTE(A29,"~","")),LEN(A29)&lt;&gt;LEN(SUBSTITUTE(A29,"=","")),LEN(A29)&lt;&gt;LEN(SUBSTITUTE(A29,"&lt;","")),LEN(A29)&lt;&gt;LEN(SUBSTITUTE(A29,"&gt;","")))),"IDs: Text mit A–Z am Anfang, bis zu 64 Zeichen; ohne *, ?, ~, =, &lt; oder &gt;. Beispiel: T-001.",IF(COUNTIFS('Exits'!$A$9:$A$608,A29)&lt;&gt;1,"Ausstiegs-ID ist doppelt",IF(B29="","Zugehörige Trade-ID eingeben",IF(IF(IFERROR(OR(CODE(UPPER(LEFT(B29,1)))&lt;65,CODE(UPPER(LEFT(B29,1)))&gt;90),TRUE),TRUE,OR(NOT(ISTEXT(B29)),LEN(B29)&gt;64,LEN(B29)&lt;&gt;LEN(SUBSTITUTE(B29,"*","")),LEN(B29)&lt;&gt;LEN(SUBSTITUTE(B29,"?","")),LEN(B29)&lt;&gt;LEN(SUBSTITUTE(B29,"~","")),LEN(B29)&lt;&gt;LEN(SUBSTITUTE(B29,"=","")),LEN(B29)&lt;&gt;LEN(SUBSTITUTE(B29,"&lt;","")),LEN(B29)&lt;&gt;LEN(SUBSTITUTE(B29,"&gt;","")))),"IDs: Text mit A–Z am Anfang, bis zu 64 Zeichen; ohne *, ?, ~, =, &lt; oder &gt;. Beispiel: T-001.",IF(COUNTIFS('Trades'!$A$9:$A$208,B29)&lt;&gt;1,"Trade-ID muss genau einer Trades-Zeile entsprechen",IF(NOT(ISNUMBER(C29)),"Gültigen Schließungszeitpunkt eingeben",IF(OR(C29&lt;1,C29&gt;2958465),"Gültigen Schließungszeitpunkt eingeben",IF(NOT(ISNUMBER(D29)),"Positive geschlossene Menge eingeben",IF(OR(D29&lt;=0,D29&gt;1000000,ROUND(D29,8)&lt;&gt;D29),"Positive geschlossene Menge eingeben",IF(NOT(ISNUMBER(INDEX('Trades'!$D$9:$D$208,MATCH(B29,'Trades'!$A$9:$A$208,0)))),"Gültigen Eröffnungszeitpunkt eingeben",IF(C29&lt;INDEX('Trades'!$D$9:$D$208,MATCH(B29,'Trades'!$A$9:$A$208,0)),"Ausstieg liegt vor der Eröffnung",IF(AND(E29&lt;&gt;"",OR(NOT(ISNUMBER(E29)),E29&lt;=0)),"Positiven Kurs eingeben oder leer lassen",IF(AND(F29&lt;&gt;"",NOT(ISNUMBER(F29))),"Brutto-P&amp;L muss numerisch oder leer sein",IF(AND(ISNUMBER(F29),OR(ABS(F29)&gt;1000000000,ROUND(F29,2)&lt;&gt;F29)),"Geldbeträge: höchstens 2 Nachkommastellen; Eingabebetrag absolut ≤ 1.000.000.000.",""))))))))))))))))</x:f>
      </x:c>
      <x:c r="I29" s="29" t="str">
        <x:f>IF(ISNUMBER(D29),ROUND(D29,8),"")</x:f>
      </x:c>
      <x:c r="J29" s="29" t="n">
        <x:f>IF(ISNUMBER(F29),1,0)</x:f>
        <x:v>0</x:v>
      </x:c>
      <x:c r="K29" s="29" t="n">
        <x:f>IF(COUNTA(A29:F29)=0,0,1)</x:f>
        <x:v>0</x:v>
      </x:c>
    </x:row>
    <x:row r="30" ht="36" customHeight="1">
      <x:c r="A30" s="34"/>
      <x:c r="B30" s="34"/>
      <x:c r="C30" s="35"/>
      <x:c r="D30" s="36"/>
      <x:c r="E30" s="36"/>
      <x:c r="F30" s="37"/>
      <x:c r="G30" s="38" t="n">
        <x:f>IF(K30=0,0,IF(H30="",1,-1))</x:f>
        <x:v>0</x:v>
      </x:c>
      <x:c r="H30" s="33" t="str">
        <x:f>IF(K30=0,"",IF(A30="","Ausstiegs-ID eingeben",IF(IF(IFERROR(OR(CODE(UPPER(LEFT(A30,1)))&lt;65,CODE(UPPER(LEFT(A30,1)))&gt;90),TRUE),TRUE,OR(NOT(ISTEXT(A30)),LEN(A30)&gt;64,LEN(A30)&lt;&gt;LEN(SUBSTITUTE(A30,"*","")),LEN(A30)&lt;&gt;LEN(SUBSTITUTE(A30,"?","")),LEN(A30)&lt;&gt;LEN(SUBSTITUTE(A30,"~","")),LEN(A30)&lt;&gt;LEN(SUBSTITUTE(A30,"=","")),LEN(A30)&lt;&gt;LEN(SUBSTITUTE(A30,"&lt;","")),LEN(A30)&lt;&gt;LEN(SUBSTITUTE(A30,"&gt;","")))),"IDs: Text mit A–Z am Anfang, bis zu 64 Zeichen; ohne *, ?, ~, =, &lt; oder &gt;. Beispiel: T-001.",IF(COUNTIFS('Exits'!$A$9:$A$608,A30)&lt;&gt;1,"Ausstiegs-ID ist doppelt",IF(B30="","Zugehörige Trade-ID eingeben",IF(IF(IFERROR(OR(CODE(UPPER(LEFT(B30,1)))&lt;65,CODE(UPPER(LEFT(B30,1)))&gt;90),TRUE),TRUE,OR(NOT(ISTEXT(B30)),LEN(B30)&gt;64,LEN(B30)&lt;&gt;LEN(SUBSTITUTE(B30,"*","")),LEN(B30)&lt;&gt;LEN(SUBSTITUTE(B30,"?","")),LEN(B30)&lt;&gt;LEN(SUBSTITUTE(B30,"~","")),LEN(B30)&lt;&gt;LEN(SUBSTITUTE(B30,"=","")),LEN(B30)&lt;&gt;LEN(SUBSTITUTE(B30,"&lt;","")),LEN(B30)&lt;&gt;LEN(SUBSTITUTE(B30,"&gt;","")))),"IDs: Text mit A–Z am Anfang, bis zu 64 Zeichen; ohne *, ?, ~, =, &lt; oder &gt;. Beispiel: T-001.",IF(COUNTIFS('Trades'!$A$9:$A$208,B30)&lt;&gt;1,"Trade-ID muss genau einer Trades-Zeile entsprechen",IF(NOT(ISNUMBER(C30)),"Gültigen Schließungszeitpunkt eingeben",IF(OR(C30&lt;1,C30&gt;2958465),"Gültigen Schließungszeitpunkt eingeben",IF(NOT(ISNUMBER(D30)),"Positive geschlossene Menge eingeben",IF(OR(D30&lt;=0,D30&gt;1000000,ROUND(D30,8)&lt;&gt;D30),"Positive geschlossene Menge eingeben",IF(NOT(ISNUMBER(INDEX('Trades'!$D$9:$D$208,MATCH(B30,'Trades'!$A$9:$A$208,0)))),"Gültigen Eröffnungszeitpunkt eingeben",IF(C30&lt;INDEX('Trades'!$D$9:$D$208,MATCH(B30,'Trades'!$A$9:$A$208,0)),"Ausstieg liegt vor der Eröffnung",IF(AND(E30&lt;&gt;"",OR(NOT(ISNUMBER(E30)),E30&lt;=0)),"Positiven Kurs eingeben oder leer lassen",IF(AND(F30&lt;&gt;"",NOT(ISNUMBER(F30))),"Brutto-P&amp;L muss numerisch oder leer sein",IF(AND(ISNUMBER(F30),OR(ABS(F30)&gt;1000000000,ROUND(F30,2)&lt;&gt;F30)),"Geldbeträge: höchstens 2 Nachkommastellen; Eingabebetrag absolut ≤ 1.000.000.000.",""))))))))))))))))</x:f>
      </x:c>
      <x:c r="I30" s="29" t="str">
        <x:f>IF(ISNUMBER(D30),ROUND(D30,8),"")</x:f>
      </x:c>
      <x:c r="J30" s="29" t="n">
        <x:f>IF(ISNUMBER(F30),1,0)</x:f>
        <x:v>0</x:v>
      </x:c>
      <x:c r="K30" s="29" t="n">
        <x:f>IF(COUNTA(A30:F30)=0,0,1)</x:f>
        <x:v>0</x:v>
      </x:c>
    </x:row>
    <x:row r="31" ht="36" customHeight="1">
      <x:c r="A31" s="34"/>
      <x:c r="B31" s="34"/>
      <x:c r="C31" s="35"/>
      <x:c r="D31" s="36"/>
      <x:c r="E31" s="36"/>
      <x:c r="F31" s="37"/>
      <x:c r="G31" s="38" t="n">
        <x:f>IF(K31=0,0,IF(H31="",1,-1))</x:f>
        <x:v>0</x:v>
      </x:c>
      <x:c r="H31" s="33" t="str">
        <x:f>IF(K31=0,"",IF(A31="","Ausstiegs-ID eingeben",IF(IF(IFERROR(OR(CODE(UPPER(LEFT(A31,1)))&lt;65,CODE(UPPER(LEFT(A31,1)))&gt;90),TRUE),TRUE,OR(NOT(ISTEXT(A31)),LEN(A31)&gt;64,LEN(A31)&lt;&gt;LEN(SUBSTITUTE(A31,"*","")),LEN(A31)&lt;&gt;LEN(SUBSTITUTE(A31,"?","")),LEN(A31)&lt;&gt;LEN(SUBSTITUTE(A31,"~","")),LEN(A31)&lt;&gt;LEN(SUBSTITUTE(A31,"=","")),LEN(A31)&lt;&gt;LEN(SUBSTITUTE(A31,"&lt;","")),LEN(A31)&lt;&gt;LEN(SUBSTITUTE(A31,"&gt;","")))),"IDs: Text mit A–Z am Anfang, bis zu 64 Zeichen; ohne *, ?, ~, =, &lt; oder &gt;. Beispiel: T-001.",IF(COUNTIFS('Exits'!$A$9:$A$608,A31)&lt;&gt;1,"Ausstiegs-ID ist doppelt",IF(B31="","Zugehörige Trade-ID eingeben",IF(IF(IFERROR(OR(CODE(UPPER(LEFT(B31,1)))&lt;65,CODE(UPPER(LEFT(B31,1)))&gt;90),TRUE),TRUE,OR(NOT(ISTEXT(B31)),LEN(B31)&gt;64,LEN(B31)&lt;&gt;LEN(SUBSTITUTE(B31,"*","")),LEN(B31)&lt;&gt;LEN(SUBSTITUTE(B31,"?","")),LEN(B31)&lt;&gt;LEN(SUBSTITUTE(B31,"~","")),LEN(B31)&lt;&gt;LEN(SUBSTITUTE(B31,"=","")),LEN(B31)&lt;&gt;LEN(SUBSTITUTE(B31,"&lt;","")),LEN(B31)&lt;&gt;LEN(SUBSTITUTE(B31,"&gt;","")))),"IDs: Text mit A–Z am Anfang, bis zu 64 Zeichen; ohne *, ?, ~, =, &lt; oder &gt;. Beispiel: T-001.",IF(COUNTIFS('Trades'!$A$9:$A$208,B31)&lt;&gt;1,"Trade-ID muss genau einer Trades-Zeile entsprechen",IF(NOT(ISNUMBER(C31)),"Gültigen Schließungszeitpunkt eingeben",IF(OR(C31&lt;1,C31&gt;2958465),"Gültigen Schließungszeitpunkt eingeben",IF(NOT(ISNUMBER(D31)),"Positive geschlossene Menge eingeben",IF(OR(D31&lt;=0,D31&gt;1000000,ROUND(D31,8)&lt;&gt;D31),"Positive geschlossene Menge eingeben",IF(NOT(ISNUMBER(INDEX('Trades'!$D$9:$D$208,MATCH(B31,'Trades'!$A$9:$A$208,0)))),"Gültigen Eröffnungszeitpunkt eingeben",IF(C31&lt;INDEX('Trades'!$D$9:$D$208,MATCH(B31,'Trades'!$A$9:$A$208,0)),"Ausstieg liegt vor der Eröffnung",IF(AND(E31&lt;&gt;"",OR(NOT(ISNUMBER(E31)),E31&lt;=0)),"Positiven Kurs eingeben oder leer lassen",IF(AND(F31&lt;&gt;"",NOT(ISNUMBER(F31))),"Brutto-P&amp;L muss numerisch oder leer sein",IF(AND(ISNUMBER(F31),OR(ABS(F31)&gt;1000000000,ROUND(F31,2)&lt;&gt;F31)),"Geldbeträge: höchstens 2 Nachkommastellen; Eingabebetrag absolut ≤ 1.000.000.000.",""))))))))))))))))</x:f>
      </x:c>
      <x:c r="I31" s="29" t="str">
        <x:f>IF(ISNUMBER(D31),ROUND(D31,8),"")</x:f>
      </x:c>
      <x:c r="J31" s="29" t="n">
        <x:f>IF(ISNUMBER(F31),1,0)</x:f>
        <x:v>0</x:v>
      </x:c>
      <x:c r="K31" s="29" t="n">
        <x:f>IF(COUNTA(A31:F31)=0,0,1)</x:f>
        <x:v>0</x:v>
      </x:c>
    </x:row>
    <x:row r="32" ht="36" customHeight="1">
      <x:c r="A32" s="34"/>
      <x:c r="B32" s="34"/>
      <x:c r="C32" s="35"/>
      <x:c r="D32" s="36"/>
      <x:c r="E32" s="36"/>
      <x:c r="F32" s="37"/>
      <x:c r="G32" s="38" t="n">
        <x:f>IF(K32=0,0,IF(H32="",1,-1))</x:f>
        <x:v>0</x:v>
      </x:c>
      <x:c r="H32" s="33" t="str">
        <x:f>IF(K32=0,"",IF(A32="","Ausstiegs-ID eingeben",IF(IF(IFERROR(OR(CODE(UPPER(LEFT(A32,1)))&lt;65,CODE(UPPER(LEFT(A32,1)))&gt;90),TRUE),TRUE,OR(NOT(ISTEXT(A32)),LEN(A32)&gt;64,LEN(A32)&lt;&gt;LEN(SUBSTITUTE(A32,"*","")),LEN(A32)&lt;&gt;LEN(SUBSTITUTE(A32,"?","")),LEN(A32)&lt;&gt;LEN(SUBSTITUTE(A32,"~","")),LEN(A32)&lt;&gt;LEN(SUBSTITUTE(A32,"=","")),LEN(A32)&lt;&gt;LEN(SUBSTITUTE(A32,"&lt;","")),LEN(A32)&lt;&gt;LEN(SUBSTITUTE(A32,"&gt;","")))),"IDs: Text mit A–Z am Anfang, bis zu 64 Zeichen; ohne *, ?, ~, =, &lt; oder &gt;. Beispiel: T-001.",IF(COUNTIFS('Exits'!$A$9:$A$608,A32)&lt;&gt;1,"Ausstiegs-ID ist doppelt",IF(B32="","Zugehörige Trade-ID eingeben",IF(IF(IFERROR(OR(CODE(UPPER(LEFT(B32,1)))&lt;65,CODE(UPPER(LEFT(B32,1)))&gt;90),TRUE),TRUE,OR(NOT(ISTEXT(B32)),LEN(B32)&gt;64,LEN(B32)&lt;&gt;LEN(SUBSTITUTE(B32,"*","")),LEN(B32)&lt;&gt;LEN(SUBSTITUTE(B32,"?","")),LEN(B32)&lt;&gt;LEN(SUBSTITUTE(B32,"~","")),LEN(B32)&lt;&gt;LEN(SUBSTITUTE(B32,"=","")),LEN(B32)&lt;&gt;LEN(SUBSTITUTE(B32,"&lt;","")),LEN(B32)&lt;&gt;LEN(SUBSTITUTE(B32,"&gt;","")))),"IDs: Text mit A–Z am Anfang, bis zu 64 Zeichen; ohne *, ?, ~, =, &lt; oder &gt;. Beispiel: T-001.",IF(COUNTIFS('Trades'!$A$9:$A$208,B32)&lt;&gt;1,"Trade-ID muss genau einer Trades-Zeile entsprechen",IF(NOT(ISNUMBER(C32)),"Gültigen Schließungszeitpunkt eingeben",IF(OR(C32&lt;1,C32&gt;2958465),"Gültigen Schließungszeitpunkt eingeben",IF(NOT(ISNUMBER(D32)),"Positive geschlossene Menge eingeben",IF(OR(D32&lt;=0,D32&gt;1000000,ROUND(D32,8)&lt;&gt;D32),"Positive geschlossene Menge eingeben",IF(NOT(ISNUMBER(INDEX('Trades'!$D$9:$D$208,MATCH(B32,'Trades'!$A$9:$A$208,0)))),"Gültigen Eröffnungszeitpunkt eingeben",IF(C32&lt;INDEX('Trades'!$D$9:$D$208,MATCH(B32,'Trades'!$A$9:$A$208,0)),"Ausstieg liegt vor der Eröffnung",IF(AND(E32&lt;&gt;"",OR(NOT(ISNUMBER(E32)),E32&lt;=0)),"Positiven Kurs eingeben oder leer lassen",IF(AND(F32&lt;&gt;"",NOT(ISNUMBER(F32))),"Brutto-P&amp;L muss numerisch oder leer sein",IF(AND(ISNUMBER(F32),OR(ABS(F32)&gt;1000000000,ROUND(F32,2)&lt;&gt;F32)),"Geldbeträge: höchstens 2 Nachkommastellen; Eingabebetrag absolut ≤ 1.000.000.000.",""))))))))))))))))</x:f>
      </x:c>
      <x:c r="I32" s="29" t="str">
        <x:f>IF(ISNUMBER(D32),ROUND(D32,8),"")</x:f>
      </x:c>
      <x:c r="J32" s="29" t="n">
        <x:f>IF(ISNUMBER(F32),1,0)</x:f>
        <x:v>0</x:v>
      </x:c>
      <x:c r="K32" s="29" t="n">
        <x:f>IF(COUNTA(A32:F32)=0,0,1)</x:f>
        <x:v>0</x:v>
      </x:c>
    </x:row>
    <x:row r="33" ht="36" customHeight="1">
      <x:c r="A33" s="34"/>
      <x:c r="B33" s="34"/>
      <x:c r="C33" s="35"/>
      <x:c r="D33" s="36"/>
      <x:c r="E33" s="36"/>
      <x:c r="F33" s="37"/>
      <x:c r="G33" s="38" t="n">
        <x:f>IF(K33=0,0,IF(H33="",1,-1))</x:f>
        <x:v>0</x:v>
      </x:c>
      <x:c r="H33" s="33" t="str">
        <x:f>IF(K33=0,"",IF(A33="","Ausstiegs-ID eingeben",IF(IF(IFERROR(OR(CODE(UPPER(LEFT(A33,1)))&lt;65,CODE(UPPER(LEFT(A33,1)))&gt;90),TRUE),TRUE,OR(NOT(ISTEXT(A33)),LEN(A33)&gt;64,LEN(A33)&lt;&gt;LEN(SUBSTITUTE(A33,"*","")),LEN(A33)&lt;&gt;LEN(SUBSTITUTE(A33,"?","")),LEN(A33)&lt;&gt;LEN(SUBSTITUTE(A33,"~","")),LEN(A33)&lt;&gt;LEN(SUBSTITUTE(A33,"=","")),LEN(A33)&lt;&gt;LEN(SUBSTITUTE(A33,"&lt;","")),LEN(A33)&lt;&gt;LEN(SUBSTITUTE(A33,"&gt;","")))),"IDs: Text mit A–Z am Anfang, bis zu 64 Zeichen; ohne *, ?, ~, =, &lt; oder &gt;. Beispiel: T-001.",IF(COUNTIFS('Exits'!$A$9:$A$608,A33)&lt;&gt;1,"Ausstiegs-ID ist doppelt",IF(B33="","Zugehörige Trade-ID eingeben",IF(IF(IFERROR(OR(CODE(UPPER(LEFT(B33,1)))&lt;65,CODE(UPPER(LEFT(B33,1)))&gt;90),TRUE),TRUE,OR(NOT(ISTEXT(B33)),LEN(B33)&gt;64,LEN(B33)&lt;&gt;LEN(SUBSTITUTE(B33,"*","")),LEN(B33)&lt;&gt;LEN(SUBSTITUTE(B33,"?","")),LEN(B33)&lt;&gt;LEN(SUBSTITUTE(B33,"~","")),LEN(B33)&lt;&gt;LEN(SUBSTITUTE(B33,"=","")),LEN(B33)&lt;&gt;LEN(SUBSTITUTE(B33,"&lt;","")),LEN(B33)&lt;&gt;LEN(SUBSTITUTE(B33,"&gt;","")))),"IDs: Text mit A–Z am Anfang, bis zu 64 Zeichen; ohne *, ?, ~, =, &lt; oder &gt;. Beispiel: T-001.",IF(COUNTIFS('Trades'!$A$9:$A$208,B33)&lt;&gt;1,"Trade-ID muss genau einer Trades-Zeile entsprechen",IF(NOT(ISNUMBER(C33)),"Gültigen Schließungszeitpunkt eingeben",IF(OR(C33&lt;1,C33&gt;2958465),"Gültigen Schließungszeitpunkt eingeben",IF(NOT(ISNUMBER(D33)),"Positive geschlossene Menge eingeben",IF(OR(D33&lt;=0,D33&gt;1000000,ROUND(D33,8)&lt;&gt;D33),"Positive geschlossene Menge eingeben",IF(NOT(ISNUMBER(INDEX('Trades'!$D$9:$D$208,MATCH(B33,'Trades'!$A$9:$A$208,0)))),"Gültigen Eröffnungszeitpunkt eingeben",IF(C33&lt;INDEX('Trades'!$D$9:$D$208,MATCH(B33,'Trades'!$A$9:$A$208,0)),"Ausstieg liegt vor der Eröffnung",IF(AND(E33&lt;&gt;"",OR(NOT(ISNUMBER(E33)),E33&lt;=0)),"Positiven Kurs eingeben oder leer lassen",IF(AND(F33&lt;&gt;"",NOT(ISNUMBER(F33))),"Brutto-P&amp;L muss numerisch oder leer sein",IF(AND(ISNUMBER(F33),OR(ABS(F33)&gt;1000000000,ROUND(F33,2)&lt;&gt;F33)),"Geldbeträge: höchstens 2 Nachkommastellen; Eingabebetrag absolut ≤ 1.000.000.000.",""))))))))))))))))</x:f>
      </x:c>
      <x:c r="I33" s="29" t="str">
        <x:f>IF(ISNUMBER(D33),ROUND(D33,8),"")</x:f>
      </x:c>
      <x:c r="J33" s="29" t="n">
        <x:f>IF(ISNUMBER(F33),1,0)</x:f>
        <x:v>0</x:v>
      </x:c>
      <x:c r="K33" s="29" t="n">
        <x:f>IF(COUNTA(A33:F33)=0,0,1)</x:f>
        <x:v>0</x:v>
      </x:c>
    </x:row>
    <x:row r="34" ht="36" customHeight="1">
      <x:c r="A34" s="34"/>
      <x:c r="B34" s="34"/>
      <x:c r="C34" s="35"/>
      <x:c r="D34" s="36"/>
      <x:c r="E34" s="36"/>
      <x:c r="F34" s="37"/>
      <x:c r="G34" s="38" t="n">
        <x:f>IF(K34=0,0,IF(H34="",1,-1))</x:f>
        <x:v>0</x:v>
      </x:c>
      <x:c r="H34" s="33" t="str">
        <x:f>IF(K34=0,"",IF(A34="","Ausstiegs-ID eingeben",IF(IF(IFERROR(OR(CODE(UPPER(LEFT(A34,1)))&lt;65,CODE(UPPER(LEFT(A34,1)))&gt;90),TRUE),TRUE,OR(NOT(ISTEXT(A34)),LEN(A34)&gt;64,LEN(A34)&lt;&gt;LEN(SUBSTITUTE(A34,"*","")),LEN(A34)&lt;&gt;LEN(SUBSTITUTE(A34,"?","")),LEN(A34)&lt;&gt;LEN(SUBSTITUTE(A34,"~","")),LEN(A34)&lt;&gt;LEN(SUBSTITUTE(A34,"=","")),LEN(A34)&lt;&gt;LEN(SUBSTITUTE(A34,"&lt;","")),LEN(A34)&lt;&gt;LEN(SUBSTITUTE(A34,"&gt;","")))),"IDs: Text mit A–Z am Anfang, bis zu 64 Zeichen; ohne *, ?, ~, =, &lt; oder &gt;. Beispiel: T-001.",IF(COUNTIFS('Exits'!$A$9:$A$608,A34)&lt;&gt;1,"Ausstiegs-ID ist doppelt",IF(B34="","Zugehörige Trade-ID eingeben",IF(IF(IFERROR(OR(CODE(UPPER(LEFT(B34,1)))&lt;65,CODE(UPPER(LEFT(B34,1)))&gt;90),TRUE),TRUE,OR(NOT(ISTEXT(B34)),LEN(B34)&gt;64,LEN(B34)&lt;&gt;LEN(SUBSTITUTE(B34,"*","")),LEN(B34)&lt;&gt;LEN(SUBSTITUTE(B34,"?","")),LEN(B34)&lt;&gt;LEN(SUBSTITUTE(B34,"~","")),LEN(B34)&lt;&gt;LEN(SUBSTITUTE(B34,"=","")),LEN(B34)&lt;&gt;LEN(SUBSTITUTE(B34,"&lt;","")),LEN(B34)&lt;&gt;LEN(SUBSTITUTE(B34,"&gt;","")))),"IDs: Text mit A–Z am Anfang, bis zu 64 Zeichen; ohne *, ?, ~, =, &lt; oder &gt;. Beispiel: T-001.",IF(COUNTIFS('Trades'!$A$9:$A$208,B34)&lt;&gt;1,"Trade-ID muss genau einer Trades-Zeile entsprechen",IF(NOT(ISNUMBER(C34)),"Gültigen Schließungszeitpunkt eingeben",IF(OR(C34&lt;1,C34&gt;2958465),"Gültigen Schließungszeitpunkt eingeben",IF(NOT(ISNUMBER(D34)),"Positive geschlossene Menge eingeben",IF(OR(D34&lt;=0,D34&gt;1000000,ROUND(D34,8)&lt;&gt;D34),"Positive geschlossene Menge eingeben",IF(NOT(ISNUMBER(INDEX('Trades'!$D$9:$D$208,MATCH(B34,'Trades'!$A$9:$A$208,0)))),"Gültigen Eröffnungszeitpunkt eingeben",IF(C34&lt;INDEX('Trades'!$D$9:$D$208,MATCH(B34,'Trades'!$A$9:$A$208,0)),"Ausstieg liegt vor der Eröffnung",IF(AND(E34&lt;&gt;"",OR(NOT(ISNUMBER(E34)),E34&lt;=0)),"Positiven Kurs eingeben oder leer lassen",IF(AND(F34&lt;&gt;"",NOT(ISNUMBER(F34))),"Brutto-P&amp;L muss numerisch oder leer sein",IF(AND(ISNUMBER(F34),OR(ABS(F34)&gt;1000000000,ROUND(F34,2)&lt;&gt;F34)),"Geldbeträge: höchstens 2 Nachkommastellen; Eingabebetrag absolut ≤ 1.000.000.000.",""))))))))))))))))</x:f>
      </x:c>
      <x:c r="I34" s="29" t="str">
        <x:f>IF(ISNUMBER(D34),ROUND(D34,8),"")</x:f>
      </x:c>
      <x:c r="J34" s="29" t="n">
        <x:f>IF(ISNUMBER(F34),1,0)</x:f>
        <x:v>0</x:v>
      </x:c>
      <x:c r="K34" s="29" t="n">
        <x:f>IF(COUNTA(A34:F34)=0,0,1)</x:f>
        <x:v>0</x:v>
      </x:c>
    </x:row>
    <x:row r="35" ht="36" customHeight="1">
      <x:c r="A35" s="34"/>
      <x:c r="B35" s="34"/>
      <x:c r="C35" s="35"/>
      <x:c r="D35" s="36"/>
      <x:c r="E35" s="36"/>
      <x:c r="F35" s="37"/>
      <x:c r="G35" s="38" t="n">
        <x:f>IF(K35=0,0,IF(H35="",1,-1))</x:f>
        <x:v>0</x:v>
      </x:c>
      <x:c r="H35" s="33" t="str">
        <x:f>IF(K35=0,"",IF(A35="","Ausstiegs-ID eingeben",IF(IF(IFERROR(OR(CODE(UPPER(LEFT(A35,1)))&lt;65,CODE(UPPER(LEFT(A35,1)))&gt;90),TRUE),TRUE,OR(NOT(ISTEXT(A35)),LEN(A35)&gt;64,LEN(A35)&lt;&gt;LEN(SUBSTITUTE(A35,"*","")),LEN(A35)&lt;&gt;LEN(SUBSTITUTE(A35,"?","")),LEN(A35)&lt;&gt;LEN(SUBSTITUTE(A35,"~","")),LEN(A35)&lt;&gt;LEN(SUBSTITUTE(A35,"=","")),LEN(A35)&lt;&gt;LEN(SUBSTITUTE(A35,"&lt;","")),LEN(A35)&lt;&gt;LEN(SUBSTITUTE(A35,"&gt;","")))),"IDs: Text mit A–Z am Anfang, bis zu 64 Zeichen; ohne *, ?, ~, =, &lt; oder &gt;. Beispiel: T-001.",IF(COUNTIFS('Exits'!$A$9:$A$608,A35)&lt;&gt;1,"Ausstiegs-ID ist doppelt",IF(B35="","Zugehörige Trade-ID eingeben",IF(IF(IFERROR(OR(CODE(UPPER(LEFT(B35,1)))&lt;65,CODE(UPPER(LEFT(B35,1)))&gt;90),TRUE),TRUE,OR(NOT(ISTEXT(B35)),LEN(B35)&gt;64,LEN(B35)&lt;&gt;LEN(SUBSTITUTE(B35,"*","")),LEN(B35)&lt;&gt;LEN(SUBSTITUTE(B35,"?","")),LEN(B35)&lt;&gt;LEN(SUBSTITUTE(B35,"~","")),LEN(B35)&lt;&gt;LEN(SUBSTITUTE(B35,"=","")),LEN(B35)&lt;&gt;LEN(SUBSTITUTE(B35,"&lt;","")),LEN(B35)&lt;&gt;LEN(SUBSTITUTE(B35,"&gt;","")))),"IDs: Text mit A–Z am Anfang, bis zu 64 Zeichen; ohne *, ?, ~, =, &lt; oder &gt;. Beispiel: T-001.",IF(COUNTIFS('Trades'!$A$9:$A$208,B35)&lt;&gt;1,"Trade-ID muss genau einer Trades-Zeile entsprechen",IF(NOT(ISNUMBER(C35)),"Gültigen Schließungszeitpunkt eingeben",IF(OR(C35&lt;1,C35&gt;2958465),"Gültigen Schließungszeitpunkt eingeben",IF(NOT(ISNUMBER(D35)),"Positive geschlossene Menge eingeben",IF(OR(D35&lt;=0,D35&gt;1000000,ROUND(D35,8)&lt;&gt;D35),"Positive geschlossene Menge eingeben",IF(NOT(ISNUMBER(INDEX('Trades'!$D$9:$D$208,MATCH(B35,'Trades'!$A$9:$A$208,0)))),"Gültigen Eröffnungszeitpunkt eingeben",IF(C35&lt;INDEX('Trades'!$D$9:$D$208,MATCH(B35,'Trades'!$A$9:$A$208,0)),"Ausstieg liegt vor der Eröffnung",IF(AND(E35&lt;&gt;"",OR(NOT(ISNUMBER(E35)),E35&lt;=0)),"Positiven Kurs eingeben oder leer lassen",IF(AND(F35&lt;&gt;"",NOT(ISNUMBER(F35))),"Brutto-P&amp;L muss numerisch oder leer sein",IF(AND(ISNUMBER(F35),OR(ABS(F35)&gt;1000000000,ROUND(F35,2)&lt;&gt;F35)),"Geldbeträge: höchstens 2 Nachkommastellen; Eingabebetrag absolut ≤ 1.000.000.000.",""))))))))))))))))</x:f>
      </x:c>
      <x:c r="I35" s="29" t="str">
        <x:f>IF(ISNUMBER(D35),ROUND(D35,8),"")</x:f>
      </x:c>
      <x:c r="J35" s="29" t="n">
        <x:f>IF(ISNUMBER(F35),1,0)</x:f>
        <x:v>0</x:v>
      </x:c>
      <x:c r="K35" s="29" t="n">
        <x:f>IF(COUNTA(A35:F35)=0,0,1)</x:f>
        <x:v>0</x:v>
      </x:c>
    </x:row>
    <x:row r="36" ht="36" customHeight="1">
      <x:c r="A36" s="34"/>
      <x:c r="B36" s="34"/>
      <x:c r="C36" s="35"/>
      <x:c r="D36" s="36"/>
      <x:c r="E36" s="36"/>
      <x:c r="F36" s="37"/>
      <x:c r="G36" s="38" t="n">
        <x:f>IF(K36=0,0,IF(H36="",1,-1))</x:f>
        <x:v>0</x:v>
      </x:c>
      <x:c r="H36" s="33" t="str">
        <x:f>IF(K36=0,"",IF(A36="","Ausstiegs-ID eingeben",IF(IF(IFERROR(OR(CODE(UPPER(LEFT(A36,1)))&lt;65,CODE(UPPER(LEFT(A36,1)))&gt;90),TRUE),TRUE,OR(NOT(ISTEXT(A36)),LEN(A36)&gt;64,LEN(A36)&lt;&gt;LEN(SUBSTITUTE(A36,"*","")),LEN(A36)&lt;&gt;LEN(SUBSTITUTE(A36,"?","")),LEN(A36)&lt;&gt;LEN(SUBSTITUTE(A36,"~","")),LEN(A36)&lt;&gt;LEN(SUBSTITUTE(A36,"=","")),LEN(A36)&lt;&gt;LEN(SUBSTITUTE(A36,"&lt;","")),LEN(A36)&lt;&gt;LEN(SUBSTITUTE(A36,"&gt;","")))),"IDs: Text mit A–Z am Anfang, bis zu 64 Zeichen; ohne *, ?, ~, =, &lt; oder &gt;. Beispiel: T-001.",IF(COUNTIFS('Exits'!$A$9:$A$608,A36)&lt;&gt;1,"Ausstiegs-ID ist doppelt",IF(B36="","Zugehörige Trade-ID eingeben",IF(IF(IFERROR(OR(CODE(UPPER(LEFT(B36,1)))&lt;65,CODE(UPPER(LEFT(B36,1)))&gt;90),TRUE),TRUE,OR(NOT(ISTEXT(B36)),LEN(B36)&gt;64,LEN(B36)&lt;&gt;LEN(SUBSTITUTE(B36,"*","")),LEN(B36)&lt;&gt;LEN(SUBSTITUTE(B36,"?","")),LEN(B36)&lt;&gt;LEN(SUBSTITUTE(B36,"~","")),LEN(B36)&lt;&gt;LEN(SUBSTITUTE(B36,"=","")),LEN(B36)&lt;&gt;LEN(SUBSTITUTE(B36,"&lt;","")),LEN(B36)&lt;&gt;LEN(SUBSTITUTE(B36,"&gt;","")))),"IDs: Text mit A–Z am Anfang, bis zu 64 Zeichen; ohne *, ?, ~, =, &lt; oder &gt;. Beispiel: T-001.",IF(COUNTIFS('Trades'!$A$9:$A$208,B36)&lt;&gt;1,"Trade-ID muss genau einer Trades-Zeile entsprechen",IF(NOT(ISNUMBER(C36)),"Gültigen Schließungszeitpunkt eingeben",IF(OR(C36&lt;1,C36&gt;2958465),"Gültigen Schließungszeitpunkt eingeben",IF(NOT(ISNUMBER(D36)),"Positive geschlossene Menge eingeben",IF(OR(D36&lt;=0,D36&gt;1000000,ROUND(D36,8)&lt;&gt;D36),"Positive geschlossene Menge eingeben",IF(NOT(ISNUMBER(INDEX('Trades'!$D$9:$D$208,MATCH(B36,'Trades'!$A$9:$A$208,0)))),"Gültigen Eröffnungszeitpunkt eingeben",IF(C36&lt;INDEX('Trades'!$D$9:$D$208,MATCH(B36,'Trades'!$A$9:$A$208,0)),"Ausstieg liegt vor der Eröffnung",IF(AND(E36&lt;&gt;"",OR(NOT(ISNUMBER(E36)),E36&lt;=0)),"Positiven Kurs eingeben oder leer lassen",IF(AND(F36&lt;&gt;"",NOT(ISNUMBER(F36))),"Brutto-P&amp;L muss numerisch oder leer sein",IF(AND(ISNUMBER(F36),OR(ABS(F36)&gt;1000000000,ROUND(F36,2)&lt;&gt;F36)),"Geldbeträge: höchstens 2 Nachkommastellen; Eingabebetrag absolut ≤ 1.000.000.000.",""))))))))))))))))</x:f>
      </x:c>
      <x:c r="I36" s="29" t="str">
        <x:f>IF(ISNUMBER(D36),ROUND(D36,8),"")</x:f>
      </x:c>
      <x:c r="J36" s="29" t="n">
        <x:f>IF(ISNUMBER(F36),1,0)</x:f>
        <x:v>0</x:v>
      </x:c>
      <x:c r="K36" s="29" t="n">
        <x:f>IF(COUNTA(A36:F36)=0,0,1)</x:f>
        <x:v>0</x:v>
      </x:c>
    </x:row>
    <x:row r="37" ht="36" customHeight="1">
      <x:c r="A37" s="34"/>
      <x:c r="B37" s="34"/>
      <x:c r="C37" s="35"/>
      <x:c r="D37" s="36"/>
      <x:c r="E37" s="36"/>
      <x:c r="F37" s="37"/>
      <x:c r="G37" s="38" t="n">
        <x:f>IF(K37=0,0,IF(H37="",1,-1))</x:f>
        <x:v>0</x:v>
      </x:c>
      <x:c r="H37" s="33" t="str">
        <x:f>IF(K37=0,"",IF(A37="","Ausstiegs-ID eingeben",IF(IF(IFERROR(OR(CODE(UPPER(LEFT(A37,1)))&lt;65,CODE(UPPER(LEFT(A37,1)))&gt;90),TRUE),TRUE,OR(NOT(ISTEXT(A37)),LEN(A37)&gt;64,LEN(A37)&lt;&gt;LEN(SUBSTITUTE(A37,"*","")),LEN(A37)&lt;&gt;LEN(SUBSTITUTE(A37,"?","")),LEN(A37)&lt;&gt;LEN(SUBSTITUTE(A37,"~","")),LEN(A37)&lt;&gt;LEN(SUBSTITUTE(A37,"=","")),LEN(A37)&lt;&gt;LEN(SUBSTITUTE(A37,"&lt;","")),LEN(A37)&lt;&gt;LEN(SUBSTITUTE(A37,"&gt;","")))),"IDs: Text mit A–Z am Anfang, bis zu 64 Zeichen; ohne *, ?, ~, =, &lt; oder &gt;. Beispiel: T-001.",IF(COUNTIFS('Exits'!$A$9:$A$608,A37)&lt;&gt;1,"Ausstiegs-ID ist doppelt",IF(B37="","Zugehörige Trade-ID eingeben",IF(IF(IFERROR(OR(CODE(UPPER(LEFT(B37,1)))&lt;65,CODE(UPPER(LEFT(B37,1)))&gt;90),TRUE),TRUE,OR(NOT(ISTEXT(B37)),LEN(B37)&gt;64,LEN(B37)&lt;&gt;LEN(SUBSTITUTE(B37,"*","")),LEN(B37)&lt;&gt;LEN(SUBSTITUTE(B37,"?","")),LEN(B37)&lt;&gt;LEN(SUBSTITUTE(B37,"~","")),LEN(B37)&lt;&gt;LEN(SUBSTITUTE(B37,"=","")),LEN(B37)&lt;&gt;LEN(SUBSTITUTE(B37,"&lt;","")),LEN(B37)&lt;&gt;LEN(SUBSTITUTE(B37,"&gt;","")))),"IDs: Text mit A–Z am Anfang, bis zu 64 Zeichen; ohne *, ?, ~, =, &lt; oder &gt;. Beispiel: T-001.",IF(COUNTIFS('Trades'!$A$9:$A$208,B37)&lt;&gt;1,"Trade-ID muss genau einer Trades-Zeile entsprechen",IF(NOT(ISNUMBER(C37)),"Gültigen Schließungszeitpunkt eingeben",IF(OR(C37&lt;1,C37&gt;2958465),"Gültigen Schließungszeitpunkt eingeben",IF(NOT(ISNUMBER(D37)),"Positive geschlossene Menge eingeben",IF(OR(D37&lt;=0,D37&gt;1000000,ROUND(D37,8)&lt;&gt;D37),"Positive geschlossene Menge eingeben",IF(NOT(ISNUMBER(INDEX('Trades'!$D$9:$D$208,MATCH(B37,'Trades'!$A$9:$A$208,0)))),"Gültigen Eröffnungszeitpunkt eingeben",IF(C37&lt;INDEX('Trades'!$D$9:$D$208,MATCH(B37,'Trades'!$A$9:$A$208,0)),"Ausstieg liegt vor der Eröffnung",IF(AND(E37&lt;&gt;"",OR(NOT(ISNUMBER(E37)),E37&lt;=0)),"Positiven Kurs eingeben oder leer lassen",IF(AND(F37&lt;&gt;"",NOT(ISNUMBER(F37))),"Brutto-P&amp;L muss numerisch oder leer sein",IF(AND(ISNUMBER(F37),OR(ABS(F37)&gt;1000000000,ROUND(F37,2)&lt;&gt;F37)),"Geldbeträge: höchstens 2 Nachkommastellen; Eingabebetrag absolut ≤ 1.000.000.000.",""))))))))))))))))</x:f>
      </x:c>
      <x:c r="I37" s="29" t="str">
        <x:f>IF(ISNUMBER(D37),ROUND(D37,8),"")</x:f>
      </x:c>
      <x:c r="J37" s="29" t="n">
        <x:f>IF(ISNUMBER(F37),1,0)</x:f>
        <x:v>0</x:v>
      </x:c>
      <x:c r="K37" s="29" t="n">
        <x:f>IF(COUNTA(A37:F37)=0,0,1)</x:f>
        <x:v>0</x:v>
      </x:c>
    </x:row>
    <x:row r="38" ht="36" customHeight="1">
      <x:c r="A38" s="34"/>
      <x:c r="B38" s="34"/>
      <x:c r="C38" s="35"/>
      <x:c r="D38" s="36"/>
      <x:c r="E38" s="36"/>
      <x:c r="F38" s="37"/>
      <x:c r="G38" s="38" t="n">
        <x:f>IF(K38=0,0,IF(H38="",1,-1))</x:f>
        <x:v>0</x:v>
      </x:c>
      <x:c r="H38" s="33" t="str">
        <x:f>IF(K38=0,"",IF(A38="","Ausstiegs-ID eingeben",IF(IF(IFERROR(OR(CODE(UPPER(LEFT(A38,1)))&lt;65,CODE(UPPER(LEFT(A38,1)))&gt;90),TRUE),TRUE,OR(NOT(ISTEXT(A38)),LEN(A38)&gt;64,LEN(A38)&lt;&gt;LEN(SUBSTITUTE(A38,"*","")),LEN(A38)&lt;&gt;LEN(SUBSTITUTE(A38,"?","")),LEN(A38)&lt;&gt;LEN(SUBSTITUTE(A38,"~","")),LEN(A38)&lt;&gt;LEN(SUBSTITUTE(A38,"=","")),LEN(A38)&lt;&gt;LEN(SUBSTITUTE(A38,"&lt;","")),LEN(A38)&lt;&gt;LEN(SUBSTITUTE(A38,"&gt;","")))),"IDs: Text mit A–Z am Anfang, bis zu 64 Zeichen; ohne *, ?, ~, =, &lt; oder &gt;. Beispiel: T-001.",IF(COUNTIFS('Exits'!$A$9:$A$608,A38)&lt;&gt;1,"Ausstiegs-ID ist doppelt",IF(B38="","Zugehörige Trade-ID eingeben",IF(IF(IFERROR(OR(CODE(UPPER(LEFT(B38,1)))&lt;65,CODE(UPPER(LEFT(B38,1)))&gt;90),TRUE),TRUE,OR(NOT(ISTEXT(B38)),LEN(B38)&gt;64,LEN(B38)&lt;&gt;LEN(SUBSTITUTE(B38,"*","")),LEN(B38)&lt;&gt;LEN(SUBSTITUTE(B38,"?","")),LEN(B38)&lt;&gt;LEN(SUBSTITUTE(B38,"~","")),LEN(B38)&lt;&gt;LEN(SUBSTITUTE(B38,"=","")),LEN(B38)&lt;&gt;LEN(SUBSTITUTE(B38,"&lt;","")),LEN(B38)&lt;&gt;LEN(SUBSTITUTE(B38,"&gt;","")))),"IDs: Text mit A–Z am Anfang, bis zu 64 Zeichen; ohne *, ?, ~, =, &lt; oder &gt;. Beispiel: T-001.",IF(COUNTIFS('Trades'!$A$9:$A$208,B38)&lt;&gt;1,"Trade-ID muss genau einer Trades-Zeile entsprechen",IF(NOT(ISNUMBER(C38)),"Gültigen Schließungszeitpunkt eingeben",IF(OR(C38&lt;1,C38&gt;2958465),"Gültigen Schließungszeitpunkt eingeben",IF(NOT(ISNUMBER(D38)),"Positive geschlossene Menge eingeben",IF(OR(D38&lt;=0,D38&gt;1000000,ROUND(D38,8)&lt;&gt;D38),"Positive geschlossene Menge eingeben",IF(NOT(ISNUMBER(INDEX('Trades'!$D$9:$D$208,MATCH(B38,'Trades'!$A$9:$A$208,0)))),"Gültigen Eröffnungszeitpunkt eingeben",IF(C38&lt;INDEX('Trades'!$D$9:$D$208,MATCH(B38,'Trades'!$A$9:$A$208,0)),"Ausstieg liegt vor der Eröffnung",IF(AND(E38&lt;&gt;"",OR(NOT(ISNUMBER(E38)),E38&lt;=0)),"Positiven Kurs eingeben oder leer lassen",IF(AND(F38&lt;&gt;"",NOT(ISNUMBER(F38))),"Brutto-P&amp;L muss numerisch oder leer sein",IF(AND(ISNUMBER(F38),OR(ABS(F38)&gt;1000000000,ROUND(F38,2)&lt;&gt;F38)),"Geldbeträge: höchstens 2 Nachkommastellen; Eingabebetrag absolut ≤ 1.000.000.000.",""))))))))))))))))</x:f>
      </x:c>
      <x:c r="I38" s="29" t="str">
        <x:f>IF(ISNUMBER(D38),ROUND(D38,8),"")</x:f>
      </x:c>
      <x:c r="J38" s="29" t="n">
        <x:f>IF(ISNUMBER(F38),1,0)</x:f>
        <x:v>0</x:v>
      </x:c>
      <x:c r="K38" s="29" t="n">
        <x:f>IF(COUNTA(A38:F38)=0,0,1)</x:f>
        <x:v>0</x:v>
      </x:c>
    </x:row>
    <x:row r="39" ht="36" customHeight="1">
      <x:c r="A39" s="34"/>
      <x:c r="B39" s="34"/>
      <x:c r="C39" s="35"/>
      <x:c r="D39" s="36"/>
      <x:c r="E39" s="36"/>
      <x:c r="F39" s="37"/>
      <x:c r="G39" s="38" t="n">
        <x:f>IF(K39=0,0,IF(H39="",1,-1))</x:f>
        <x:v>0</x:v>
      </x:c>
      <x:c r="H39" s="33" t="str">
        <x:f>IF(K39=0,"",IF(A39="","Ausstiegs-ID eingeben",IF(IF(IFERROR(OR(CODE(UPPER(LEFT(A39,1)))&lt;65,CODE(UPPER(LEFT(A39,1)))&gt;90),TRUE),TRUE,OR(NOT(ISTEXT(A39)),LEN(A39)&gt;64,LEN(A39)&lt;&gt;LEN(SUBSTITUTE(A39,"*","")),LEN(A39)&lt;&gt;LEN(SUBSTITUTE(A39,"?","")),LEN(A39)&lt;&gt;LEN(SUBSTITUTE(A39,"~","")),LEN(A39)&lt;&gt;LEN(SUBSTITUTE(A39,"=","")),LEN(A39)&lt;&gt;LEN(SUBSTITUTE(A39,"&lt;","")),LEN(A39)&lt;&gt;LEN(SUBSTITUTE(A39,"&gt;","")))),"IDs: Text mit A–Z am Anfang, bis zu 64 Zeichen; ohne *, ?, ~, =, &lt; oder &gt;. Beispiel: T-001.",IF(COUNTIFS('Exits'!$A$9:$A$608,A39)&lt;&gt;1,"Ausstiegs-ID ist doppelt",IF(B39="","Zugehörige Trade-ID eingeben",IF(IF(IFERROR(OR(CODE(UPPER(LEFT(B39,1)))&lt;65,CODE(UPPER(LEFT(B39,1)))&gt;90),TRUE),TRUE,OR(NOT(ISTEXT(B39)),LEN(B39)&gt;64,LEN(B39)&lt;&gt;LEN(SUBSTITUTE(B39,"*","")),LEN(B39)&lt;&gt;LEN(SUBSTITUTE(B39,"?","")),LEN(B39)&lt;&gt;LEN(SUBSTITUTE(B39,"~","")),LEN(B39)&lt;&gt;LEN(SUBSTITUTE(B39,"=","")),LEN(B39)&lt;&gt;LEN(SUBSTITUTE(B39,"&lt;","")),LEN(B39)&lt;&gt;LEN(SUBSTITUTE(B39,"&gt;","")))),"IDs: Text mit A–Z am Anfang, bis zu 64 Zeichen; ohne *, ?, ~, =, &lt; oder &gt;. Beispiel: T-001.",IF(COUNTIFS('Trades'!$A$9:$A$208,B39)&lt;&gt;1,"Trade-ID muss genau einer Trades-Zeile entsprechen",IF(NOT(ISNUMBER(C39)),"Gültigen Schließungszeitpunkt eingeben",IF(OR(C39&lt;1,C39&gt;2958465),"Gültigen Schließungszeitpunkt eingeben",IF(NOT(ISNUMBER(D39)),"Positive geschlossene Menge eingeben",IF(OR(D39&lt;=0,D39&gt;1000000,ROUND(D39,8)&lt;&gt;D39),"Positive geschlossene Menge eingeben",IF(NOT(ISNUMBER(INDEX('Trades'!$D$9:$D$208,MATCH(B39,'Trades'!$A$9:$A$208,0)))),"Gültigen Eröffnungszeitpunkt eingeben",IF(C39&lt;INDEX('Trades'!$D$9:$D$208,MATCH(B39,'Trades'!$A$9:$A$208,0)),"Ausstieg liegt vor der Eröffnung",IF(AND(E39&lt;&gt;"",OR(NOT(ISNUMBER(E39)),E39&lt;=0)),"Positiven Kurs eingeben oder leer lassen",IF(AND(F39&lt;&gt;"",NOT(ISNUMBER(F39))),"Brutto-P&amp;L muss numerisch oder leer sein",IF(AND(ISNUMBER(F39),OR(ABS(F39)&gt;1000000000,ROUND(F39,2)&lt;&gt;F39)),"Geldbeträge: höchstens 2 Nachkommastellen; Eingabebetrag absolut ≤ 1.000.000.000.",""))))))))))))))))</x:f>
      </x:c>
      <x:c r="I39" s="29" t="str">
        <x:f>IF(ISNUMBER(D39),ROUND(D39,8),"")</x:f>
      </x:c>
      <x:c r="J39" s="29" t="n">
        <x:f>IF(ISNUMBER(F39),1,0)</x:f>
        <x:v>0</x:v>
      </x:c>
      <x:c r="K39" s="29" t="n">
        <x:f>IF(COUNTA(A39:F39)=0,0,1)</x:f>
        <x:v>0</x:v>
      </x:c>
    </x:row>
    <x:row r="40" ht="36" customHeight="1">
      <x:c r="A40" s="34"/>
      <x:c r="B40" s="34"/>
      <x:c r="C40" s="35"/>
      <x:c r="D40" s="36"/>
      <x:c r="E40" s="36"/>
      <x:c r="F40" s="37"/>
      <x:c r="G40" s="38" t="n">
        <x:f>IF(K40=0,0,IF(H40="",1,-1))</x:f>
        <x:v>0</x:v>
      </x:c>
      <x:c r="H40" s="33" t="str">
        <x:f>IF(K40=0,"",IF(A40="","Ausstiegs-ID eingeben",IF(IF(IFERROR(OR(CODE(UPPER(LEFT(A40,1)))&lt;65,CODE(UPPER(LEFT(A40,1)))&gt;90),TRUE),TRUE,OR(NOT(ISTEXT(A40)),LEN(A40)&gt;64,LEN(A40)&lt;&gt;LEN(SUBSTITUTE(A40,"*","")),LEN(A40)&lt;&gt;LEN(SUBSTITUTE(A40,"?","")),LEN(A40)&lt;&gt;LEN(SUBSTITUTE(A40,"~","")),LEN(A40)&lt;&gt;LEN(SUBSTITUTE(A40,"=","")),LEN(A40)&lt;&gt;LEN(SUBSTITUTE(A40,"&lt;","")),LEN(A40)&lt;&gt;LEN(SUBSTITUTE(A40,"&gt;","")))),"IDs: Text mit A–Z am Anfang, bis zu 64 Zeichen; ohne *, ?, ~, =, &lt; oder &gt;. Beispiel: T-001.",IF(COUNTIFS('Exits'!$A$9:$A$608,A40)&lt;&gt;1,"Ausstiegs-ID ist doppelt",IF(B40="","Zugehörige Trade-ID eingeben",IF(IF(IFERROR(OR(CODE(UPPER(LEFT(B40,1)))&lt;65,CODE(UPPER(LEFT(B40,1)))&gt;90),TRUE),TRUE,OR(NOT(ISTEXT(B40)),LEN(B40)&gt;64,LEN(B40)&lt;&gt;LEN(SUBSTITUTE(B40,"*","")),LEN(B40)&lt;&gt;LEN(SUBSTITUTE(B40,"?","")),LEN(B40)&lt;&gt;LEN(SUBSTITUTE(B40,"~","")),LEN(B40)&lt;&gt;LEN(SUBSTITUTE(B40,"=","")),LEN(B40)&lt;&gt;LEN(SUBSTITUTE(B40,"&lt;","")),LEN(B40)&lt;&gt;LEN(SUBSTITUTE(B40,"&gt;","")))),"IDs: Text mit A–Z am Anfang, bis zu 64 Zeichen; ohne *, ?, ~, =, &lt; oder &gt;. Beispiel: T-001.",IF(COUNTIFS('Trades'!$A$9:$A$208,B40)&lt;&gt;1,"Trade-ID muss genau einer Trades-Zeile entsprechen",IF(NOT(ISNUMBER(C40)),"Gültigen Schließungszeitpunkt eingeben",IF(OR(C40&lt;1,C40&gt;2958465),"Gültigen Schließungszeitpunkt eingeben",IF(NOT(ISNUMBER(D40)),"Positive geschlossene Menge eingeben",IF(OR(D40&lt;=0,D40&gt;1000000,ROUND(D40,8)&lt;&gt;D40),"Positive geschlossene Menge eingeben",IF(NOT(ISNUMBER(INDEX('Trades'!$D$9:$D$208,MATCH(B40,'Trades'!$A$9:$A$208,0)))),"Gültigen Eröffnungszeitpunkt eingeben",IF(C40&lt;INDEX('Trades'!$D$9:$D$208,MATCH(B40,'Trades'!$A$9:$A$208,0)),"Ausstieg liegt vor der Eröffnung",IF(AND(E40&lt;&gt;"",OR(NOT(ISNUMBER(E40)),E40&lt;=0)),"Positiven Kurs eingeben oder leer lassen",IF(AND(F40&lt;&gt;"",NOT(ISNUMBER(F40))),"Brutto-P&amp;L muss numerisch oder leer sein",IF(AND(ISNUMBER(F40),OR(ABS(F40)&gt;1000000000,ROUND(F40,2)&lt;&gt;F40)),"Geldbeträge: höchstens 2 Nachkommastellen; Eingabebetrag absolut ≤ 1.000.000.000.",""))))))))))))))))</x:f>
      </x:c>
      <x:c r="I40" s="29" t="str">
        <x:f>IF(ISNUMBER(D40),ROUND(D40,8),"")</x:f>
      </x:c>
      <x:c r="J40" s="29" t="n">
        <x:f>IF(ISNUMBER(F40),1,0)</x:f>
        <x:v>0</x:v>
      </x:c>
      <x:c r="K40" s="29" t="n">
        <x:f>IF(COUNTA(A40:F40)=0,0,1)</x:f>
        <x:v>0</x:v>
      </x:c>
    </x:row>
    <x:row r="41" ht="36" customHeight="1">
      <x:c r="A41" s="34"/>
      <x:c r="B41" s="34"/>
      <x:c r="C41" s="35"/>
      <x:c r="D41" s="36"/>
      <x:c r="E41" s="36"/>
      <x:c r="F41" s="37"/>
      <x:c r="G41" s="38" t="n">
        <x:f>IF(K41=0,0,IF(H41="",1,-1))</x:f>
        <x:v>0</x:v>
      </x:c>
      <x:c r="H41" s="33" t="str">
        <x:f>IF(K41=0,"",IF(A41="","Ausstiegs-ID eingeben",IF(IF(IFERROR(OR(CODE(UPPER(LEFT(A41,1)))&lt;65,CODE(UPPER(LEFT(A41,1)))&gt;90),TRUE),TRUE,OR(NOT(ISTEXT(A41)),LEN(A41)&gt;64,LEN(A41)&lt;&gt;LEN(SUBSTITUTE(A41,"*","")),LEN(A41)&lt;&gt;LEN(SUBSTITUTE(A41,"?","")),LEN(A41)&lt;&gt;LEN(SUBSTITUTE(A41,"~","")),LEN(A41)&lt;&gt;LEN(SUBSTITUTE(A41,"=","")),LEN(A41)&lt;&gt;LEN(SUBSTITUTE(A41,"&lt;","")),LEN(A41)&lt;&gt;LEN(SUBSTITUTE(A41,"&gt;","")))),"IDs: Text mit A–Z am Anfang, bis zu 64 Zeichen; ohne *, ?, ~, =, &lt; oder &gt;. Beispiel: T-001.",IF(COUNTIFS('Exits'!$A$9:$A$608,A41)&lt;&gt;1,"Ausstiegs-ID ist doppelt",IF(B41="","Zugehörige Trade-ID eingeben",IF(IF(IFERROR(OR(CODE(UPPER(LEFT(B41,1)))&lt;65,CODE(UPPER(LEFT(B41,1)))&gt;90),TRUE),TRUE,OR(NOT(ISTEXT(B41)),LEN(B41)&gt;64,LEN(B41)&lt;&gt;LEN(SUBSTITUTE(B41,"*","")),LEN(B41)&lt;&gt;LEN(SUBSTITUTE(B41,"?","")),LEN(B41)&lt;&gt;LEN(SUBSTITUTE(B41,"~","")),LEN(B41)&lt;&gt;LEN(SUBSTITUTE(B41,"=","")),LEN(B41)&lt;&gt;LEN(SUBSTITUTE(B41,"&lt;","")),LEN(B41)&lt;&gt;LEN(SUBSTITUTE(B41,"&gt;","")))),"IDs: Text mit A–Z am Anfang, bis zu 64 Zeichen; ohne *, ?, ~, =, &lt; oder &gt;. Beispiel: T-001.",IF(COUNTIFS('Trades'!$A$9:$A$208,B41)&lt;&gt;1,"Trade-ID muss genau einer Trades-Zeile entsprechen",IF(NOT(ISNUMBER(C41)),"Gültigen Schließungszeitpunkt eingeben",IF(OR(C41&lt;1,C41&gt;2958465),"Gültigen Schließungszeitpunkt eingeben",IF(NOT(ISNUMBER(D41)),"Positive geschlossene Menge eingeben",IF(OR(D41&lt;=0,D41&gt;1000000,ROUND(D41,8)&lt;&gt;D41),"Positive geschlossene Menge eingeben",IF(NOT(ISNUMBER(INDEX('Trades'!$D$9:$D$208,MATCH(B41,'Trades'!$A$9:$A$208,0)))),"Gültigen Eröffnungszeitpunkt eingeben",IF(C41&lt;INDEX('Trades'!$D$9:$D$208,MATCH(B41,'Trades'!$A$9:$A$208,0)),"Ausstieg liegt vor der Eröffnung",IF(AND(E41&lt;&gt;"",OR(NOT(ISNUMBER(E41)),E41&lt;=0)),"Positiven Kurs eingeben oder leer lassen",IF(AND(F41&lt;&gt;"",NOT(ISNUMBER(F41))),"Brutto-P&amp;L muss numerisch oder leer sein",IF(AND(ISNUMBER(F41),OR(ABS(F41)&gt;1000000000,ROUND(F41,2)&lt;&gt;F41)),"Geldbeträge: höchstens 2 Nachkommastellen; Eingabebetrag absolut ≤ 1.000.000.000.",""))))))))))))))))</x:f>
      </x:c>
      <x:c r="I41" s="29" t="str">
        <x:f>IF(ISNUMBER(D41),ROUND(D41,8),"")</x:f>
      </x:c>
      <x:c r="J41" s="29" t="n">
        <x:f>IF(ISNUMBER(F41),1,0)</x:f>
        <x:v>0</x:v>
      </x:c>
      <x:c r="K41" s="29" t="n">
        <x:f>IF(COUNTA(A41:F41)=0,0,1)</x:f>
        <x:v>0</x:v>
      </x:c>
    </x:row>
    <x:row r="42" ht="36" customHeight="1">
      <x:c r="A42" s="34"/>
      <x:c r="B42" s="34"/>
      <x:c r="C42" s="35"/>
      <x:c r="D42" s="36"/>
      <x:c r="E42" s="36"/>
      <x:c r="F42" s="37"/>
      <x:c r="G42" s="38" t="n">
        <x:f>IF(K42=0,0,IF(H42="",1,-1))</x:f>
        <x:v>0</x:v>
      </x:c>
      <x:c r="H42" s="33" t="str">
        <x:f>IF(K42=0,"",IF(A42="","Ausstiegs-ID eingeben",IF(IF(IFERROR(OR(CODE(UPPER(LEFT(A42,1)))&lt;65,CODE(UPPER(LEFT(A42,1)))&gt;90),TRUE),TRUE,OR(NOT(ISTEXT(A42)),LEN(A42)&gt;64,LEN(A42)&lt;&gt;LEN(SUBSTITUTE(A42,"*","")),LEN(A42)&lt;&gt;LEN(SUBSTITUTE(A42,"?","")),LEN(A42)&lt;&gt;LEN(SUBSTITUTE(A42,"~","")),LEN(A42)&lt;&gt;LEN(SUBSTITUTE(A42,"=","")),LEN(A42)&lt;&gt;LEN(SUBSTITUTE(A42,"&lt;","")),LEN(A42)&lt;&gt;LEN(SUBSTITUTE(A42,"&gt;","")))),"IDs: Text mit A–Z am Anfang, bis zu 64 Zeichen; ohne *, ?, ~, =, &lt; oder &gt;. Beispiel: T-001.",IF(COUNTIFS('Exits'!$A$9:$A$608,A42)&lt;&gt;1,"Ausstiegs-ID ist doppelt",IF(B42="","Zugehörige Trade-ID eingeben",IF(IF(IFERROR(OR(CODE(UPPER(LEFT(B42,1)))&lt;65,CODE(UPPER(LEFT(B42,1)))&gt;90),TRUE),TRUE,OR(NOT(ISTEXT(B42)),LEN(B42)&gt;64,LEN(B42)&lt;&gt;LEN(SUBSTITUTE(B42,"*","")),LEN(B42)&lt;&gt;LEN(SUBSTITUTE(B42,"?","")),LEN(B42)&lt;&gt;LEN(SUBSTITUTE(B42,"~","")),LEN(B42)&lt;&gt;LEN(SUBSTITUTE(B42,"=","")),LEN(B42)&lt;&gt;LEN(SUBSTITUTE(B42,"&lt;","")),LEN(B42)&lt;&gt;LEN(SUBSTITUTE(B42,"&gt;","")))),"IDs: Text mit A–Z am Anfang, bis zu 64 Zeichen; ohne *, ?, ~, =, &lt; oder &gt;. Beispiel: T-001.",IF(COUNTIFS('Trades'!$A$9:$A$208,B42)&lt;&gt;1,"Trade-ID muss genau einer Trades-Zeile entsprechen",IF(NOT(ISNUMBER(C42)),"Gültigen Schließungszeitpunkt eingeben",IF(OR(C42&lt;1,C42&gt;2958465),"Gültigen Schließungszeitpunkt eingeben",IF(NOT(ISNUMBER(D42)),"Positive geschlossene Menge eingeben",IF(OR(D42&lt;=0,D42&gt;1000000,ROUND(D42,8)&lt;&gt;D42),"Positive geschlossene Menge eingeben",IF(NOT(ISNUMBER(INDEX('Trades'!$D$9:$D$208,MATCH(B42,'Trades'!$A$9:$A$208,0)))),"Gültigen Eröffnungszeitpunkt eingeben",IF(C42&lt;INDEX('Trades'!$D$9:$D$208,MATCH(B42,'Trades'!$A$9:$A$208,0)),"Ausstieg liegt vor der Eröffnung",IF(AND(E42&lt;&gt;"",OR(NOT(ISNUMBER(E42)),E42&lt;=0)),"Positiven Kurs eingeben oder leer lassen",IF(AND(F42&lt;&gt;"",NOT(ISNUMBER(F42))),"Brutto-P&amp;L muss numerisch oder leer sein",IF(AND(ISNUMBER(F42),OR(ABS(F42)&gt;1000000000,ROUND(F42,2)&lt;&gt;F42)),"Geldbeträge: höchstens 2 Nachkommastellen; Eingabebetrag absolut ≤ 1.000.000.000.",""))))))))))))))))</x:f>
      </x:c>
      <x:c r="I42" s="29" t="str">
        <x:f>IF(ISNUMBER(D42),ROUND(D42,8),"")</x:f>
      </x:c>
      <x:c r="J42" s="29" t="n">
        <x:f>IF(ISNUMBER(F42),1,0)</x:f>
        <x:v>0</x:v>
      </x:c>
      <x:c r="K42" s="29" t="n">
        <x:f>IF(COUNTA(A42:F42)=0,0,1)</x:f>
        <x:v>0</x:v>
      </x:c>
    </x:row>
    <x:row r="43" ht="36" customHeight="1">
      <x:c r="A43" s="34"/>
      <x:c r="B43" s="34"/>
      <x:c r="C43" s="35"/>
      <x:c r="D43" s="36"/>
      <x:c r="E43" s="36"/>
      <x:c r="F43" s="37"/>
      <x:c r="G43" s="38" t="n">
        <x:f>IF(K43=0,0,IF(H43="",1,-1))</x:f>
        <x:v>0</x:v>
      </x:c>
      <x:c r="H43" s="33" t="str">
        <x:f>IF(K43=0,"",IF(A43="","Ausstiegs-ID eingeben",IF(IF(IFERROR(OR(CODE(UPPER(LEFT(A43,1)))&lt;65,CODE(UPPER(LEFT(A43,1)))&gt;90),TRUE),TRUE,OR(NOT(ISTEXT(A43)),LEN(A43)&gt;64,LEN(A43)&lt;&gt;LEN(SUBSTITUTE(A43,"*","")),LEN(A43)&lt;&gt;LEN(SUBSTITUTE(A43,"?","")),LEN(A43)&lt;&gt;LEN(SUBSTITUTE(A43,"~","")),LEN(A43)&lt;&gt;LEN(SUBSTITUTE(A43,"=","")),LEN(A43)&lt;&gt;LEN(SUBSTITUTE(A43,"&lt;","")),LEN(A43)&lt;&gt;LEN(SUBSTITUTE(A43,"&gt;","")))),"IDs: Text mit A–Z am Anfang, bis zu 64 Zeichen; ohne *, ?, ~, =, &lt; oder &gt;. Beispiel: T-001.",IF(COUNTIFS('Exits'!$A$9:$A$608,A43)&lt;&gt;1,"Ausstiegs-ID ist doppelt",IF(B43="","Zugehörige Trade-ID eingeben",IF(IF(IFERROR(OR(CODE(UPPER(LEFT(B43,1)))&lt;65,CODE(UPPER(LEFT(B43,1)))&gt;90),TRUE),TRUE,OR(NOT(ISTEXT(B43)),LEN(B43)&gt;64,LEN(B43)&lt;&gt;LEN(SUBSTITUTE(B43,"*","")),LEN(B43)&lt;&gt;LEN(SUBSTITUTE(B43,"?","")),LEN(B43)&lt;&gt;LEN(SUBSTITUTE(B43,"~","")),LEN(B43)&lt;&gt;LEN(SUBSTITUTE(B43,"=","")),LEN(B43)&lt;&gt;LEN(SUBSTITUTE(B43,"&lt;","")),LEN(B43)&lt;&gt;LEN(SUBSTITUTE(B43,"&gt;","")))),"IDs: Text mit A–Z am Anfang, bis zu 64 Zeichen; ohne *, ?, ~, =, &lt; oder &gt;. Beispiel: T-001.",IF(COUNTIFS('Trades'!$A$9:$A$208,B43)&lt;&gt;1,"Trade-ID muss genau einer Trades-Zeile entsprechen",IF(NOT(ISNUMBER(C43)),"Gültigen Schließungszeitpunkt eingeben",IF(OR(C43&lt;1,C43&gt;2958465),"Gültigen Schließungszeitpunkt eingeben",IF(NOT(ISNUMBER(D43)),"Positive geschlossene Menge eingeben",IF(OR(D43&lt;=0,D43&gt;1000000,ROUND(D43,8)&lt;&gt;D43),"Positive geschlossene Menge eingeben",IF(NOT(ISNUMBER(INDEX('Trades'!$D$9:$D$208,MATCH(B43,'Trades'!$A$9:$A$208,0)))),"Gültigen Eröffnungszeitpunkt eingeben",IF(C43&lt;INDEX('Trades'!$D$9:$D$208,MATCH(B43,'Trades'!$A$9:$A$208,0)),"Ausstieg liegt vor der Eröffnung",IF(AND(E43&lt;&gt;"",OR(NOT(ISNUMBER(E43)),E43&lt;=0)),"Positiven Kurs eingeben oder leer lassen",IF(AND(F43&lt;&gt;"",NOT(ISNUMBER(F43))),"Brutto-P&amp;L muss numerisch oder leer sein",IF(AND(ISNUMBER(F43),OR(ABS(F43)&gt;1000000000,ROUND(F43,2)&lt;&gt;F43)),"Geldbeträge: höchstens 2 Nachkommastellen; Eingabebetrag absolut ≤ 1.000.000.000.",""))))))))))))))))</x:f>
      </x:c>
      <x:c r="I43" s="29" t="str">
        <x:f>IF(ISNUMBER(D43),ROUND(D43,8),"")</x:f>
      </x:c>
      <x:c r="J43" s="29" t="n">
        <x:f>IF(ISNUMBER(F43),1,0)</x:f>
        <x:v>0</x:v>
      </x:c>
      <x:c r="K43" s="29" t="n">
        <x:f>IF(COUNTA(A43:F43)=0,0,1)</x:f>
        <x:v>0</x:v>
      </x:c>
    </x:row>
    <x:row r="44" ht="36" customHeight="1">
      <x:c r="A44" s="34"/>
      <x:c r="B44" s="34"/>
      <x:c r="C44" s="35"/>
      <x:c r="D44" s="36"/>
      <x:c r="E44" s="36"/>
      <x:c r="F44" s="37"/>
      <x:c r="G44" s="38" t="n">
        <x:f>IF(K44=0,0,IF(H44="",1,-1))</x:f>
        <x:v>0</x:v>
      </x:c>
      <x:c r="H44" s="33" t="str">
        <x:f>IF(K44=0,"",IF(A44="","Ausstiegs-ID eingeben",IF(IF(IFERROR(OR(CODE(UPPER(LEFT(A44,1)))&lt;65,CODE(UPPER(LEFT(A44,1)))&gt;90),TRUE),TRUE,OR(NOT(ISTEXT(A44)),LEN(A44)&gt;64,LEN(A44)&lt;&gt;LEN(SUBSTITUTE(A44,"*","")),LEN(A44)&lt;&gt;LEN(SUBSTITUTE(A44,"?","")),LEN(A44)&lt;&gt;LEN(SUBSTITUTE(A44,"~","")),LEN(A44)&lt;&gt;LEN(SUBSTITUTE(A44,"=","")),LEN(A44)&lt;&gt;LEN(SUBSTITUTE(A44,"&lt;","")),LEN(A44)&lt;&gt;LEN(SUBSTITUTE(A44,"&gt;","")))),"IDs: Text mit A–Z am Anfang, bis zu 64 Zeichen; ohne *, ?, ~, =, &lt; oder &gt;. Beispiel: T-001.",IF(COUNTIFS('Exits'!$A$9:$A$608,A44)&lt;&gt;1,"Ausstiegs-ID ist doppelt",IF(B44="","Zugehörige Trade-ID eingeben",IF(IF(IFERROR(OR(CODE(UPPER(LEFT(B44,1)))&lt;65,CODE(UPPER(LEFT(B44,1)))&gt;90),TRUE),TRUE,OR(NOT(ISTEXT(B44)),LEN(B44)&gt;64,LEN(B44)&lt;&gt;LEN(SUBSTITUTE(B44,"*","")),LEN(B44)&lt;&gt;LEN(SUBSTITUTE(B44,"?","")),LEN(B44)&lt;&gt;LEN(SUBSTITUTE(B44,"~","")),LEN(B44)&lt;&gt;LEN(SUBSTITUTE(B44,"=","")),LEN(B44)&lt;&gt;LEN(SUBSTITUTE(B44,"&lt;","")),LEN(B44)&lt;&gt;LEN(SUBSTITUTE(B44,"&gt;","")))),"IDs: Text mit A–Z am Anfang, bis zu 64 Zeichen; ohne *, ?, ~, =, &lt; oder &gt;. Beispiel: T-001.",IF(COUNTIFS('Trades'!$A$9:$A$208,B44)&lt;&gt;1,"Trade-ID muss genau einer Trades-Zeile entsprechen",IF(NOT(ISNUMBER(C44)),"Gültigen Schließungszeitpunkt eingeben",IF(OR(C44&lt;1,C44&gt;2958465),"Gültigen Schließungszeitpunkt eingeben",IF(NOT(ISNUMBER(D44)),"Positive geschlossene Menge eingeben",IF(OR(D44&lt;=0,D44&gt;1000000,ROUND(D44,8)&lt;&gt;D44),"Positive geschlossene Menge eingeben",IF(NOT(ISNUMBER(INDEX('Trades'!$D$9:$D$208,MATCH(B44,'Trades'!$A$9:$A$208,0)))),"Gültigen Eröffnungszeitpunkt eingeben",IF(C44&lt;INDEX('Trades'!$D$9:$D$208,MATCH(B44,'Trades'!$A$9:$A$208,0)),"Ausstieg liegt vor der Eröffnung",IF(AND(E44&lt;&gt;"",OR(NOT(ISNUMBER(E44)),E44&lt;=0)),"Positiven Kurs eingeben oder leer lassen",IF(AND(F44&lt;&gt;"",NOT(ISNUMBER(F44))),"Brutto-P&amp;L muss numerisch oder leer sein",IF(AND(ISNUMBER(F44),OR(ABS(F44)&gt;1000000000,ROUND(F44,2)&lt;&gt;F44)),"Geldbeträge: höchstens 2 Nachkommastellen; Eingabebetrag absolut ≤ 1.000.000.000.",""))))))))))))))))</x:f>
      </x:c>
      <x:c r="I44" s="29" t="str">
        <x:f>IF(ISNUMBER(D44),ROUND(D44,8),"")</x:f>
      </x:c>
      <x:c r="J44" s="29" t="n">
        <x:f>IF(ISNUMBER(F44),1,0)</x:f>
        <x:v>0</x:v>
      </x:c>
      <x:c r="K44" s="29" t="n">
        <x:f>IF(COUNTA(A44:F44)=0,0,1)</x:f>
        <x:v>0</x:v>
      </x:c>
    </x:row>
    <x:row r="45" ht="36" customHeight="1">
      <x:c r="A45" s="34"/>
      <x:c r="B45" s="34"/>
      <x:c r="C45" s="35"/>
      <x:c r="D45" s="36"/>
      <x:c r="E45" s="36"/>
      <x:c r="F45" s="37"/>
      <x:c r="G45" s="38" t="n">
        <x:f>IF(K45=0,0,IF(H45="",1,-1))</x:f>
        <x:v>0</x:v>
      </x:c>
      <x:c r="H45" s="33" t="str">
        <x:f>IF(K45=0,"",IF(A45="","Ausstiegs-ID eingeben",IF(IF(IFERROR(OR(CODE(UPPER(LEFT(A45,1)))&lt;65,CODE(UPPER(LEFT(A45,1)))&gt;90),TRUE),TRUE,OR(NOT(ISTEXT(A45)),LEN(A45)&gt;64,LEN(A45)&lt;&gt;LEN(SUBSTITUTE(A45,"*","")),LEN(A45)&lt;&gt;LEN(SUBSTITUTE(A45,"?","")),LEN(A45)&lt;&gt;LEN(SUBSTITUTE(A45,"~","")),LEN(A45)&lt;&gt;LEN(SUBSTITUTE(A45,"=","")),LEN(A45)&lt;&gt;LEN(SUBSTITUTE(A45,"&lt;","")),LEN(A45)&lt;&gt;LEN(SUBSTITUTE(A45,"&gt;","")))),"IDs: Text mit A–Z am Anfang, bis zu 64 Zeichen; ohne *, ?, ~, =, &lt; oder &gt;. Beispiel: T-001.",IF(COUNTIFS('Exits'!$A$9:$A$608,A45)&lt;&gt;1,"Ausstiegs-ID ist doppelt",IF(B45="","Zugehörige Trade-ID eingeben",IF(IF(IFERROR(OR(CODE(UPPER(LEFT(B45,1)))&lt;65,CODE(UPPER(LEFT(B45,1)))&gt;90),TRUE),TRUE,OR(NOT(ISTEXT(B45)),LEN(B45)&gt;64,LEN(B45)&lt;&gt;LEN(SUBSTITUTE(B45,"*","")),LEN(B45)&lt;&gt;LEN(SUBSTITUTE(B45,"?","")),LEN(B45)&lt;&gt;LEN(SUBSTITUTE(B45,"~","")),LEN(B45)&lt;&gt;LEN(SUBSTITUTE(B45,"=","")),LEN(B45)&lt;&gt;LEN(SUBSTITUTE(B45,"&lt;","")),LEN(B45)&lt;&gt;LEN(SUBSTITUTE(B45,"&gt;","")))),"IDs: Text mit A–Z am Anfang, bis zu 64 Zeichen; ohne *, ?, ~, =, &lt; oder &gt;. Beispiel: T-001.",IF(COUNTIFS('Trades'!$A$9:$A$208,B45)&lt;&gt;1,"Trade-ID muss genau einer Trades-Zeile entsprechen",IF(NOT(ISNUMBER(C45)),"Gültigen Schließungszeitpunkt eingeben",IF(OR(C45&lt;1,C45&gt;2958465),"Gültigen Schließungszeitpunkt eingeben",IF(NOT(ISNUMBER(D45)),"Positive geschlossene Menge eingeben",IF(OR(D45&lt;=0,D45&gt;1000000,ROUND(D45,8)&lt;&gt;D45),"Positive geschlossene Menge eingeben",IF(NOT(ISNUMBER(INDEX('Trades'!$D$9:$D$208,MATCH(B45,'Trades'!$A$9:$A$208,0)))),"Gültigen Eröffnungszeitpunkt eingeben",IF(C45&lt;INDEX('Trades'!$D$9:$D$208,MATCH(B45,'Trades'!$A$9:$A$208,0)),"Ausstieg liegt vor der Eröffnung",IF(AND(E45&lt;&gt;"",OR(NOT(ISNUMBER(E45)),E45&lt;=0)),"Positiven Kurs eingeben oder leer lassen",IF(AND(F45&lt;&gt;"",NOT(ISNUMBER(F45))),"Brutto-P&amp;L muss numerisch oder leer sein",IF(AND(ISNUMBER(F45),OR(ABS(F45)&gt;1000000000,ROUND(F45,2)&lt;&gt;F45)),"Geldbeträge: höchstens 2 Nachkommastellen; Eingabebetrag absolut ≤ 1.000.000.000.",""))))))))))))))))</x:f>
      </x:c>
      <x:c r="I45" s="29" t="str">
        <x:f>IF(ISNUMBER(D45),ROUND(D45,8),"")</x:f>
      </x:c>
      <x:c r="J45" s="29" t="n">
        <x:f>IF(ISNUMBER(F45),1,0)</x:f>
        <x:v>0</x:v>
      </x:c>
      <x:c r="K45" s="29" t="n">
        <x:f>IF(COUNTA(A45:F45)=0,0,1)</x:f>
        <x:v>0</x:v>
      </x:c>
    </x:row>
    <x:row r="46" ht="36" customHeight="1">
      <x:c r="A46" s="34"/>
      <x:c r="B46" s="34"/>
      <x:c r="C46" s="35"/>
      <x:c r="D46" s="36"/>
      <x:c r="E46" s="36"/>
      <x:c r="F46" s="37"/>
      <x:c r="G46" s="38" t="n">
        <x:f>IF(K46=0,0,IF(H46="",1,-1))</x:f>
        <x:v>0</x:v>
      </x:c>
      <x:c r="H46" s="33" t="str">
        <x:f>IF(K46=0,"",IF(A46="","Ausstiegs-ID eingeben",IF(IF(IFERROR(OR(CODE(UPPER(LEFT(A46,1)))&lt;65,CODE(UPPER(LEFT(A46,1)))&gt;90),TRUE),TRUE,OR(NOT(ISTEXT(A46)),LEN(A46)&gt;64,LEN(A46)&lt;&gt;LEN(SUBSTITUTE(A46,"*","")),LEN(A46)&lt;&gt;LEN(SUBSTITUTE(A46,"?","")),LEN(A46)&lt;&gt;LEN(SUBSTITUTE(A46,"~","")),LEN(A46)&lt;&gt;LEN(SUBSTITUTE(A46,"=","")),LEN(A46)&lt;&gt;LEN(SUBSTITUTE(A46,"&lt;","")),LEN(A46)&lt;&gt;LEN(SUBSTITUTE(A46,"&gt;","")))),"IDs: Text mit A–Z am Anfang, bis zu 64 Zeichen; ohne *, ?, ~, =, &lt; oder &gt;. Beispiel: T-001.",IF(COUNTIFS('Exits'!$A$9:$A$608,A46)&lt;&gt;1,"Ausstiegs-ID ist doppelt",IF(B46="","Zugehörige Trade-ID eingeben",IF(IF(IFERROR(OR(CODE(UPPER(LEFT(B46,1)))&lt;65,CODE(UPPER(LEFT(B46,1)))&gt;90),TRUE),TRUE,OR(NOT(ISTEXT(B46)),LEN(B46)&gt;64,LEN(B46)&lt;&gt;LEN(SUBSTITUTE(B46,"*","")),LEN(B46)&lt;&gt;LEN(SUBSTITUTE(B46,"?","")),LEN(B46)&lt;&gt;LEN(SUBSTITUTE(B46,"~","")),LEN(B46)&lt;&gt;LEN(SUBSTITUTE(B46,"=","")),LEN(B46)&lt;&gt;LEN(SUBSTITUTE(B46,"&lt;","")),LEN(B46)&lt;&gt;LEN(SUBSTITUTE(B46,"&gt;","")))),"IDs: Text mit A–Z am Anfang, bis zu 64 Zeichen; ohne *, ?, ~, =, &lt; oder &gt;. Beispiel: T-001.",IF(COUNTIFS('Trades'!$A$9:$A$208,B46)&lt;&gt;1,"Trade-ID muss genau einer Trades-Zeile entsprechen",IF(NOT(ISNUMBER(C46)),"Gültigen Schließungszeitpunkt eingeben",IF(OR(C46&lt;1,C46&gt;2958465),"Gültigen Schließungszeitpunkt eingeben",IF(NOT(ISNUMBER(D46)),"Positive geschlossene Menge eingeben",IF(OR(D46&lt;=0,D46&gt;1000000,ROUND(D46,8)&lt;&gt;D46),"Positive geschlossene Menge eingeben",IF(NOT(ISNUMBER(INDEX('Trades'!$D$9:$D$208,MATCH(B46,'Trades'!$A$9:$A$208,0)))),"Gültigen Eröffnungszeitpunkt eingeben",IF(C46&lt;INDEX('Trades'!$D$9:$D$208,MATCH(B46,'Trades'!$A$9:$A$208,0)),"Ausstieg liegt vor der Eröffnung",IF(AND(E46&lt;&gt;"",OR(NOT(ISNUMBER(E46)),E46&lt;=0)),"Positiven Kurs eingeben oder leer lassen",IF(AND(F46&lt;&gt;"",NOT(ISNUMBER(F46))),"Brutto-P&amp;L muss numerisch oder leer sein",IF(AND(ISNUMBER(F46),OR(ABS(F46)&gt;1000000000,ROUND(F46,2)&lt;&gt;F46)),"Geldbeträge: höchstens 2 Nachkommastellen; Eingabebetrag absolut ≤ 1.000.000.000.",""))))))))))))))))</x:f>
      </x:c>
      <x:c r="I46" s="29" t="str">
        <x:f>IF(ISNUMBER(D46),ROUND(D46,8),"")</x:f>
      </x:c>
      <x:c r="J46" s="29" t="n">
        <x:f>IF(ISNUMBER(F46),1,0)</x:f>
        <x:v>0</x:v>
      </x:c>
      <x:c r="K46" s="29" t="n">
        <x:f>IF(COUNTA(A46:F46)=0,0,1)</x:f>
        <x:v>0</x:v>
      </x:c>
    </x:row>
    <x:row r="47" ht="36" customHeight="1">
      <x:c r="A47" s="34"/>
      <x:c r="B47" s="34"/>
      <x:c r="C47" s="35"/>
      <x:c r="D47" s="36"/>
      <x:c r="E47" s="36"/>
      <x:c r="F47" s="37"/>
      <x:c r="G47" s="38" t="n">
        <x:f>IF(K47=0,0,IF(H47="",1,-1))</x:f>
        <x:v>0</x:v>
      </x:c>
      <x:c r="H47" s="33" t="str">
        <x:f>IF(K47=0,"",IF(A47="","Ausstiegs-ID eingeben",IF(IF(IFERROR(OR(CODE(UPPER(LEFT(A47,1)))&lt;65,CODE(UPPER(LEFT(A47,1)))&gt;90),TRUE),TRUE,OR(NOT(ISTEXT(A47)),LEN(A47)&gt;64,LEN(A47)&lt;&gt;LEN(SUBSTITUTE(A47,"*","")),LEN(A47)&lt;&gt;LEN(SUBSTITUTE(A47,"?","")),LEN(A47)&lt;&gt;LEN(SUBSTITUTE(A47,"~","")),LEN(A47)&lt;&gt;LEN(SUBSTITUTE(A47,"=","")),LEN(A47)&lt;&gt;LEN(SUBSTITUTE(A47,"&lt;","")),LEN(A47)&lt;&gt;LEN(SUBSTITUTE(A47,"&gt;","")))),"IDs: Text mit A–Z am Anfang, bis zu 64 Zeichen; ohne *, ?, ~, =, &lt; oder &gt;. Beispiel: T-001.",IF(COUNTIFS('Exits'!$A$9:$A$608,A47)&lt;&gt;1,"Ausstiegs-ID ist doppelt",IF(B47="","Zugehörige Trade-ID eingeben",IF(IF(IFERROR(OR(CODE(UPPER(LEFT(B47,1)))&lt;65,CODE(UPPER(LEFT(B47,1)))&gt;90),TRUE),TRUE,OR(NOT(ISTEXT(B47)),LEN(B47)&gt;64,LEN(B47)&lt;&gt;LEN(SUBSTITUTE(B47,"*","")),LEN(B47)&lt;&gt;LEN(SUBSTITUTE(B47,"?","")),LEN(B47)&lt;&gt;LEN(SUBSTITUTE(B47,"~","")),LEN(B47)&lt;&gt;LEN(SUBSTITUTE(B47,"=","")),LEN(B47)&lt;&gt;LEN(SUBSTITUTE(B47,"&lt;","")),LEN(B47)&lt;&gt;LEN(SUBSTITUTE(B47,"&gt;","")))),"IDs: Text mit A–Z am Anfang, bis zu 64 Zeichen; ohne *, ?, ~, =, &lt; oder &gt;. Beispiel: T-001.",IF(COUNTIFS('Trades'!$A$9:$A$208,B47)&lt;&gt;1,"Trade-ID muss genau einer Trades-Zeile entsprechen",IF(NOT(ISNUMBER(C47)),"Gültigen Schließungszeitpunkt eingeben",IF(OR(C47&lt;1,C47&gt;2958465),"Gültigen Schließungszeitpunkt eingeben",IF(NOT(ISNUMBER(D47)),"Positive geschlossene Menge eingeben",IF(OR(D47&lt;=0,D47&gt;1000000,ROUND(D47,8)&lt;&gt;D47),"Positive geschlossene Menge eingeben",IF(NOT(ISNUMBER(INDEX('Trades'!$D$9:$D$208,MATCH(B47,'Trades'!$A$9:$A$208,0)))),"Gültigen Eröffnungszeitpunkt eingeben",IF(C47&lt;INDEX('Trades'!$D$9:$D$208,MATCH(B47,'Trades'!$A$9:$A$208,0)),"Ausstieg liegt vor der Eröffnung",IF(AND(E47&lt;&gt;"",OR(NOT(ISNUMBER(E47)),E47&lt;=0)),"Positiven Kurs eingeben oder leer lassen",IF(AND(F47&lt;&gt;"",NOT(ISNUMBER(F47))),"Brutto-P&amp;L muss numerisch oder leer sein",IF(AND(ISNUMBER(F47),OR(ABS(F47)&gt;1000000000,ROUND(F47,2)&lt;&gt;F47)),"Geldbeträge: höchstens 2 Nachkommastellen; Eingabebetrag absolut ≤ 1.000.000.000.",""))))))))))))))))</x:f>
      </x:c>
      <x:c r="I47" s="29" t="str">
        <x:f>IF(ISNUMBER(D47),ROUND(D47,8),"")</x:f>
      </x:c>
      <x:c r="J47" s="29" t="n">
        <x:f>IF(ISNUMBER(F47),1,0)</x:f>
        <x:v>0</x:v>
      </x:c>
      <x:c r="K47" s="29" t="n">
        <x:f>IF(COUNTA(A47:F47)=0,0,1)</x:f>
        <x:v>0</x:v>
      </x:c>
    </x:row>
    <x:row r="48" ht="36" customHeight="1">
      <x:c r="A48" s="34"/>
      <x:c r="B48" s="34"/>
      <x:c r="C48" s="35"/>
      <x:c r="D48" s="36"/>
      <x:c r="E48" s="36"/>
      <x:c r="F48" s="37"/>
      <x:c r="G48" s="38" t="n">
        <x:f>IF(K48=0,0,IF(H48="",1,-1))</x:f>
        <x:v>0</x:v>
      </x:c>
      <x:c r="H48" s="33" t="str">
        <x:f>IF(K48=0,"",IF(A48="","Ausstiegs-ID eingeben",IF(IF(IFERROR(OR(CODE(UPPER(LEFT(A48,1)))&lt;65,CODE(UPPER(LEFT(A48,1)))&gt;90),TRUE),TRUE,OR(NOT(ISTEXT(A48)),LEN(A48)&gt;64,LEN(A48)&lt;&gt;LEN(SUBSTITUTE(A48,"*","")),LEN(A48)&lt;&gt;LEN(SUBSTITUTE(A48,"?","")),LEN(A48)&lt;&gt;LEN(SUBSTITUTE(A48,"~","")),LEN(A48)&lt;&gt;LEN(SUBSTITUTE(A48,"=","")),LEN(A48)&lt;&gt;LEN(SUBSTITUTE(A48,"&lt;","")),LEN(A48)&lt;&gt;LEN(SUBSTITUTE(A48,"&gt;","")))),"IDs: Text mit A–Z am Anfang, bis zu 64 Zeichen; ohne *, ?, ~, =, &lt; oder &gt;. Beispiel: T-001.",IF(COUNTIFS('Exits'!$A$9:$A$608,A48)&lt;&gt;1,"Ausstiegs-ID ist doppelt",IF(B48="","Zugehörige Trade-ID eingeben",IF(IF(IFERROR(OR(CODE(UPPER(LEFT(B48,1)))&lt;65,CODE(UPPER(LEFT(B48,1)))&gt;90),TRUE),TRUE,OR(NOT(ISTEXT(B48)),LEN(B48)&gt;64,LEN(B48)&lt;&gt;LEN(SUBSTITUTE(B48,"*","")),LEN(B48)&lt;&gt;LEN(SUBSTITUTE(B48,"?","")),LEN(B48)&lt;&gt;LEN(SUBSTITUTE(B48,"~","")),LEN(B48)&lt;&gt;LEN(SUBSTITUTE(B48,"=","")),LEN(B48)&lt;&gt;LEN(SUBSTITUTE(B48,"&lt;","")),LEN(B48)&lt;&gt;LEN(SUBSTITUTE(B48,"&gt;","")))),"IDs: Text mit A–Z am Anfang, bis zu 64 Zeichen; ohne *, ?, ~, =, &lt; oder &gt;. Beispiel: T-001.",IF(COUNTIFS('Trades'!$A$9:$A$208,B48)&lt;&gt;1,"Trade-ID muss genau einer Trades-Zeile entsprechen",IF(NOT(ISNUMBER(C48)),"Gültigen Schließungszeitpunkt eingeben",IF(OR(C48&lt;1,C48&gt;2958465),"Gültigen Schließungszeitpunkt eingeben",IF(NOT(ISNUMBER(D48)),"Positive geschlossene Menge eingeben",IF(OR(D48&lt;=0,D48&gt;1000000,ROUND(D48,8)&lt;&gt;D48),"Positive geschlossene Menge eingeben",IF(NOT(ISNUMBER(INDEX('Trades'!$D$9:$D$208,MATCH(B48,'Trades'!$A$9:$A$208,0)))),"Gültigen Eröffnungszeitpunkt eingeben",IF(C48&lt;INDEX('Trades'!$D$9:$D$208,MATCH(B48,'Trades'!$A$9:$A$208,0)),"Ausstieg liegt vor der Eröffnung",IF(AND(E48&lt;&gt;"",OR(NOT(ISNUMBER(E48)),E48&lt;=0)),"Positiven Kurs eingeben oder leer lassen",IF(AND(F48&lt;&gt;"",NOT(ISNUMBER(F48))),"Brutto-P&amp;L muss numerisch oder leer sein",IF(AND(ISNUMBER(F48),OR(ABS(F48)&gt;1000000000,ROUND(F48,2)&lt;&gt;F48)),"Geldbeträge: höchstens 2 Nachkommastellen; Eingabebetrag absolut ≤ 1.000.000.000.",""))))))))))))))))</x:f>
      </x:c>
      <x:c r="I48" s="29" t="str">
        <x:f>IF(ISNUMBER(D48),ROUND(D48,8),"")</x:f>
      </x:c>
      <x:c r="J48" s="29" t="n">
        <x:f>IF(ISNUMBER(F48),1,0)</x:f>
        <x:v>0</x:v>
      </x:c>
      <x:c r="K48" s="29" t="n">
        <x:f>IF(COUNTA(A48:F48)=0,0,1)</x:f>
        <x:v>0</x:v>
      </x:c>
    </x:row>
    <x:row r="49" ht="36" customHeight="1">
      <x:c r="A49" s="34"/>
      <x:c r="B49" s="34"/>
      <x:c r="C49" s="35"/>
      <x:c r="D49" s="36"/>
      <x:c r="E49" s="36"/>
      <x:c r="F49" s="37"/>
      <x:c r="G49" s="38" t="n">
        <x:f>IF(K49=0,0,IF(H49="",1,-1))</x:f>
        <x:v>0</x:v>
      </x:c>
      <x:c r="H49" s="33" t="str">
        <x:f>IF(K49=0,"",IF(A49="","Ausstiegs-ID eingeben",IF(IF(IFERROR(OR(CODE(UPPER(LEFT(A49,1)))&lt;65,CODE(UPPER(LEFT(A49,1)))&gt;90),TRUE),TRUE,OR(NOT(ISTEXT(A49)),LEN(A49)&gt;64,LEN(A49)&lt;&gt;LEN(SUBSTITUTE(A49,"*","")),LEN(A49)&lt;&gt;LEN(SUBSTITUTE(A49,"?","")),LEN(A49)&lt;&gt;LEN(SUBSTITUTE(A49,"~","")),LEN(A49)&lt;&gt;LEN(SUBSTITUTE(A49,"=","")),LEN(A49)&lt;&gt;LEN(SUBSTITUTE(A49,"&lt;","")),LEN(A49)&lt;&gt;LEN(SUBSTITUTE(A49,"&gt;","")))),"IDs: Text mit A–Z am Anfang, bis zu 64 Zeichen; ohne *, ?, ~, =, &lt; oder &gt;. Beispiel: T-001.",IF(COUNTIFS('Exits'!$A$9:$A$608,A49)&lt;&gt;1,"Ausstiegs-ID ist doppelt",IF(B49="","Zugehörige Trade-ID eingeben",IF(IF(IFERROR(OR(CODE(UPPER(LEFT(B49,1)))&lt;65,CODE(UPPER(LEFT(B49,1)))&gt;90),TRUE),TRUE,OR(NOT(ISTEXT(B49)),LEN(B49)&gt;64,LEN(B49)&lt;&gt;LEN(SUBSTITUTE(B49,"*","")),LEN(B49)&lt;&gt;LEN(SUBSTITUTE(B49,"?","")),LEN(B49)&lt;&gt;LEN(SUBSTITUTE(B49,"~","")),LEN(B49)&lt;&gt;LEN(SUBSTITUTE(B49,"=","")),LEN(B49)&lt;&gt;LEN(SUBSTITUTE(B49,"&lt;","")),LEN(B49)&lt;&gt;LEN(SUBSTITUTE(B49,"&gt;","")))),"IDs: Text mit A–Z am Anfang, bis zu 64 Zeichen; ohne *, ?, ~, =, &lt; oder &gt;. Beispiel: T-001.",IF(COUNTIFS('Trades'!$A$9:$A$208,B49)&lt;&gt;1,"Trade-ID muss genau einer Trades-Zeile entsprechen",IF(NOT(ISNUMBER(C49)),"Gültigen Schließungszeitpunkt eingeben",IF(OR(C49&lt;1,C49&gt;2958465),"Gültigen Schließungszeitpunkt eingeben",IF(NOT(ISNUMBER(D49)),"Positive geschlossene Menge eingeben",IF(OR(D49&lt;=0,D49&gt;1000000,ROUND(D49,8)&lt;&gt;D49),"Positive geschlossene Menge eingeben",IF(NOT(ISNUMBER(INDEX('Trades'!$D$9:$D$208,MATCH(B49,'Trades'!$A$9:$A$208,0)))),"Gültigen Eröffnungszeitpunkt eingeben",IF(C49&lt;INDEX('Trades'!$D$9:$D$208,MATCH(B49,'Trades'!$A$9:$A$208,0)),"Ausstieg liegt vor der Eröffnung",IF(AND(E49&lt;&gt;"",OR(NOT(ISNUMBER(E49)),E49&lt;=0)),"Positiven Kurs eingeben oder leer lassen",IF(AND(F49&lt;&gt;"",NOT(ISNUMBER(F49))),"Brutto-P&amp;L muss numerisch oder leer sein",IF(AND(ISNUMBER(F49),OR(ABS(F49)&gt;1000000000,ROUND(F49,2)&lt;&gt;F49)),"Geldbeträge: höchstens 2 Nachkommastellen; Eingabebetrag absolut ≤ 1.000.000.000.",""))))))))))))))))</x:f>
      </x:c>
      <x:c r="I49" s="29" t="str">
        <x:f>IF(ISNUMBER(D49),ROUND(D49,8),"")</x:f>
      </x:c>
      <x:c r="J49" s="29" t="n">
        <x:f>IF(ISNUMBER(F49),1,0)</x:f>
        <x:v>0</x:v>
      </x:c>
      <x:c r="K49" s="29" t="n">
        <x:f>IF(COUNTA(A49:F49)=0,0,1)</x:f>
        <x:v>0</x:v>
      </x:c>
    </x:row>
    <x:row r="50" ht="36" customHeight="1">
      <x:c r="A50" s="34"/>
      <x:c r="B50" s="34"/>
      <x:c r="C50" s="35"/>
      <x:c r="D50" s="36"/>
      <x:c r="E50" s="36"/>
      <x:c r="F50" s="37"/>
      <x:c r="G50" s="38" t="n">
        <x:f>IF(K50=0,0,IF(H50="",1,-1))</x:f>
        <x:v>0</x:v>
      </x:c>
      <x:c r="H50" s="33" t="str">
        <x:f>IF(K50=0,"",IF(A50="","Ausstiegs-ID eingeben",IF(IF(IFERROR(OR(CODE(UPPER(LEFT(A50,1)))&lt;65,CODE(UPPER(LEFT(A50,1)))&gt;90),TRUE),TRUE,OR(NOT(ISTEXT(A50)),LEN(A50)&gt;64,LEN(A50)&lt;&gt;LEN(SUBSTITUTE(A50,"*","")),LEN(A50)&lt;&gt;LEN(SUBSTITUTE(A50,"?","")),LEN(A50)&lt;&gt;LEN(SUBSTITUTE(A50,"~","")),LEN(A50)&lt;&gt;LEN(SUBSTITUTE(A50,"=","")),LEN(A50)&lt;&gt;LEN(SUBSTITUTE(A50,"&lt;","")),LEN(A50)&lt;&gt;LEN(SUBSTITUTE(A50,"&gt;","")))),"IDs: Text mit A–Z am Anfang, bis zu 64 Zeichen; ohne *, ?, ~, =, &lt; oder &gt;. Beispiel: T-001.",IF(COUNTIFS('Exits'!$A$9:$A$608,A50)&lt;&gt;1,"Ausstiegs-ID ist doppelt",IF(B50="","Zugehörige Trade-ID eingeben",IF(IF(IFERROR(OR(CODE(UPPER(LEFT(B50,1)))&lt;65,CODE(UPPER(LEFT(B50,1)))&gt;90),TRUE),TRUE,OR(NOT(ISTEXT(B50)),LEN(B50)&gt;64,LEN(B50)&lt;&gt;LEN(SUBSTITUTE(B50,"*","")),LEN(B50)&lt;&gt;LEN(SUBSTITUTE(B50,"?","")),LEN(B50)&lt;&gt;LEN(SUBSTITUTE(B50,"~","")),LEN(B50)&lt;&gt;LEN(SUBSTITUTE(B50,"=","")),LEN(B50)&lt;&gt;LEN(SUBSTITUTE(B50,"&lt;","")),LEN(B50)&lt;&gt;LEN(SUBSTITUTE(B50,"&gt;","")))),"IDs: Text mit A–Z am Anfang, bis zu 64 Zeichen; ohne *, ?, ~, =, &lt; oder &gt;. Beispiel: T-001.",IF(COUNTIFS('Trades'!$A$9:$A$208,B50)&lt;&gt;1,"Trade-ID muss genau einer Trades-Zeile entsprechen",IF(NOT(ISNUMBER(C50)),"Gültigen Schließungszeitpunkt eingeben",IF(OR(C50&lt;1,C50&gt;2958465),"Gültigen Schließungszeitpunkt eingeben",IF(NOT(ISNUMBER(D50)),"Positive geschlossene Menge eingeben",IF(OR(D50&lt;=0,D50&gt;1000000,ROUND(D50,8)&lt;&gt;D50),"Positive geschlossene Menge eingeben",IF(NOT(ISNUMBER(INDEX('Trades'!$D$9:$D$208,MATCH(B50,'Trades'!$A$9:$A$208,0)))),"Gültigen Eröffnungszeitpunkt eingeben",IF(C50&lt;INDEX('Trades'!$D$9:$D$208,MATCH(B50,'Trades'!$A$9:$A$208,0)),"Ausstieg liegt vor der Eröffnung",IF(AND(E50&lt;&gt;"",OR(NOT(ISNUMBER(E50)),E50&lt;=0)),"Positiven Kurs eingeben oder leer lassen",IF(AND(F50&lt;&gt;"",NOT(ISNUMBER(F50))),"Brutto-P&amp;L muss numerisch oder leer sein",IF(AND(ISNUMBER(F50),OR(ABS(F50)&gt;1000000000,ROUND(F50,2)&lt;&gt;F50)),"Geldbeträge: höchstens 2 Nachkommastellen; Eingabebetrag absolut ≤ 1.000.000.000.",""))))))))))))))))</x:f>
      </x:c>
      <x:c r="I50" s="29" t="str">
        <x:f>IF(ISNUMBER(D50),ROUND(D50,8),"")</x:f>
      </x:c>
      <x:c r="J50" s="29" t="n">
        <x:f>IF(ISNUMBER(F50),1,0)</x:f>
        <x:v>0</x:v>
      </x:c>
      <x:c r="K50" s="29" t="n">
        <x:f>IF(COUNTA(A50:F50)=0,0,1)</x:f>
        <x:v>0</x:v>
      </x:c>
    </x:row>
    <x:row r="51" ht="36" customHeight="1">
      <x:c r="A51" s="34"/>
      <x:c r="B51" s="34"/>
      <x:c r="C51" s="35"/>
      <x:c r="D51" s="36"/>
      <x:c r="E51" s="36"/>
      <x:c r="F51" s="37"/>
      <x:c r="G51" s="38" t="n">
        <x:f>IF(K51=0,0,IF(H51="",1,-1))</x:f>
        <x:v>0</x:v>
      </x:c>
      <x:c r="H51" s="33" t="str">
        <x:f>IF(K51=0,"",IF(A51="","Ausstiegs-ID eingeben",IF(IF(IFERROR(OR(CODE(UPPER(LEFT(A51,1)))&lt;65,CODE(UPPER(LEFT(A51,1)))&gt;90),TRUE),TRUE,OR(NOT(ISTEXT(A51)),LEN(A51)&gt;64,LEN(A51)&lt;&gt;LEN(SUBSTITUTE(A51,"*","")),LEN(A51)&lt;&gt;LEN(SUBSTITUTE(A51,"?","")),LEN(A51)&lt;&gt;LEN(SUBSTITUTE(A51,"~","")),LEN(A51)&lt;&gt;LEN(SUBSTITUTE(A51,"=","")),LEN(A51)&lt;&gt;LEN(SUBSTITUTE(A51,"&lt;","")),LEN(A51)&lt;&gt;LEN(SUBSTITUTE(A51,"&gt;","")))),"IDs: Text mit A–Z am Anfang, bis zu 64 Zeichen; ohne *, ?, ~, =, &lt; oder &gt;. Beispiel: T-001.",IF(COUNTIFS('Exits'!$A$9:$A$608,A51)&lt;&gt;1,"Ausstiegs-ID ist doppelt",IF(B51="","Zugehörige Trade-ID eingeben",IF(IF(IFERROR(OR(CODE(UPPER(LEFT(B51,1)))&lt;65,CODE(UPPER(LEFT(B51,1)))&gt;90),TRUE),TRUE,OR(NOT(ISTEXT(B51)),LEN(B51)&gt;64,LEN(B51)&lt;&gt;LEN(SUBSTITUTE(B51,"*","")),LEN(B51)&lt;&gt;LEN(SUBSTITUTE(B51,"?","")),LEN(B51)&lt;&gt;LEN(SUBSTITUTE(B51,"~","")),LEN(B51)&lt;&gt;LEN(SUBSTITUTE(B51,"=","")),LEN(B51)&lt;&gt;LEN(SUBSTITUTE(B51,"&lt;","")),LEN(B51)&lt;&gt;LEN(SUBSTITUTE(B51,"&gt;","")))),"IDs: Text mit A–Z am Anfang, bis zu 64 Zeichen; ohne *, ?, ~, =, &lt; oder &gt;. Beispiel: T-001.",IF(COUNTIFS('Trades'!$A$9:$A$208,B51)&lt;&gt;1,"Trade-ID muss genau einer Trades-Zeile entsprechen",IF(NOT(ISNUMBER(C51)),"Gültigen Schließungszeitpunkt eingeben",IF(OR(C51&lt;1,C51&gt;2958465),"Gültigen Schließungszeitpunkt eingeben",IF(NOT(ISNUMBER(D51)),"Positive geschlossene Menge eingeben",IF(OR(D51&lt;=0,D51&gt;1000000,ROUND(D51,8)&lt;&gt;D51),"Positive geschlossene Menge eingeben",IF(NOT(ISNUMBER(INDEX('Trades'!$D$9:$D$208,MATCH(B51,'Trades'!$A$9:$A$208,0)))),"Gültigen Eröffnungszeitpunkt eingeben",IF(C51&lt;INDEX('Trades'!$D$9:$D$208,MATCH(B51,'Trades'!$A$9:$A$208,0)),"Ausstieg liegt vor der Eröffnung",IF(AND(E51&lt;&gt;"",OR(NOT(ISNUMBER(E51)),E51&lt;=0)),"Positiven Kurs eingeben oder leer lassen",IF(AND(F51&lt;&gt;"",NOT(ISNUMBER(F51))),"Brutto-P&amp;L muss numerisch oder leer sein",IF(AND(ISNUMBER(F51),OR(ABS(F51)&gt;1000000000,ROUND(F51,2)&lt;&gt;F51)),"Geldbeträge: höchstens 2 Nachkommastellen; Eingabebetrag absolut ≤ 1.000.000.000.",""))))))))))))))))</x:f>
      </x:c>
      <x:c r="I51" s="29" t="str">
        <x:f>IF(ISNUMBER(D51),ROUND(D51,8),"")</x:f>
      </x:c>
      <x:c r="J51" s="29" t="n">
        <x:f>IF(ISNUMBER(F51),1,0)</x:f>
        <x:v>0</x:v>
      </x:c>
      <x:c r="K51" s="29" t="n">
        <x:f>IF(COUNTA(A51:F51)=0,0,1)</x:f>
        <x:v>0</x:v>
      </x:c>
    </x:row>
    <x:row r="52" ht="36" customHeight="1">
      <x:c r="A52" s="34"/>
      <x:c r="B52" s="34"/>
      <x:c r="C52" s="35"/>
      <x:c r="D52" s="36"/>
      <x:c r="E52" s="36"/>
      <x:c r="F52" s="37"/>
      <x:c r="G52" s="38" t="n">
        <x:f>IF(K52=0,0,IF(H52="",1,-1))</x:f>
        <x:v>0</x:v>
      </x:c>
      <x:c r="H52" s="33" t="str">
        <x:f>IF(K52=0,"",IF(A52="","Ausstiegs-ID eingeben",IF(IF(IFERROR(OR(CODE(UPPER(LEFT(A52,1)))&lt;65,CODE(UPPER(LEFT(A52,1)))&gt;90),TRUE),TRUE,OR(NOT(ISTEXT(A52)),LEN(A52)&gt;64,LEN(A52)&lt;&gt;LEN(SUBSTITUTE(A52,"*","")),LEN(A52)&lt;&gt;LEN(SUBSTITUTE(A52,"?","")),LEN(A52)&lt;&gt;LEN(SUBSTITUTE(A52,"~","")),LEN(A52)&lt;&gt;LEN(SUBSTITUTE(A52,"=","")),LEN(A52)&lt;&gt;LEN(SUBSTITUTE(A52,"&lt;","")),LEN(A52)&lt;&gt;LEN(SUBSTITUTE(A52,"&gt;","")))),"IDs: Text mit A–Z am Anfang, bis zu 64 Zeichen; ohne *, ?, ~, =, &lt; oder &gt;. Beispiel: T-001.",IF(COUNTIFS('Exits'!$A$9:$A$608,A52)&lt;&gt;1,"Ausstiegs-ID ist doppelt",IF(B52="","Zugehörige Trade-ID eingeben",IF(IF(IFERROR(OR(CODE(UPPER(LEFT(B52,1)))&lt;65,CODE(UPPER(LEFT(B52,1)))&gt;90),TRUE),TRUE,OR(NOT(ISTEXT(B52)),LEN(B52)&gt;64,LEN(B52)&lt;&gt;LEN(SUBSTITUTE(B52,"*","")),LEN(B52)&lt;&gt;LEN(SUBSTITUTE(B52,"?","")),LEN(B52)&lt;&gt;LEN(SUBSTITUTE(B52,"~","")),LEN(B52)&lt;&gt;LEN(SUBSTITUTE(B52,"=","")),LEN(B52)&lt;&gt;LEN(SUBSTITUTE(B52,"&lt;","")),LEN(B52)&lt;&gt;LEN(SUBSTITUTE(B52,"&gt;","")))),"IDs: Text mit A–Z am Anfang, bis zu 64 Zeichen; ohne *, ?, ~, =, &lt; oder &gt;. Beispiel: T-001.",IF(COUNTIFS('Trades'!$A$9:$A$208,B52)&lt;&gt;1,"Trade-ID muss genau einer Trades-Zeile entsprechen",IF(NOT(ISNUMBER(C52)),"Gültigen Schließungszeitpunkt eingeben",IF(OR(C52&lt;1,C52&gt;2958465),"Gültigen Schließungszeitpunkt eingeben",IF(NOT(ISNUMBER(D52)),"Positive geschlossene Menge eingeben",IF(OR(D52&lt;=0,D52&gt;1000000,ROUND(D52,8)&lt;&gt;D52),"Positive geschlossene Menge eingeben",IF(NOT(ISNUMBER(INDEX('Trades'!$D$9:$D$208,MATCH(B52,'Trades'!$A$9:$A$208,0)))),"Gültigen Eröffnungszeitpunkt eingeben",IF(C52&lt;INDEX('Trades'!$D$9:$D$208,MATCH(B52,'Trades'!$A$9:$A$208,0)),"Ausstieg liegt vor der Eröffnung",IF(AND(E52&lt;&gt;"",OR(NOT(ISNUMBER(E52)),E52&lt;=0)),"Positiven Kurs eingeben oder leer lassen",IF(AND(F52&lt;&gt;"",NOT(ISNUMBER(F52))),"Brutto-P&amp;L muss numerisch oder leer sein",IF(AND(ISNUMBER(F52),OR(ABS(F52)&gt;1000000000,ROUND(F52,2)&lt;&gt;F52)),"Geldbeträge: höchstens 2 Nachkommastellen; Eingabebetrag absolut ≤ 1.000.000.000.",""))))))))))))))))</x:f>
      </x:c>
      <x:c r="I52" s="29" t="str">
        <x:f>IF(ISNUMBER(D52),ROUND(D52,8),"")</x:f>
      </x:c>
      <x:c r="J52" s="29" t="n">
        <x:f>IF(ISNUMBER(F52),1,0)</x:f>
        <x:v>0</x:v>
      </x:c>
      <x:c r="K52" s="29" t="n">
        <x:f>IF(COUNTA(A52:F52)=0,0,1)</x:f>
        <x:v>0</x:v>
      </x:c>
    </x:row>
    <x:row r="53" ht="36" customHeight="1">
      <x:c r="A53" s="34"/>
      <x:c r="B53" s="34"/>
      <x:c r="C53" s="35"/>
      <x:c r="D53" s="36"/>
      <x:c r="E53" s="36"/>
      <x:c r="F53" s="37"/>
      <x:c r="G53" s="38" t="n">
        <x:f>IF(K53=0,0,IF(H53="",1,-1))</x:f>
        <x:v>0</x:v>
      </x:c>
      <x:c r="H53" s="33" t="str">
        <x:f>IF(K53=0,"",IF(A53="","Ausstiegs-ID eingeben",IF(IF(IFERROR(OR(CODE(UPPER(LEFT(A53,1)))&lt;65,CODE(UPPER(LEFT(A53,1)))&gt;90),TRUE),TRUE,OR(NOT(ISTEXT(A53)),LEN(A53)&gt;64,LEN(A53)&lt;&gt;LEN(SUBSTITUTE(A53,"*","")),LEN(A53)&lt;&gt;LEN(SUBSTITUTE(A53,"?","")),LEN(A53)&lt;&gt;LEN(SUBSTITUTE(A53,"~","")),LEN(A53)&lt;&gt;LEN(SUBSTITUTE(A53,"=","")),LEN(A53)&lt;&gt;LEN(SUBSTITUTE(A53,"&lt;","")),LEN(A53)&lt;&gt;LEN(SUBSTITUTE(A53,"&gt;","")))),"IDs: Text mit A–Z am Anfang, bis zu 64 Zeichen; ohne *, ?, ~, =, &lt; oder &gt;. Beispiel: T-001.",IF(COUNTIFS('Exits'!$A$9:$A$608,A53)&lt;&gt;1,"Ausstiegs-ID ist doppelt",IF(B53="","Zugehörige Trade-ID eingeben",IF(IF(IFERROR(OR(CODE(UPPER(LEFT(B53,1)))&lt;65,CODE(UPPER(LEFT(B53,1)))&gt;90),TRUE),TRUE,OR(NOT(ISTEXT(B53)),LEN(B53)&gt;64,LEN(B53)&lt;&gt;LEN(SUBSTITUTE(B53,"*","")),LEN(B53)&lt;&gt;LEN(SUBSTITUTE(B53,"?","")),LEN(B53)&lt;&gt;LEN(SUBSTITUTE(B53,"~","")),LEN(B53)&lt;&gt;LEN(SUBSTITUTE(B53,"=","")),LEN(B53)&lt;&gt;LEN(SUBSTITUTE(B53,"&lt;","")),LEN(B53)&lt;&gt;LEN(SUBSTITUTE(B53,"&gt;","")))),"IDs: Text mit A–Z am Anfang, bis zu 64 Zeichen; ohne *, ?, ~, =, &lt; oder &gt;. Beispiel: T-001.",IF(COUNTIFS('Trades'!$A$9:$A$208,B53)&lt;&gt;1,"Trade-ID muss genau einer Trades-Zeile entsprechen",IF(NOT(ISNUMBER(C53)),"Gültigen Schließungszeitpunkt eingeben",IF(OR(C53&lt;1,C53&gt;2958465),"Gültigen Schließungszeitpunkt eingeben",IF(NOT(ISNUMBER(D53)),"Positive geschlossene Menge eingeben",IF(OR(D53&lt;=0,D53&gt;1000000,ROUND(D53,8)&lt;&gt;D53),"Positive geschlossene Menge eingeben",IF(NOT(ISNUMBER(INDEX('Trades'!$D$9:$D$208,MATCH(B53,'Trades'!$A$9:$A$208,0)))),"Gültigen Eröffnungszeitpunkt eingeben",IF(C53&lt;INDEX('Trades'!$D$9:$D$208,MATCH(B53,'Trades'!$A$9:$A$208,0)),"Ausstieg liegt vor der Eröffnung",IF(AND(E53&lt;&gt;"",OR(NOT(ISNUMBER(E53)),E53&lt;=0)),"Positiven Kurs eingeben oder leer lassen",IF(AND(F53&lt;&gt;"",NOT(ISNUMBER(F53))),"Brutto-P&amp;L muss numerisch oder leer sein",IF(AND(ISNUMBER(F53),OR(ABS(F53)&gt;1000000000,ROUND(F53,2)&lt;&gt;F53)),"Geldbeträge: höchstens 2 Nachkommastellen; Eingabebetrag absolut ≤ 1.000.000.000.",""))))))))))))))))</x:f>
      </x:c>
      <x:c r="I53" s="29" t="str">
        <x:f>IF(ISNUMBER(D53),ROUND(D53,8),"")</x:f>
      </x:c>
      <x:c r="J53" s="29" t="n">
        <x:f>IF(ISNUMBER(F53),1,0)</x:f>
        <x:v>0</x:v>
      </x:c>
      <x:c r="K53" s="29" t="n">
        <x:f>IF(COUNTA(A53:F53)=0,0,1)</x:f>
        <x:v>0</x:v>
      </x:c>
    </x:row>
    <x:row r="54" ht="36" customHeight="1">
      <x:c r="A54" s="34"/>
      <x:c r="B54" s="34"/>
      <x:c r="C54" s="35"/>
      <x:c r="D54" s="36"/>
      <x:c r="E54" s="36"/>
      <x:c r="F54" s="37"/>
      <x:c r="G54" s="38" t="n">
        <x:f>IF(K54=0,0,IF(H54="",1,-1))</x:f>
        <x:v>0</x:v>
      </x:c>
      <x:c r="H54" s="33" t="str">
        <x:f>IF(K54=0,"",IF(A54="","Ausstiegs-ID eingeben",IF(IF(IFERROR(OR(CODE(UPPER(LEFT(A54,1)))&lt;65,CODE(UPPER(LEFT(A54,1)))&gt;90),TRUE),TRUE,OR(NOT(ISTEXT(A54)),LEN(A54)&gt;64,LEN(A54)&lt;&gt;LEN(SUBSTITUTE(A54,"*","")),LEN(A54)&lt;&gt;LEN(SUBSTITUTE(A54,"?","")),LEN(A54)&lt;&gt;LEN(SUBSTITUTE(A54,"~","")),LEN(A54)&lt;&gt;LEN(SUBSTITUTE(A54,"=","")),LEN(A54)&lt;&gt;LEN(SUBSTITUTE(A54,"&lt;","")),LEN(A54)&lt;&gt;LEN(SUBSTITUTE(A54,"&gt;","")))),"IDs: Text mit A–Z am Anfang, bis zu 64 Zeichen; ohne *, ?, ~, =, &lt; oder &gt;. Beispiel: T-001.",IF(COUNTIFS('Exits'!$A$9:$A$608,A54)&lt;&gt;1,"Ausstiegs-ID ist doppelt",IF(B54="","Zugehörige Trade-ID eingeben",IF(IF(IFERROR(OR(CODE(UPPER(LEFT(B54,1)))&lt;65,CODE(UPPER(LEFT(B54,1)))&gt;90),TRUE),TRUE,OR(NOT(ISTEXT(B54)),LEN(B54)&gt;64,LEN(B54)&lt;&gt;LEN(SUBSTITUTE(B54,"*","")),LEN(B54)&lt;&gt;LEN(SUBSTITUTE(B54,"?","")),LEN(B54)&lt;&gt;LEN(SUBSTITUTE(B54,"~","")),LEN(B54)&lt;&gt;LEN(SUBSTITUTE(B54,"=","")),LEN(B54)&lt;&gt;LEN(SUBSTITUTE(B54,"&lt;","")),LEN(B54)&lt;&gt;LEN(SUBSTITUTE(B54,"&gt;","")))),"IDs: Text mit A–Z am Anfang, bis zu 64 Zeichen; ohne *, ?, ~, =, &lt; oder &gt;. Beispiel: T-001.",IF(COUNTIFS('Trades'!$A$9:$A$208,B54)&lt;&gt;1,"Trade-ID muss genau einer Trades-Zeile entsprechen",IF(NOT(ISNUMBER(C54)),"Gültigen Schließungszeitpunkt eingeben",IF(OR(C54&lt;1,C54&gt;2958465),"Gültigen Schließungszeitpunkt eingeben",IF(NOT(ISNUMBER(D54)),"Positive geschlossene Menge eingeben",IF(OR(D54&lt;=0,D54&gt;1000000,ROUND(D54,8)&lt;&gt;D54),"Positive geschlossene Menge eingeben",IF(NOT(ISNUMBER(INDEX('Trades'!$D$9:$D$208,MATCH(B54,'Trades'!$A$9:$A$208,0)))),"Gültigen Eröffnungszeitpunkt eingeben",IF(C54&lt;INDEX('Trades'!$D$9:$D$208,MATCH(B54,'Trades'!$A$9:$A$208,0)),"Ausstieg liegt vor der Eröffnung",IF(AND(E54&lt;&gt;"",OR(NOT(ISNUMBER(E54)),E54&lt;=0)),"Positiven Kurs eingeben oder leer lassen",IF(AND(F54&lt;&gt;"",NOT(ISNUMBER(F54))),"Brutto-P&amp;L muss numerisch oder leer sein",IF(AND(ISNUMBER(F54),OR(ABS(F54)&gt;1000000000,ROUND(F54,2)&lt;&gt;F54)),"Geldbeträge: höchstens 2 Nachkommastellen; Eingabebetrag absolut ≤ 1.000.000.000.",""))))))))))))))))</x:f>
      </x:c>
      <x:c r="I54" s="29" t="str">
        <x:f>IF(ISNUMBER(D54),ROUND(D54,8),"")</x:f>
      </x:c>
      <x:c r="J54" s="29" t="n">
        <x:f>IF(ISNUMBER(F54),1,0)</x:f>
        <x:v>0</x:v>
      </x:c>
      <x:c r="K54" s="29" t="n">
        <x:f>IF(COUNTA(A54:F54)=0,0,1)</x:f>
        <x:v>0</x:v>
      </x:c>
    </x:row>
    <x:row r="55" ht="36" customHeight="1">
      <x:c r="A55" s="34"/>
      <x:c r="B55" s="34"/>
      <x:c r="C55" s="35"/>
      <x:c r="D55" s="36"/>
      <x:c r="E55" s="36"/>
      <x:c r="F55" s="37"/>
      <x:c r="G55" s="38" t="n">
        <x:f>IF(K55=0,0,IF(H55="",1,-1))</x:f>
        <x:v>0</x:v>
      </x:c>
      <x:c r="H55" s="33" t="str">
        <x:f>IF(K55=0,"",IF(A55="","Ausstiegs-ID eingeben",IF(IF(IFERROR(OR(CODE(UPPER(LEFT(A55,1)))&lt;65,CODE(UPPER(LEFT(A55,1)))&gt;90),TRUE),TRUE,OR(NOT(ISTEXT(A55)),LEN(A55)&gt;64,LEN(A55)&lt;&gt;LEN(SUBSTITUTE(A55,"*","")),LEN(A55)&lt;&gt;LEN(SUBSTITUTE(A55,"?","")),LEN(A55)&lt;&gt;LEN(SUBSTITUTE(A55,"~","")),LEN(A55)&lt;&gt;LEN(SUBSTITUTE(A55,"=","")),LEN(A55)&lt;&gt;LEN(SUBSTITUTE(A55,"&lt;","")),LEN(A55)&lt;&gt;LEN(SUBSTITUTE(A55,"&gt;","")))),"IDs: Text mit A–Z am Anfang, bis zu 64 Zeichen; ohne *, ?, ~, =, &lt; oder &gt;. Beispiel: T-001.",IF(COUNTIFS('Exits'!$A$9:$A$608,A55)&lt;&gt;1,"Ausstiegs-ID ist doppelt",IF(B55="","Zugehörige Trade-ID eingeben",IF(IF(IFERROR(OR(CODE(UPPER(LEFT(B55,1)))&lt;65,CODE(UPPER(LEFT(B55,1)))&gt;90),TRUE),TRUE,OR(NOT(ISTEXT(B55)),LEN(B55)&gt;64,LEN(B55)&lt;&gt;LEN(SUBSTITUTE(B55,"*","")),LEN(B55)&lt;&gt;LEN(SUBSTITUTE(B55,"?","")),LEN(B55)&lt;&gt;LEN(SUBSTITUTE(B55,"~","")),LEN(B55)&lt;&gt;LEN(SUBSTITUTE(B55,"=","")),LEN(B55)&lt;&gt;LEN(SUBSTITUTE(B55,"&lt;","")),LEN(B55)&lt;&gt;LEN(SUBSTITUTE(B55,"&gt;","")))),"IDs: Text mit A–Z am Anfang, bis zu 64 Zeichen; ohne *, ?, ~, =, &lt; oder &gt;. Beispiel: T-001.",IF(COUNTIFS('Trades'!$A$9:$A$208,B55)&lt;&gt;1,"Trade-ID muss genau einer Trades-Zeile entsprechen",IF(NOT(ISNUMBER(C55)),"Gültigen Schließungszeitpunkt eingeben",IF(OR(C55&lt;1,C55&gt;2958465),"Gültigen Schließungszeitpunkt eingeben",IF(NOT(ISNUMBER(D55)),"Positive geschlossene Menge eingeben",IF(OR(D55&lt;=0,D55&gt;1000000,ROUND(D55,8)&lt;&gt;D55),"Positive geschlossene Menge eingeben",IF(NOT(ISNUMBER(INDEX('Trades'!$D$9:$D$208,MATCH(B55,'Trades'!$A$9:$A$208,0)))),"Gültigen Eröffnungszeitpunkt eingeben",IF(C55&lt;INDEX('Trades'!$D$9:$D$208,MATCH(B55,'Trades'!$A$9:$A$208,0)),"Ausstieg liegt vor der Eröffnung",IF(AND(E55&lt;&gt;"",OR(NOT(ISNUMBER(E55)),E55&lt;=0)),"Positiven Kurs eingeben oder leer lassen",IF(AND(F55&lt;&gt;"",NOT(ISNUMBER(F55))),"Brutto-P&amp;L muss numerisch oder leer sein",IF(AND(ISNUMBER(F55),OR(ABS(F55)&gt;1000000000,ROUND(F55,2)&lt;&gt;F55)),"Geldbeträge: höchstens 2 Nachkommastellen; Eingabebetrag absolut ≤ 1.000.000.000.",""))))))))))))))))</x:f>
      </x:c>
      <x:c r="I55" s="29" t="str">
        <x:f>IF(ISNUMBER(D55),ROUND(D55,8),"")</x:f>
      </x:c>
      <x:c r="J55" s="29" t="n">
        <x:f>IF(ISNUMBER(F55),1,0)</x:f>
        <x:v>0</x:v>
      </x:c>
      <x:c r="K55" s="29" t="n">
        <x:f>IF(COUNTA(A55:F55)=0,0,1)</x:f>
        <x:v>0</x:v>
      </x:c>
    </x:row>
    <x:row r="56" ht="36" customHeight="1">
      <x:c r="A56" s="34"/>
      <x:c r="B56" s="34"/>
      <x:c r="C56" s="35"/>
      <x:c r="D56" s="36"/>
      <x:c r="E56" s="36"/>
      <x:c r="F56" s="37"/>
      <x:c r="G56" s="38" t="n">
        <x:f>IF(K56=0,0,IF(H56="",1,-1))</x:f>
        <x:v>0</x:v>
      </x:c>
      <x:c r="H56" s="33" t="str">
        <x:f>IF(K56=0,"",IF(A56="","Ausstiegs-ID eingeben",IF(IF(IFERROR(OR(CODE(UPPER(LEFT(A56,1)))&lt;65,CODE(UPPER(LEFT(A56,1)))&gt;90),TRUE),TRUE,OR(NOT(ISTEXT(A56)),LEN(A56)&gt;64,LEN(A56)&lt;&gt;LEN(SUBSTITUTE(A56,"*","")),LEN(A56)&lt;&gt;LEN(SUBSTITUTE(A56,"?","")),LEN(A56)&lt;&gt;LEN(SUBSTITUTE(A56,"~","")),LEN(A56)&lt;&gt;LEN(SUBSTITUTE(A56,"=","")),LEN(A56)&lt;&gt;LEN(SUBSTITUTE(A56,"&lt;","")),LEN(A56)&lt;&gt;LEN(SUBSTITUTE(A56,"&gt;","")))),"IDs: Text mit A–Z am Anfang, bis zu 64 Zeichen; ohne *, ?, ~, =, &lt; oder &gt;. Beispiel: T-001.",IF(COUNTIFS('Exits'!$A$9:$A$608,A56)&lt;&gt;1,"Ausstiegs-ID ist doppelt",IF(B56="","Zugehörige Trade-ID eingeben",IF(IF(IFERROR(OR(CODE(UPPER(LEFT(B56,1)))&lt;65,CODE(UPPER(LEFT(B56,1)))&gt;90),TRUE),TRUE,OR(NOT(ISTEXT(B56)),LEN(B56)&gt;64,LEN(B56)&lt;&gt;LEN(SUBSTITUTE(B56,"*","")),LEN(B56)&lt;&gt;LEN(SUBSTITUTE(B56,"?","")),LEN(B56)&lt;&gt;LEN(SUBSTITUTE(B56,"~","")),LEN(B56)&lt;&gt;LEN(SUBSTITUTE(B56,"=","")),LEN(B56)&lt;&gt;LEN(SUBSTITUTE(B56,"&lt;","")),LEN(B56)&lt;&gt;LEN(SUBSTITUTE(B56,"&gt;","")))),"IDs: Text mit A–Z am Anfang, bis zu 64 Zeichen; ohne *, ?, ~, =, &lt; oder &gt;. Beispiel: T-001.",IF(COUNTIFS('Trades'!$A$9:$A$208,B56)&lt;&gt;1,"Trade-ID muss genau einer Trades-Zeile entsprechen",IF(NOT(ISNUMBER(C56)),"Gültigen Schließungszeitpunkt eingeben",IF(OR(C56&lt;1,C56&gt;2958465),"Gültigen Schließungszeitpunkt eingeben",IF(NOT(ISNUMBER(D56)),"Positive geschlossene Menge eingeben",IF(OR(D56&lt;=0,D56&gt;1000000,ROUND(D56,8)&lt;&gt;D56),"Positive geschlossene Menge eingeben",IF(NOT(ISNUMBER(INDEX('Trades'!$D$9:$D$208,MATCH(B56,'Trades'!$A$9:$A$208,0)))),"Gültigen Eröffnungszeitpunkt eingeben",IF(C56&lt;INDEX('Trades'!$D$9:$D$208,MATCH(B56,'Trades'!$A$9:$A$208,0)),"Ausstieg liegt vor der Eröffnung",IF(AND(E56&lt;&gt;"",OR(NOT(ISNUMBER(E56)),E56&lt;=0)),"Positiven Kurs eingeben oder leer lassen",IF(AND(F56&lt;&gt;"",NOT(ISNUMBER(F56))),"Brutto-P&amp;L muss numerisch oder leer sein",IF(AND(ISNUMBER(F56),OR(ABS(F56)&gt;1000000000,ROUND(F56,2)&lt;&gt;F56)),"Geldbeträge: höchstens 2 Nachkommastellen; Eingabebetrag absolut ≤ 1.000.000.000.",""))))))))))))))))</x:f>
      </x:c>
      <x:c r="I56" s="29" t="str">
        <x:f>IF(ISNUMBER(D56),ROUND(D56,8),"")</x:f>
      </x:c>
      <x:c r="J56" s="29" t="n">
        <x:f>IF(ISNUMBER(F56),1,0)</x:f>
        <x:v>0</x:v>
      </x:c>
      <x:c r="K56" s="29" t="n">
        <x:f>IF(COUNTA(A56:F56)=0,0,1)</x:f>
        <x:v>0</x:v>
      </x:c>
    </x:row>
    <x:row r="57" ht="36" customHeight="1">
      <x:c r="A57" s="34"/>
      <x:c r="B57" s="34"/>
      <x:c r="C57" s="35"/>
      <x:c r="D57" s="36"/>
      <x:c r="E57" s="36"/>
      <x:c r="F57" s="37"/>
      <x:c r="G57" s="38" t="n">
        <x:f>IF(K57=0,0,IF(H57="",1,-1))</x:f>
        <x:v>0</x:v>
      </x:c>
      <x:c r="H57" s="33" t="str">
        <x:f>IF(K57=0,"",IF(A57="","Ausstiegs-ID eingeben",IF(IF(IFERROR(OR(CODE(UPPER(LEFT(A57,1)))&lt;65,CODE(UPPER(LEFT(A57,1)))&gt;90),TRUE),TRUE,OR(NOT(ISTEXT(A57)),LEN(A57)&gt;64,LEN(A57)&lt;&gt;LEN(SUBSTITUTE(A57,"*","")),LEN(A57)&lt;&gt;LEN(SUBSTITUTE(A57,"?","")),LEN(A57)&lt;&gt;LEN(SUBSTITUTE(A57,"~","")),LEN(A57)&lt;&gt;LEN(SUBSTITUTE(A57,"=","")),LEN(A57)&lt;&gt;LEN(SUBSTITUTE(A57,"&lt;","")),LEN(A57)&lt;&gt;LEN(SUBSTITUTE(A57,"&gt;","")))),"IDs: Text mit A–Z am Anfang, bis zu 64 Zeichen; ohne *, ?, ~, =, &lt; oder &gt;. Beispiel: T-001.",IF(COUNTIFS('Exits'!$A$9:$A$608,A57)&lt;&gt;1,"Ausstiegs-ID ist doppelt",IF(B57="","Zugehörige Trade-ID eingeben",IF(IF(IFERROR(OR(CODE(UPPER(LEFT(B57,1)))&lt;65,CODE(UPPER(LEFT(B57,1)))&gt;90),TRUE),TRUE,OR(NOT(ISTEXT(B57)),LEN(B57)&gt;64,LEN(B57)&lt;&gt;LEN(SUBSTITUTE(B57,"*","")),LEN(B57)&lt;&gt;LEN(SUBSTITUTE(B57,"?","")),LEN(B57)&lt;&gt;LEN(SUBSTITUTE(B57,"~","")),LEN(B57)&lt;&gt;LEN(SUBSTITUTE(B57,"=","")),LEN(B57)&lt;&gt;LEN(SUBSTITUTE(B57,"&lt;","")),LEN(B57)&lt;&gt;LEN(SUBSTITUTE(B57,"&gt;","")))),"IDs: Text mit A–Z am Anfang, bis zu 64 Zeichen; ohne *, ?, ~, =, &lt; oder &gt;. Beispiel: T-001.",IF(COUNTIFS('Trades'!$A$9:$A$208,B57)&lt;&gt;1,"Trade-ID muss genau einer Trades-Zeile entsprechen",IF(NOT(ISNUMBER(C57)),"Gültigen Schließungszeitpunkt eingeben",IF(OR(C57&lt;1,C57&gt;2958465),"Gültigen Schließungszeitpunkt eingeben",IF(NOT(ISNUMBER(D57)),"Positive geschlossene Menge eingeben",IF(OR(D57&lt;=0,D57&gt;1000000,ROUND(D57,8)&lt;&gt;D57),"Positive geschlossene Menge eingeben",IF(NOT(ISNUMBER(INDEX('Trades'!$D$9:$D$208,MATCH(B57,'Trades'!$A$9:$A$208,0)))),"Gültigen Eröffnungszeitpunkt eingeben",IF(C57&lt;INDEX('Trades'!$D$9:$D$208,MATCH(B57,'Trades'!$A$9:$A$208,0)),"Ausstieg liegt vor der Eröffnung",IF(AND(E57&lt;&gt;"",OR(NOT(ISNUMBER(E57)),E57&lt;=0)),"Positiven Kurs eingeben oder leer lassen",IF(AND(F57&lt;&gt;"",NOT(ISNUMBER(F57))),"Brutto-P&amp;L muss numerisch oder leer sein",IF(AND(ISNUMBER(F57),OR(ABS(F57)&gt;1000000000,ROUND(F57,2)&lt;&gt;F57)),"Geldbeträge: höchstens 2 Nachkommastellen; Eingabebetrag absolut ≤ 1.000.000.000.",""))))))))))))))))</x:f>
      </x:c>
      <x:c r="I57" s="29" t="str">
        <x:f>IF(ISNUMBER(D57),ROUND(D57,8),"")</x:f>
      </x:c>
      <x:c r="J57" s="29" t="n">
        <x:f>IF(ISNUMBER(F57),1,0)</x:f>
        <x:v>0</x:v>
      </x:c>
      <x:c r="K57" s="29" t="n">
        <x:f>IF(COUNTA(A57:F57)=0,0,1)</x:f>
        <x:v>0</x:v>
      </x:c>
    </x:row>
    <x:row r="58" ht="36" customHeight="1">
      <x:c r="A58" s="34"/>
      <x:c r="B58" s="34"/>
      <x:c r="C58" s="35"/>
      <x:c r="D58" s="36"/>
      <x:c r="E58" s="36"/>
      <x:c r="F58" s="37"/>
      <x:c r="G58" s="38" t="n">
        <x:f>IF(K58=0,0,IF(H58="",1,-1))</x:f>
        <x:v>0</x:v>
      </x:c>
      <x:c r="H58" s="33" t="str">
        <x:f>IF(K58=0,"",IF(A58="","Ausstiegs-ID eingeben",IF(IF(IFERROR(OR(CODE(UPPER(LEFT(A58,1)))&lt;65,CODE(UPPER(LEFT(A58,1)))&gt;90),TRUE),TRUE,OR(NOT(ISTEXT(A58)),LEN(A58)&gt;64,LEN(A58)&lt;&gt;LEN(SUBSTITUTE(A58,"*","")),LEN(A58)&lt;&gt;LEN(SUBSTITUTE(A58,"?","")),LEN(A58)&lt;&gt;LEN(SUBSTITUTE(A58,"~","")),LEN(A58)&lt;&gt;LEN(SUBSTITUTE(A58,"=","")),LEN(A58)&lt;&gt;LEN(SUBSTITUTE(A58,"&lt;","")),LEN(A58)&lt;&gt;LEN(SUBSTITUTE(A58,"&gt;","")))),"IDs: Text mit A–Z am Anfang, bis zu 64 Zeichen; ohne *, ?, ~, =, &lt; oder &gt;. Beispiel: T-001.",IF(COUNTIFS('Exits'!$A$9:$A$608,A58)&lt;&gt;1,"Ausstiegs-ID ist doppelt",IF(B58="","Zugehörige Trade-ID eingeben",IF(IF(IFERROR(OR(CODE(UPPER(LEFT(B58,1)))&lt;65,CODE(UPPER(LEFT(B58,1)))&gt;90),TRUE),TRUE,OR(NOT(ISTEXT(B58)),LEN(B58)&gt;64,LEN(B58)&lt;&gt;LEN(SUBSTITUTE(B58,"*","")),LEN(B58)&lt;&gt;LEN(SUBSTITUTE(B58,"?","")),LEN(B58)&lt;&gt;LEN(SUBSTITUTE(B58,"~","")),LEN(B58)&lt;&gt;LEN(SUBSTITUTE(B58,"=","")),LEN(B58)&lt;&gt;LEN(SUBSTITUTE(B58,"&lt;","")),LEN(B58)&lt;&gt;LEN(SUBSTITUTE(B58,"&gt;","")))),"IDs: Text mit A–Z am Anfang, bis zu 64 Zeichen; ohne *, ?, ~, =, &lt; oder &gt;. Beispiel: T-001.",IF(COUNTIFS('Trades'!$A$9:$A$208,B58)&lt;&gt;1,"Trade-ID muss genau einer Trades-Zeile entsprechen",IF(NOT(ISNUMBER(C58)),"Gültigen Schließungszeitpunkt eingeben",IF(OR(C58&lt;1,C58&gt;2958465),"Gültigen Schließungszeitpunkt eingeben",IF(NOT(ISNUMBER(D58)),"Positive geschlossene Menge eingeben",IF(OR(D58&lt;=0,D58&gt;1000000,ROUND(D58,8)&lt;&gt;D58),"Positive geschlossene Menge eingeben",IF(NOT(ISNUMBER(INDEX('Trades'!$D$9:$D$208,MATCH(B58,'Trades'!$A$9:$A$208,0)))),"Gültigen Eröffnungszeitpunkt eingeben",IF(C58&lt;INDEX('Trades'!$D$9:$D$208,MATCH(B58,'Trades'!$A$9:$A$208,0)),"Ausstieg liegt vor der Eröffnung",IF(AND(E58&lt;&gt;"",OR(NOT(ISNUMBER(E58)),E58&lt;=0)),"Positiven Kurs eingeben oder leer lassen",IF(AND(F58&lt;&gt;"",NOT(ISNUMBER(F58))),"Brutto-P&amp;L muss numerisch oder leer sein",IF(AND(ISNUMBER(F58),OR(ABS(F58)&gt;1000000000,ROUND(F58,2)&lt;&gt;F58)),"Geldbeträge: höchstens 2 Nachkommastellen; Eingabebetrag absolut ≤ 1.000.000.000.",""))))))))))))))))</x:f>
      </x:c>
      <x:c r="I58" s="29" t="str">
        <x:f>IF(ISNUMBER(D58),ROUND(D58,8),"")</x:f>
      </x:c>
      <x:c r="J58" s="29" t="n">
        <x:f>IF(ISNUMBER(F58),1,0)</x:f>
        <x:v>0</x:v>
      </x:c>
      <x:c r="K58" s="29" t="n">
        <x:f>IF(COUNTA(A58:F58)=0,0,1)</x:f>
        <x:v>0</x:v>
      </x:c>
    </x:row>
    <x:row r="59" ht="36" customHeight="1">
      <x:c r="A59" s="34"/>
      <x:c r="B59" s="34"/>
      <x:c r="C59" s="35"/>
      <x:c r="D59" s="36"/>
      <x:c r="E59" s="36"/>
      <x:c r="F59" s="37"/>
      <x:c r="G59" s="38" t="n">
        <x:f>IF(K59=0,0,IF(H59="",1,-1))</x:f>
        <x:v>0</x:v>
      </x:c>
      <x:c r="H59" s="33" t="str">
        <x:f>IF(K59=0,"",IF(A59="","Ausstiegs-ID eingeben",IF(IF(IFERROR(OR(CODE(UPPER(LEFT(A59,1)))&lt;65,CODE(UPPER(LEFT(A59,1)))&gt;90),TRUE),TRUE,OR(NOT(ISTEXT(A59)),LEN(A59)&gt;64,LEN(A59)&lt;&gt;LEN(SUBSTITUTE(A59,"*","")),LEN(A59)&lt;&gt;LEN(SUBSTITUTE(A59,"?","")),LEN(A59)&lt;&gt;LEN(SUBSTITUTE(A59,"~","")),LEN(A59)&lt;&gt;LEN(SUBSTITUTE(A59,"=","")),LEN(A59)&lt;&gt;LEN(SUBSTITUTE(A59,"&lt;","")),LEN(A59)&lt;&gt;LEN(SUBSTITUTE(A59,"&gt;","")))),"IDs: Text mit A–Z am Anfang, bis zu 64 Zeichen; ohne *, ?, ~, =, &lt; oder &gt;. Beispiel: T-001.",IF(COUNTIFS('Exits'!$A$9:$A$608,A59)&lt;&gt;1,"Ausstiegs-ID ist doppelt",IF(B59="","Zugehörige Trade-ID eingeben",IF(IF(IFERROR(OR(CODE(UPPER(LEFT(B59,1)))&lt;65,CODE(UPPER(LEFT(B59,1)))&gt;90),TRUE),TRUE,OR(NOT(ISTEXT(B59)),LEN(B59)&gt;64,LEN(B59)&lt;&gt;LEN(SUBSTITUTE(B59,"*","")),LEN(B59)&lt;&gt;LEN(SUBSTITUTE(B59,"?","")),LEN(B59)&lt;&gt;LEN(SUBSTITUTE(B59,"~","")),LEN(B59)&lt;&gt;LEN(SUBSTITUTE(B59,"=","")),LEN(B59)&lt;&gt;LEN(SUBSTITUTE(B59,"&lt;","")),LEN(B59)&lt;&gt;LEN(SUBSTITUTE(B59,"&gt;","")))),"IDs: Text mit A–Z am Anfang, bis zu 64 Zeichen; ohne *, ?, ~, =, &lt; oder &gt;. Beispiel: T-001.",IF(COUNTIFS('Trades'!$A$9:$A$208,B59)&lt;&gt;1,"Trade-ID muss genau einer Trades-Zeile entsprechen",IF(NOT(ISNUMBER(C59)),"Gültigen Schließungszeitpunkt eingeben",IF(OR(C59&lt;1,C59&gt;2958465),"Gültigen Schließungszeitpunkt eingeben",IF(NOT(ISNUMBER(D59)),"Positive geschlossene Menge eingeben",IF(OR(D59&lt;=0,D59&gt;1000000,ROUND(D59,8)&lt;&gt;D59),"Positive geschlossene Menge eingeben",IF(NOT(ISNUMBER(INDEX('Trades'!$D$9:$D$208,MATCH(B59,'Trades'!$A$9:$A$208,0)))),"Gültigen Eröffnungszeitpunkt eingeben",IF(C59&lt;INDEX('Trades'!$D$9:$D$208,MATCH(B59,'Trades'!$A$9:$A$208,0)),"Ausstieg liegt vor der Eröffnung",IF(AND(E59&lt;&gt;"",OR(NOT(ISNUMBER(E59)),E59&lt;=0)),"Positiven Kurs eingeben oder leer lassen",IF(AND(F59&lt;&gt;"",NOT(ISNUMBER(F59))),"Brutto-P&amp;L muss numerisch oder leer sein",IF(AND(ISNUMBER(F59),OR(ABS(F59)&gt;1000000000,ROUND(F59,2)&lt;&gt;F59)),"Geldbeträge: höchstens 2 Nachkommastellen; Eingabebetrag absolut ≤ 1.000.000.000.",""))))))))))))))))</x:f>
      </x:c>
      <x:c r="I59" s="29" t="str">
        <x:f>IF(ISNUMBER(D59),ROUND(D59,8),"")</x:f>
      </x:c>
      <x:c r="J59" s="29" t="n">
        <x:f>IF(ISNUMBER(F59),1,0)</x:f>
        <x:v>0</x:v>
      </x:c>
      <x:c r="K59" s="29" t="n">
        <x:f>IF(COUNTA(A59:F59)=0,0,1)</x:f>
        <x:v>0</x:v>
      </x:c>
    </x:row>
    <x:row r="60" ht="36" customHeight="1">
      <x:c r="A60" s="34"/>
      <x:c r="B60" s="34"/>
      <x:c r="C60" s="35"/>
      <x:c r="D60" s="36"/>
      <x:c r="E60" s="36"/>
      <x:c r="F60" s="37"/>
      <x:c r="G60" s="38" t="n">
        <x:f>IF(K60=0,0,IF(H60="",1,-1))</x:f>
        <x:v>0</x:v>
      </x:c>
      <x:c r="H60" s="33" t="str">
        <x:f>IF(K60=0,"",IF(A60="","Ausstiegs-ID eingeben",IF(IF(IFERROR(OR(CODE(UPPER(LEFT(A60,1)))&lt;65,CODE(UPPER(LEFT(A60,1)))&gt;90),TRUE),TRUE,OR(NOT(ISTEXT(A60)),LEN(A60)&gt;64,LEN(A60)&lt;&gt;LEN(SUBSTITUTE(A60,"*","")),LEN(A60)&lt;&gt;LEN(SUBSTITUTE(A60,"?","")),LEN(A60)&lt;&gt;LEN(SUBSTITUTE(A60,"~","")),LEN(A60)&lt;&gt;LEN(SUBSTITUTE(A60,"=","")),LEN(A60)&lt;&gt;LEN(SUBSTITUTE(A60,"&lt;","")),LEN(A60)&lt;&gt;LEN(SUBSTITUTE(A60,"&gt;","")))),"IDs: Text mit A–Z am Anfang, bis zu 64 Zeichen; ohne *, ?, ~, =, &lt; oder &gt;. Beispiel: T-001.",IF(COUNTIFS('Exits'!$A$9:$A$608,A60)&lt;&gt;1,"Ausstiegs-ID ist doppelt",IF(B60="","Zugehörige Trade-ID eingeben",IF(IF(IFERROR(OR(CODE(UPPER(LEFT(B60,1)))&lt;65,CODE(UPPER(LEFT(B60,1)))&gt;90),TRUE),TRUE,OR(NOT(ISTEXT(B60)),LEN(B60)&gt;64,LEN(B60)&lt;&gt;LEN(SUBSTITUTE(B60,"*","")),LEN(B60)&lt;&gt;LEN(SUBSTITUTE(B60,"?","")),LEN(B60)&lt;&gt;LEN(SUBSTITUTE(B60,"~","")),LEN(B60)&lt;&gt;LEN(SUBSTITUTE(B60,"=","")),LEN(B60)&lt;&gt;LEN(SUBSTITUTE(B60,"&lt;","")),LEN(B60)&lt;&gt;LEN(SUBSTITUTE(B60,"&gt;","")))),"IDs: Text mit A–Z am Anfang, bis zu 64 Zeichen; ohne *, ?, ~, =, &lt; oder &gt;. Beispiel: T-001.",IF(COUNTIFS('Trades'!$A$9:$A$208,B60)&lt;&gt;1,"Trade-ID muss genau einer Trades-Zeile entsprechen",IF(NOT(ISNUMBER(C60)),"Gültigen Schließungszeitpunkt eingeben",IF(OR(C60&lt;1,C60&gt;2958465),"Gültigen Schließungszeitpunkt eingeben",IF(NOT(ISNUMBER(D60)),"Positive geschlossene Menge eingeben",IF(OR(D60&lt;=0,D60&gt;1000000,ROUND(D60,8)&lt;&gt;D60),"Positive geschlossene Menge eingeben",IF(NOT(ISNUMBER(INDEX('Trades'!$D$9:$D$208,MATCH(B60,'Trades'!$A$9:$A$208,0)))),"Gültigen Eröffnungszeitpunkt eingeben",IF(C60&lt;INDEX('Trades'!$D$9:$D$208,MATCH(B60,'Trades'!$A$9:$A$208,0)),"Ausstieg liegt vor der Eröffnung",IF(AND(E60&lt;&gt;"",OR(NOT(ISNUMBER(E60)),E60&lt;=0)),"Positiven Kurs eingeben oder leer lassen",IF(AND(F60&lt;&gt;"",NOT(ISNUMBER(F60))),"Brutto-P&amp;L muss numerisch oder leer sein",IF(AND(ISNUMBER(F60),OR(ABS(F60)&gt;1000000000,ROUND(F60,2)&lt;&gt;F60)),"Geldbeträge: höchstens 2 Nachkommastellen; Eingabebetrag absolut ≤ 1.000.000.000.",""))))))))))))))))</x:f>
      </x:c>
      <x:c r="I60" s="29" t="str">
        <x:f>IF(ISNUMBER(D60),ROUND(D60,8),"")</x:f>
      </x:c>
      <x:c r="J60" s="29" t="n">
        <x:f>IF(ISNUMBER(F60),1,0)</x:f>
        <x:v>0</x:v>
      </x:c>
      <x:c r="K60" s="29" t="n">
        <x:f>IF(COUNTA(A60:F60)=0,0,1)</x:f>
        <x:v>0</x:v>
      </x:c>
    </x:row>
    <x:row r="61" ht="36" customHeight="1">
      <x:c r="A61" s="34"/>
      <x:c r="B61" s="34"/>
      <x:c r="C61" s="35"/>
      <x:c r="D61" s="36"/>
      <x:c r="E61" s="36"/>
      <x:c r="F61" s="37"/>
      <x:c r="G61" s="38" t="n">
        <x:f>IF(K61=0,0,IF(H61="",1,-1))</x:f>
        <x:v>0</x:v>
      </x:c>
      <x:c r="H61" s="33" t="str">
        <x:f>IF(K61=0,"",IF(A61="","Ausstiegs-ID eingeben",IF(IF(IFERROR(OR(CODE(UPPER(LEFT(A61,1)))&lt;65,CODE(UPPER(LEFT(A61,1)))&gt;90),TRUE),TRUE,OR(NOT(ISTEXT(A61)),LEN(A61)&gt;64,LEN(A61)&lt;&gt;LEN(SUBSTITUTE(A61,"*","")),LEN(A61)&lt;&gt;LEN(SUBSTITUTE(A61,"?","")),LEN(A61)&lt;&gt;LEN(SUBSTITUTE(A61,"~","")),LEN(A61)&lt;&gt;LEN(SUBSTITUTE(A61,"=","")),LEN(A61)&lt;&gt;LEN(SUBSTITUTE(A61,"&lt;","")),LEN(A61)&lt;&gt;LEN(SUBSTITUTE(A61,"&gt;","")))),"IDs: Text mit A–Z am Anfang, bis zu 64 Zeichen; ohne *, ?, ~, =, &lt; oder &gt;. Beispiel: T-001.",IF(COUNTIFS('Exits'!$A$9:$A$608,A61)&lt;&gt;1,"Ausstiegs-ID ist doppelt",IF(B61="","Zugehörige Trade-ID eingeben",IF(IF(IFERROR(OR(CODE(UPPER(LEFT(B61,1)))&lt;65,CODE(UPPER(LEFT(B61,1)))&gt;90),TRUE),TRUE,OR(NOT(ISTEXT(B61)),LEN(B61)&gt;64,LEN(B61)&lt;&gt;LEN(SUBSTITUTE(B61,"*","")),LEN(B61)&lt;&gt;LEN(SUBSTITUTE(B61,"?","")),LEN(B61)&lt;&gt;LEN(SUBSTITUTE(B61,"~","")),LEN(B61)&lt;&gt;LEN(SUBSTITUTE(B61,"=","")),LEN(B61)&lt;&gt;LEN(SUBSTITUTE(B61,"&lt;","")),LEN(B61)&lt;&gt;LEN(SUBSTITUTE(B61,"&gt;","")))),"IDs: Text mit A–Z am Anfang, bis zu 64 Zeichen; ohne *, ?, ~, =, &lt; oder &gt;. Beispiel: T-001.",IF(COUNTIFS('Trades'!$A$9:$A$208,B61)&lt;&gt;1,"Trade-ID muss genau einer Trades-Zeile entsprechen",IF(NOT(ISNUMBER(C61)),"Gültigen Schließungszeitpunkt eingeben",IF(OR(C61&lt;1,C61&gt;2958465),"Gültigen Schließungszeitpunkt eingeben",IF(NOT(ISNUMBER(D61)),"Positive geschlossene Menge eingeben",IF(OR(D61&lt;=0,D61&gt;1000000,ROUND(D61,8)&lt;&gt;D61),"Positive geschlossene Menge eingeben",IF(NOT(ISNUMBER(INDEX('Trades'!$D$9:$D$208,MATCH(B61,'Trades'!$A$9:$A$208,0)))),"Gültigen Eröffnungszeitpunkt eingeben",IF(C61&lt;INDEX('Trades'!$D$9:$D$208,MATCH(B61,'Trades'!$A$9:$A$208,0)),"Ausstieg liegt vor der Eröffnung",IF(AND(E61&lt;&gt;"",OR(NOT(ISNUMBER(E61)),E61&lt;=0)),"Positiven Kurs eingeben oder leer lassen",IF(AND(F61&lt;&gt;"",NOT(ISNUMBER(F61))),"Brutto-P&amp;L muss numerisch oder leer sein",IF(AND(ISNUMBER(F61),OR(ABS(F61)&gt;1000000000,ROUND(F61,2)&lt;&gt;F61)),"Geldbeträge: höchstens 2 Nachkommastellen; Eingabebetrag absolut ≤ 1.000.000.000.",""))))))))))))))))</x:f>
      </x:c>
      <x:c r="I61" s="29" t="str">
        <x:f>IF(ISNUMBER(D61),ROUND(D61,8),"")</x:f>
      </x:c>
      <x:c r="J61" s="29" t="n">
        <x:f>IF(ISNUMBER(F61),1,0)</x:f>
        <x:v>0</x:v>
      </x:c>
      <x:c r="K61" s="29" t="n">
        <x:f>IF(COUNTA(A61:F61)=0,0,1)</x:f>
        <x:v>0</x:v>
      </x:c>
    </x:row>
    <x:row r="62" ht="36" customHeight="1">
      <x:c r="A62" s="34"/>
      <x:c r="B62" s="34"/>
      <x:c r="C62" s="35"/>
      <x:c r="D62" s="36"/>
      <x:c r="E62" s="36"/>
      <x:c r="F62" s="37"/>
      <x:c r="G62" s="38" t="n">
        <x:f>IF(K62=0,0,IF(H62="",1,-1))</x:f>
        <x:v>0</x:v>
      </x:c>
      <x:c r="H62" s="33" t="str">
        <x:f>IF(K62=0,"",IF(A62="","Ausstiegs-ID eingeben",IF(IF(IFERROR(OR(CODE(UPPER(LEFT(A62,1)))&lt;65,CODE(UPPER(LEFT(A62,1)))&gt;90),TRUE),TRUE,OR(NOT(ISTEXT(A62)),LEN(A62)&gt;64,LEN(A62)&lt;&gt;LEN(SUBSTITUTE(A62,"*","")),LEN(A62)&lt;&gt;LEN(SUBSTITUTE(A62,"?","")),LEN(A62)&lt;&gt;LEN(SUBSTITUTE(A62,"~","")),LEN(A62)&lt;&gt;LEN(SUBSTITUTE(A62,"=","")),LEN(A62)&lt;&gt;LEN(SUBSTITUTE(A62,"&lt;","")),LEN(A62)&lt;&gt;LEN(SUBSTITUTE(A62,"&gt;","")))),"IDs: Text mit A–Z am Anfang, bis zu 64 Zeichen; ohne *, ?, ~, =, &lt; oder &gt;. Beispiel: T-001.",IF(COUNTIFS('Exits'!$A$9:$A$608,A62)&lt;&gt;1,"Ausstiegs-ID ist doppelt",IF(B62="","Zugehörige Trade-ID eingeben",IF(IF(IFERROR(OR(CODE(UPPER(LEFT(B62,1)))&lt;65,CODE(UPPER(LEFT(B62,1)))&gt;90),TRUE),TRUE,OR(NOT(ISTEXT(B62)),LEN(B62)&gt;64,LEN(B62)&lt;&gt;LEN(SUBSTITUTE(B62,"*","")),LEN(B62)&lt;&gt;LEN(SUBSTITUTE(B62,"?","")),LEN(B62)&lt;&gt;LEN(SUBSTITUTE(B62,"~","")),LEN(B62)&lt;&gt;LEN(SUBSTITUTE(B62,"=","")),LEN(B62)&lt;&gt;LEN(SUBSTITUTE(B62,"&lt;","")),LEN(B62)&lt;&gt;LEN(SUBSTITUTE(B62,"&gt;","")))),"IDs: Text mit A–Z am Anfang, bis zu 64 Zeichen; ohne *, ?, ~, =, &lt; oder &gt;. Beispiel: T-001.",IF(COUNTIFS('Trades'!$A$9:$A$208,B62)&lt;&gt;1,"Trade-ID muss genau einer Trades-Zeile entsprechen",IF(NOT(ISNUMBER(C62)),"Gültigen Schließungszeitpunkt eingeben",IF(OR(C62&lt;1,C62&gt;2958465),"Gültigen Schließungszeitpunkt eingeben",IF(NOT(ISNUMBER(D62)),"Positive geschlossene Menge eingeben",IF(OR(D62&lt;=0,D62&gt;1000000,ROUND(D62,8)&lt;&gt;D62),"Positive geschlossene Menge eingeben",IF(NOT(ISNUMBER(INDEX('Trades'!$D$9:$D$208,MATCH(B62,'Trades'!$A$9:$A$208,0)))),"Gültigen Eröffnungszeitpunkt eingeben",IF(C62&lt;INDEX('Trades'!$D$9:$D$208,MATCH(B62,'Trades'!$A$9:$A$208,0)),"Ausstieg liegt vor der Eröffnung",IF(AND(E62&lt;&gt;"",OR(NOT(ISNUMBER(E62)),E62&lt;=0)),"Positiven Kurs eingeben oder leer lassen",IF(AND(F62&lt;&gt;"",NOT(ISNUMBER(F62))),"Brutto-P&amp;L muss numerisch oder leer sein",IF(AND(ISNUMBER(F62),OR(ABS(F62)&gt;1000000000,ROUND(F62,2)&lt;&gt;F62)),"Geldbeträge: höchstens 2 Nachkommastellen; Eingabebetrag absolut ≤ 1.000.000.000.",""))))))))))))))))</x:f>
      </x:c>
      <x:c r="I62" s="29" t="str">
        <x:f>IF(ISNUMBER(D62),ROUND(D62,8),"")</x:f>
      </x:c>
      <x:c r="J62" s="29" t="n">
        <x:f>IF(ISNUMBER(F62),1,0)</x:f>
        <x:v>0</x:v>
      </x:c>
      <x:c r="K62" s="29" t="n">
        <x:f>IF(COUNTA(A62:F62)=0,0,1)</x:f>
        <x:v>0</x:v>
      </x:c>
    </x:row>
    <x:row r="63" ht="36" customHeight="1">
      <x:c r="A63" s="34"/>
      <x:c r="B63" s="34"/>
      <x:c r="C63" s="35"/>
      <x:c r="D63" s="36"/>
      <x:c r="E63" s="36"/>
      <x:c r="F63" s="37"/>
      <x:c r="G63" s="38" t="n">
        <x:f>IF(K63=0,0,IF(H63="",1,-1))</x:f>
        <x:v>0</x:v>
      </x:c>
      <x:c r="H63" s="33" t="str">
        <x:f>IF(K63=0,"",IF(A63="","Ausstiegs-ID eingeben",IF(IF(IFERROR(OR(CODE(UPPER(LEFT(A63,1)))&lt;65,CODE(UPPER(LEFT(A63,1)))&gt;90),TRUE),TRUE,OR(NOT(ISTEXT(A63)),LEN(A63)&gt;64,LEN(A63)&lt;&gt;LEN(SUBSTITUTE(A63,"*","")),LEN(A63)&lt;&gt;LEN(SUBSTITUTE(A63,"?","")),LEN(A63)&lt;&gt;LEN(SUBSTITUTE(A63,"~","")),LEN(A63)&lt;&gt;LEN(SUBSTITUTE(A63,"=","")),LEN(A63)&lt;&gt;LEN(SUBSTITUTE(A63,"&lt;","")),LEN(A63)&lt;&gt;LEN(SUBSTITUTE(A63,"&gt;","")))),"IDs: Text mit A–Z am Anfang, bis zu 64 Zeichen; ohne *, ?, ~, =, &lt; oder &gt;. Beispiel: T-001.",IF(COUNTIFS('Exits'!$A$9:$A$608,A63)&lt;&gt;1,"Ausstiegs-ID ist doppelt",IF(B63="","Zugehörige Trade-ID eingeben",IF(IF(IFERROR(OR(CODE(UPPER(LEFT(B63,1)))&lt;65,CODE(UPPER(LEFT(B63,1)))&gt;90),TRUE),TRUE,OR(NOT(ISTEXT(B63)),LEN(B63)&gt;64,LEN(B63)&lt;&gt;LEN(SUBSTITUTE(B63,"*","")),LEN(B63)&lt;&gt;LEN(SUBSTITUTE(B63,"?","")),LEN(B63)&lt;&gt;LEN(SUBSTITUTE(B63,"~","")),LEN(B63)&lt;&gt;LEN(SUBSTITUTE(B63,"=","")),LEN(B63)&lt;&gt;LEN(SUBSTITUTE(B63,"&lt;","")),LEN(B63)&lt;&gt;LEN(SUBSTITUTE(B63,"&gt;","")))),"IDs: Text mit A–Z am Anfang, bis zu 64 Zeichen; ohne *, ?, ~, =, &lt; oder &gt;. Beispiel: T-001.",IF(COUNTIFS('Trades'!$A$9:$A$208,B63)&lt;&gt;1,"Trade-ID muss genau einer Trades-Zeile entsprechen",IF(NOT(ISNUMBER(C63)),"Gültigen Schließungszeitpunkt eingeben",IF(OR(C63&lt;1,C63&gt;2958465),"Gültigen Schließungszeitpunkt eingeben",IF(NOT(ISNUMBER(D63)),"Positive geschlossene Menge eingeben",IF(OR(D63&lt;=0,D63&gt;1000000,ROUND(D63,8)&lt;&gt;D63),"Positive geschlossene Menge eingeben",IF(NOT(ISNUMBER(INDEX('Trades'!$D$9:$D$208,MATCH(B63,'Trades'!$A$9:$A$208,0)))),"Gültigen Eröffnungszeitpunkt eingeben",IF(C63&lt;INDEX('Trades'!$D$9:$D$208,MATCH(B63,'Trades'!$A$9:$A$208,0)),"Ausstieg liegt vor der Eröffnung",IF(AND(E63&lt;&gt;"",OR(NOT(ISNUMBER(E63)),E63&lt;=0)),"Positiven Kurs eingeben oder leer lassen",IF(AND(F63&lt;&gt;"",NOT(ISNUMBER(F63))),"Brutto-P&amp;L muss numerisch oder leer sein",IF(AND(ISNUMBER(F63),OR(ABS(F63)&gt;1000000000,ROUND(F63,2)&lt;&gt;F63)),"Geldbeträge: höchstens 2 Nachkommastellen; Eingabebetrag absolut ≤ 1.000.000.000.",""))))))))))))))))</x:f>
      </x:c>
      <x:c r="I63" s="29" t="str">
        <x:f>IF(ISNUMBER(D63),ROUND(D63,8),"")</x:f>
      </x:c>
      <x:c r="J63" s="29" t="n">
        <x:f>IF(ISNUMBER(F63),1,0)</x:f>
        <x:v>0</x:v>
      </x:c>
      <x:c r="K63" s="29" t="n">
        <x:f>IF(COUNTA(A63:F63)=0,0,1)</x:f>
        <x:v>0</x:v>
      </x:c>
    </x:row>
    <x:row r="64" ht="36" customHeight="1">
      <x:c r="A64" s="34"/>
      <x:c r="B64" s="34"/>
      <x:c r="C64" s="35"/>
      <x:c r="D64" s="36"/>
      <x:c r="E64" s="36"/>
      <x:c r="F64" s="37"/>
      <x:c r="G64" s="38" t="n">
        <x:f>IF(K64=0,0,IF(H64="",1,-1))</x:f>
        <x:v>0</x:v>
      </x:c>
      <x:c r="H64" s="33" t="str">
        <x:f>IF(K64=0,"",IF(A64="","Ausstiegs-ID eingeben",IF(IF(IFERROR(OR(CODE(UPPER(LEFT(A64,1)))&lt;65,CODE(UPPER(LEFT(A64,1)))&gt;90),TRUE),TRUE,OR(NOT(ISTEXT(A64)),LEN(A64)&gt;64,LEN(A64)&lt;&gt;LEN(SUBSTITUTE(A64,"*","")),LEN(A64)&lt;&gt;LEN(SUBSTITUTE(A64,"?","")),LEN(A64)&lt;&gt;LEN(SUBSTITUTE(A64,"~","")),LEN(A64)&lt;&gt;LEN(SUBSTITUTE(A64,"=","")),LEN(A64)&lt;&gt;LEN(SUBSTITUTE(A64,"&lt;","")),LEN(A64)&lt;&gt;LEN(SUBSTITUTE(A64,"&gt;","")))),"IDs: Text mit A–Z am Anfang, bis zu 64 Zeichen; ohne *, ?, ~, =, &lt; oder &gt;. Beispiel: T-001.",IF(COUNTIFS('Exits'!$A$9:$A$608,A64)&lt;&gt;1,"Ausstiegs-ID ist doppelt",IF(B64="","Zugehörige Trade-ID eingeben",IF(IF(IFERROR(OR(CODE(UPPER(LEFT(B64,1)))&lt;65,CODE(UPPER(LEFT(B64,1)))&gt;90),TRUE),TRUE,OR(NOT(ISTEXT(B64)),LEN(B64)&gt;64,LEN(B64)&lt;&gt;LEN(SUBSTITUTE(B64,"*","")),LEN(B64)&lt;&gt;LEN(SUBSTITUTE(B64,"?","")),LEN(B64)&lt;&gt;LEN(SUBSTITUTE(B64,"~","")),LEN(B64)&lt;&gt;LEN(SUBSTITUTE(B64,"=","")),LEN(B64)&lt;&gt;LEN(SUBSTITUTE(B64,"&lt;","")),LEN(B64)&lt;&gt;LEN(SUBSTITUTE(B64,"&gt;","")))),"IDs: Text mit A–Z am Anfang, bis zu 64 Zeichen; ohne *, ?, ~, =, &lt; oder &gt;. Beispiel: T-001.",IF(COUNTIFS('Trades'!$A$9:$A$208,B64)&lt;&gt;1,"Trade-ID muss genau einer Trades-Zeile entsprechen",IF(NOT(ISNUMBER(C64)),"Gültigen Schließungszeitpunkt eingeben",IF(OR(C64&lt;1,C64&gt;2958465),"Gültigen Schließungszeitpunkt eingeben",IF(NOT(ISNUMBER(D64)),"Positive geschlossene Menge eingeben",IF(OR(D64&lt;=0,D64&gt;1000000,ROUND(D64,8)&lt;&gt;D64),"Positive geschlossene Menge eingeben",IF(NOT(ISNUMBER(INDEX('Trades'!$D$9:$D$208,MATCH(B64,'Trades'!$A$9:$A$208,0)))),"Gültigen Eröffnungszeitpunkt eingeben",IF(C64&lt;INDEX('Trades'!$D$9:$D$208,MATCH(B64,'Trades'!$A$9:$A$208,0)),"Ausstieg liegt vor der Eröffnung",IF(AND(E64&lt;&gt;"",OR(NOT(ISNUMBER(E64)),E64&lt;=0)),"Positiven Kurs eingeben oder leer lassen",IF(AND(F64&lt;&gt;"",NOT(ISNUMBER(F64))),"Brutto-P&amp;L muss numerisch oder leer sein",IF(AND(ISNUMBER(F64),OR(ABS(F64)&gt;1000000000,ROUND(F64,2)&lt;&gt;F64)),"Geldbeträge: höchstens 2 Nachkommastellen; Eingabebetrag absolut ≤ 1.000.000.000.",""))))))))))))))))</x:f>
      </x:c>
      <x:c r="I64" s="29" t="str">
        <x:f>IF(ISNUMBER(D64),ROUND(D64,8),"")</x:f>
      </x:c>
      <x:c r="J64" s="29" t="n">
        <x:f>IF(ISNUMBER(F64),1,0)</x:f>
        <x:v>0</x:v>
      </x:c>
      <x:c r="K64" s="29" t="n">
        <x:f>IF(COUNTA(A64:F64)=0,0,1)</x:f>
        <x:v>0</x:v>
      </x:c>
    </x:row>
    <x:row r="65" ht="36" customHeight="1">
      <x:c r="A65" s="34"/>
      <x:c r="B65" s="34"/>
      <x:c r="C65" s="35"/>
      <x:c r="D65" s="36"/>
      <x:c r="E65" s="36"/>
      <x:c r="F65" s="37"/>
      <x:c r="G65" s="38" t="n">
        <x:f>IF(K65=0,0,IF(H65="",1,-1))</x:f>
        <x:v>0</x:v>
      </x:c>
      <x:c r="H65" s="33" t="str">
        <x:f>IF(K65=0,"",IF(A65="","Ausstiegs-ID eingeben",IF(IF(IFERROR(OR(CODE(UPPER(LEFT(A65,1)))&lt;65,CODE(UPPER(LEFT(A65,1)))&gt;90),TRUE),TRUE,OR(NOT(ISTEXT(A65)),LEN(A65)&gt;64,LEN(A65)&lt;&gt;LEN(SUBSTITUTE(A65,"*","")),LEN(A65)&lt;&gt;LEN(SUBSTITUTE(A65,"?","")),LEN(A65)&lt;&gt;LEN(SUBSTITUTE(A65,"~","")),LEN(A65)&lt;&gt;LEN(SUBSTITUTE(A65,"=","")),LEN(A65)&lt;&gt;LEN(SUBSTITUTE(A65,"&lt;","")),LEN(A65)&lt;&gt;LEN(SUBSTITUTE(A65,"&gt;","")))),"IDs: Text mit A–Z am Anfang, bis zu 64 Zeichen; ohne *, ?, ~, =, &lt; oder &gt;. Beispiel: T-001.",IF(COUNTIFS('Exits'!$A$9:$A$608,A65)&lt;&gt;1,"Ausstiegs-ID ist doppelt",IF(B65="","Zugehörige Trade-ID eingeben",IF(IF(IFERROR(OR(CODE(UPPER(LEFT(B65,1)))&lt;65,CODE(UPPER(LEFT(B65,1)))&gt;90),TRUE),TRUE,OR(NOT(ISTEXT(B65)),LEN(B65)&gt;64,LEN(B65)&lt;&gt;LEN(SUBSTITUTE(B65,"*","")),LEN(B65)&lt;&gt;LEN(SUBSTITUTE(B65,"?","")),LEN(B65)&lt;&gt;LEN(SUBSTITUTE(B65,"~","")),LEN(B65)&lt;&gt;LEN(SUBSTITUTE(B65,"=","")),LEN(B65)&lt;&gt;LEN(SUBSTITUTE(B65,"&lt;","")),LEN(B65)&lt;&gt;LEN(SUBSTITUTE(B65,"&gt;","")))),"IDs: Text mit A–Z am Anfang, bis zu 64 Zeichen; ohne *, ?, ~, =, &lt; oder &gt;. Beispiel: T-001.",IF(COUNTIFS('Trades'!$A$9:$A$208,B65)&lt;&gt;1,"Trade-ID muss genau einer Trades-Zeile entsprechen",IF(NOT(ISNUMBER(C65)),"Gültigen Schließungszeitpunkt eingeben",IF(OR(C65&lt;1,C65&gt;2958465),"Gültigen Schließungszeitpunkt eingeben",IF(NOT(ISNUMBER(D65)),"Positive geschlossene Menge eingeben",IF(OR(D65&lt;=0,D65&gt;1000000,ROUND(D65,8)&lt;&gt;D65),"Positive geschlossene Menge eingeben",IF(NOT(ISNUMBER(INDEX('Trades'!$D$9:$D$208,MATCH(B65,'Trades'!$A$9:$A$208,0)))),"Gültigen Eröffnungszeitpunkt eingeben",IF(C65&lt;INDEX('Trades'!$D$9:$D$208,MATCH(B65,'Trades'!$A$9:$A$208,0)),"Ausstieg liegt vor der Eröffnung",IF(AND(E65&lt;&gt;"",OR(NOT(ISNUMBER(E65)),E65&lt;=0)),"Positiven Kurs eingeben oder leer lassen",IF(AND(F65&lt;&gt;"",NOT(ISNUMBER(F65))),"Brutto-P&amp;L muss numerisch oder leer sein",IF(AND(ISNUMBER(F65),OR(ABS(F65)&gt;1000000000,ROUND(F65,2)&lt;&gt;F65)),"Geldbeträge: höchstens 2 Nachkommastellen; Eingabebetrag absolut ≤ 1.000.000.000.",""))))))))))))))))</x:f>
      </x:c>
      <x:c r="I65" s="29" t="str">
        <x:f>IF(ISNUMBER(D65),ROUND(D65,8),"")</x:f>
      </x:c>
      <x:c r="J65" s="29" t="n">
        <x:f>IF(ISNUMBER(F65),1,0)</x:f>
        <x:v>0</x:v>
      </x:c>
      <x:c r="K65" s="29" t="n">
        <x:f>IF(COUNTA(A65:F65)=0,0,1)</x:f>
        <x:v>0</x:v>
      </x:c>
    </x:row>
    <x:row r="66" ht="36" customHeight="1">
      <x:c r="A66" s="34"/>
      <x:c r="B66" s="34"/>
      <x:c r="C66" s="35"/>
      <x:c r="D66" s="36"/>
      <x:c r="E66" s="36"/>
      <x:c r="F66" s="37"/>
      <x:c r="G66" s="38" t="n">
        <x:f>IF(K66=0,0,IF(H66="",1,-1))</x:f>
        <x:v>0</x:v>
      </x:c>
      <x:c r="H66" s="33" t="str">
        <x:f>IF(K66=0,"",IF(A66="","Ausstiegs-ID eingeben",IF(IF(IFERROR(OR(CODE(UPPER(LEFT(A66,1)))&lt;65,CODE(UPPER(LEFT(A66,1)))&gt;90),TRUE),TRUE,OR(NOT(ISTEXT(A66)),LEN(A66)&gt;64,LEN(A66)&lt;&gt;LEN(SUBSTITUTE(A66,"*","")),LEN(A66)&lt;&gt;LEN(SUBSTITUTE(A66,"?","")),LEN(A66)&lt;&gt;LEN(SUBSTITUTE(A66,"~","")),LEN(A66)&lt;&gt;LEN(SUBSTITUTE(A66,"=","")),LEN(A66)&lt;&gt;LEN(SUBSTITUTE(A66,"&lt;","")),LEN(A66)&lt;&gt;LEN(SUBSTITUTE(A66,"&gt;","")))),"IDs: Text mit A–Z am Anfang, bis zu 64 Zeichen; ohne *, ?, ~, =, &lt; oder &gt;. Beispiel: T-001.",IF(COUNTIFS('Exits'!$A$9:$A$608,A66)&lt;&gt;1,"Ausstiegs-ID ist doppelt",IF(B66="","Zugehörige Trade-ID eingeben",IF(IF(IFERROR(OR(CODE(UPPER(LEFT(B66,1)))&lt;65,CODE(UPPER(LEFT(B66,1)))&gt;90),TRUE),TRUE,OR(NOT(ISTEXT(B66)),LEN(B66)&gt;64,LEN(B66)&lt;&gt;LEN(SUBSTITUTE(B66,"*","")),LEN(B66)&lt;&gt;LEN(SUBSTITUTE(B66,"?","")),LEN(B66)&lt;&gt;LEN(SUBSTITUTE(B66,"~","")),LEN(B66)&lt;&gt;LEN(SUBSTITUTE(B66,"=","")),LEN(B66)&lt;&gt;LEN(SUBSTITUTE(B66,"&lt;","")),LEN(B66)&lt;&gt;LEN(SUBSTITUTE(B66,"&gt;","")))),"IDs: Text mit A–Z am Anfang, bis zu 64 Zeichen; ohne *, ?, ~, =, &lt; oder &gt;. Beispiel: T-001.",IF(COUNTIFS('Trades'!$A$9:$A$208,B66)&lt;&gt;1,"Trade-ID muss genau einer Trades-Zeile entsprechen",IF(NOT(ISNUMBER(C66)),"Gültigen Schließungszeitpunkt eingeben",IF(OR(C66&lt;1,C66&gt;2958465),"Gültigen Schließungszeitpunkt eingeben",IF(NOT(ISNUMBER(D66)),"Positive geschlossene Menge eingeben",IF(OR(D66&lt;=0,D66&gt;1000000,ROUND(D66,8)&lt;&gt;D66),"Positive geschlossene Menge eingeben",IF(NOT(ISNUMBER(INDEX('Trades'!$D$9:$D$208,MATCH(B66,'Trades'!$A$9:$A$208,0)))),"Gültigen Eröffnungszeitpunkt eingeben",IF(C66&lt;INDEX('Trades'!$D$9:$D$208,MATCH(B66,'Trades'!$A$9:$A$208,0)),"Ausstieg liegt vor der Eröffnung",IF(AND(E66&lt;&gt;"",OR(NOT(ISNUMBER(E66)),E66&lt;=0)),"Positiven Kurs eingeben oder leer lassen",IF(AND(F66&lt;&gt;"",NOT(ISNUMBER(F66))),"Brutto-P&amp;L muss numerisch oder leer sein",IF(AND(ISNUMBER(F66),OR(ABS(F66)&gt;1000000000,ROUND(F66,2)&lt;&gt;F66)),"Geldbeträge: höchstens 2 Nachkommastellen; Eingabebetrag absolut ≤ 1.000.000.000.",""))))))))))))))))</x:f>
      </x:c>
      <x:c r="I66" s="29" t="str">
        <x:f>IF(ISNUMBER(D66),ROUND(D66,8),"")</x:f>
      </x:c>
      <x:c r="J66" s="29" t="n">
        <x:f>IF(ISNUMBER(F66),1,0)</x:f>
        <x:v>0</x:v>
      </x:c>
      <x:c r="K66" s="29" t="n">
        <x:f>IF(COUNTA(A66:F66)=0,0,1)</x:f>
        <x:v>0</x:v>
      </x:c>
    </x:row>
    <x:row r="67" ht="36" customHeight="1">
      <x:c r="A67" s="34"/>
      <x:c r="B67" s="34"/>
      <x:c r="C67" s="35"/>
      <x:c r="D67" s="36"/>
      <x:c r="E67" s="36"/>
      <x:c r="F67" s="37"/>
      <x:c r="G67" s="38" t="n">
        <x:f>IF(K67=0,0,IF(H67="",1,-1))</x:f>
        <x:v>0</x:v>
      </x:c>
      <x:c r="H67" s="33" t="str">
        <x:f>IF(K67=0,"",IF(A67="","Ausstiegs-ID eingeben",IF(IF(IFERROR(OR(CODE(UPPER(LEFT(A67,1)))&lt;65,CODE(UPPER(LEFT(A67,1)))&gt;90),TRUE),TRUE,OR(NOT(ISTEXT(A67)),LEN(A67)&gt;64,LEN(A67)&lt;&gt;LEN(SUBSTITUTE(A67,"*","")),LEN(A67)&lt;&gt;LEN(SUBSTITUTE(A67,"?","")),LEN(A67)&lt;&gt;LEN(SUBSTITUTE(A67,"~","")),LEN(A67)&lt;&gt;LEN(SUBSTITUTE(A67,"=","")),LEN(A67)&lt;&gt;LEN(SUBSTITUTE(A67,"&lt;","")),LEN(A67)&lt;&gt;LEN(SUBSTITUTE(A67,"&gt;","")))),"IDs: Text mit A–Z am Anfang, bis zu 64 Zeichen; ohne *, ?, ~, =, &lt; oder &gt;. Beispiel: T-001.",IF(COUNTIFS('Exits'!$A$9:$A$608,A67)&lt;&gt;1,"Ausstiegs-ID ist doppelt",IF(B67="","Zugehörige Trade-ID eingeben",IF(IF(IFERROR(OR(CODE(UPPER(LEFT(B67,1)))&lt;65,CODE(UPPER(LEFT(B67,1)))&gt;90),TRUE),TRUE,OR(NOT(ISTEXT(B67)),LEN(B67)&gt;64,LEN(B67)&lt;&gt;LEN(SUBSTITUTE(B67,"*","")),LEN(B67)&lt;&gt;LEN(SUBSTITUTE(B67,"?","")),LEN(B67)&lt;&gt;LEN(SUBSTITUTE(B67,"~","")),LEN(B67)&lt;&gt;LEN(SUBSTITUTE(B67,"=","")),LEN(B67)&lt;&gt;LEN(SUBSTITUTE(B67,"&lt;","")),LEN(B67)&lt;&gt;LEN(SUBSTITUTE(B67,"&gt;","")))),"IDs: Text mit A–Z am Anfang, bis zu 64 Zeichen; ohne *, ?, ~, =, &lt; oder &gt;. Beispiel: T-001.",IF(COUNTIFS('Trades'!$A$9:$A$208,B67)&lt;&gt;1,"Trade-ID muss genau einer Trades-Zeile entsprechen",IF(NOT(ISNUMBER(C67)),"Gültigen Schließungszeitpunkt eingeben",IF(OR(C67&lt;1,C67&gt;2958465),"Gültigen Schließungszeitpunkt eingeben",IF(NOT(ISNUMBER(D67)),"Positive geschlossene Menge eingeben",IF(OR(D67&lt;=0,D67&gt;1000000,ROUND(D67,8)&lt;&gt;D67),"Positive geschlossene Menge eingeben",IF(NOT(ISNUMBER(INDEX('Trades'!$D$9:$D$208,MATCH(B67,'Trades'!$A$9:$A$208,0)))),"Gültigen Eröffnungszeitpunkt eingeben",IF(C67&lt;INDEX('Trades'!$D$9:$D$208,MATCH(B67,'Trades'!$A$9:$A$208,0)),"Ausstieg liegt vor der Eröffnung",IF(AND(E67&lt;&gt;"",OR(NOT(ISNUMBER(E67)),E67&lt;=0)),"Positiven Kurs eingeben oder leer lassen",IF(AND(F67&lt;&gt;"",NOT(ISNUMBER(F67))),"Brutto-P&amp;L muss numerisch oder leer sein",IF(AND(ISNUMBER(F67),OR(ABS(F67)&gt;1000000000,ROUND(F67,2)&lt;&gt;F67)),"Geldbeträge: höchstens 2 Nachkommastellen; Eingabebetrag absolut ≤ 1.000.000.000.",""))))))))))))))))</x:f>
      </x:c>
      <x:c r="I67" s="29" t="str">
        <x:f>IF(ISNUMBER(D67),ROUND(D67,8),"")</x:f>
      </x:c>
      <x:c r="J67" s="29" t="n">
        <x:f>IF(ISNUMBER(F67),1,0)</x:f>
        <x:v>0</x:v>
      </x:c>
      <x:c r="K67" s="29" t="n">
        <x:f>IF(COUNTA(A67:F67)=0,0,1)</x:f>
        <x:v>0</x:v>
      </x:c>
    </x:row>
    <x:row r="68" ht="36" customHeight="1">
      <x:c r="A68" s="34"/>
      <x:c r="B68" s="34"/>
      <x:c r="C68" s="35"/>
      <x:c r="D68" s="36"/>
      <x:c r="E68" s="36"/>
      <x:c r="F68" s="37"/>
      <x:c r="G68" s="38" t="n">
        <x:f>IF(K68=0,0,IF(H68="",1,-1))</x:f>
        <x:v>0</x:v>
      </x:c>
      <x:c r="H68" s="33" t="str">
        <x:f>IF(K68=0,"",IF(A68="","Ausstiegs-ID eingeben",IF(IF(IFERROR(OR(CODE(UPPER(LEFT(A68,1)))&lt;65,CODE(UPPER(LEFT(A68,1)))&gt;90),TRUE),TRUE,OR(NOT(ISTEXT(A68)),LEN(A68)&gt;64,LEN(A68)&lt;&gt;LEN(SUBSTITUTE(A68,"*","")),LEN(A68)&lt;&gt;LEN(SUBSTITUTE(A68,"?","")),LEN(A68)&lt;&gt;LEN(SUBSTITUTE(A68,"~","")),LEN(A68)&lt;&gt;LEN(SUBSTITUTE(A68,"=","")),LEN(A68)&lt;&gt;LEN(SUBSTITUTE(A68,"&lt;","")),LEN(A68)&lt;&gt;LEN(SUBSTITUTE(A68,"&gt;","")))),"IDs: Text mit A–Z am Anfang, bis zu 64 Zeichen; ohne *, ?, ~, =, &lt; oder &gt;. Beispiel: T-001.",IF(COUNTIFS('Exits'!$A$9:$A$608,A68)&lt;&gt;1,"Ausstiegs-ID ist doppelt",IF(B68="","Zugehörige Trade-ID eingeben",IF(IF(IFERROR(OR(CODE(UPPER(LEFT(B68,1)))&lt;65,CODE(UPPER(LEFT(B68,1)))&gt;90),TRUE),TRUE,OR(NOT(ISTEXT(B68)),LEN(B68)&gt;64,LEN(B68)&lt;&gt;LEN(SUBSTITUTE(B68,"*","")),LEN(B68)&lt;&gt;LEN(SUBSTITUTE(B68,"?","")),LEN(B68)&lt;&gt;LEN(SUBSTITUTE(B68,"~","")),LEN(B68)&lt;&gt;LEN(SUBSTITUTE(B68,"=","")),LEN(B68)&lt;&gt;LEN(SUBSTITUTE(B68,"&lt;","")),LEN(B68)&lt;&gt;LEN(SUBSTITUTE(B68,"&gt;","")))),"IDs: Text mit A–Z am Anfang, bis zu 64 Zeichen; ohne *, ?, ~, =, &lt; oder &gt;. Beispiel: T-001.",IF(COUNTIFS('Trades'!$A$9:$A$208,B68)&lt;&gt;1,"Trade-ID muss genau einer Trades-Zeile entsprechen",IF(NOT(ISNUMBER(C68)),"Gültigen Schließungszeitpunkt eingeben",IF(OR(C68&lt;1,C68&gt;2958465),"Gültigen Schließungszeitpunkt eingeben",IF(NOT(ISNUMBER(D68)),"Positive geschlossene Menge eingeben",IF(OR(D68&lt;=0,D68&gt;1000000,ROUND(D68,8)&lt;&gt;D68),"Positive geschlossene Menge eingeben",IF(NOT(ISNUMBER(INDEX('Trades'!$D$9:$D$208,MATCH(B68,'Trades'!$A$9:$A$208,0)))),"Gültigen Eröffnungszeitpunkt eingeben",IF(C68&lt;INDEX('Trades'!$D$9:$D$208,MATCH(B68,'Trades'!$A$9:$A$208,0)),"Ausstieg liegt vor der Eröffnung",IF(AND(E68&lt;&gt;"",OR(NOT(ISNUMBER(E68)),E68&lt;=0)),"Positiven Kurs eingeben oder leer lassen",IF(AND(F68&lt;&gt;"",NOT(ISNUMBER(F68))),"Brutto-P&amp;L muss numerisch oder leer sein",IF(AND(ISNUMBER(F68),OR(ABS(F68)&gt;1000000000,ROUND(F68,2)&lt;&gt;F68)),"Geldbeträge: höchstens 2 Nachkommastellen; Eingabebetrag absolut ≤ 1.000.000.000.",""))))))))))))))))</x:f>
      </x:c>
      <x:c r="I68" s="29" t="str">
        <x:f>IF(ISNUMBER(D68),ROUND(D68,8),"")</x:f>
      </x:c>
      <x:c r="J68" s="29" t="n">
        <x:f>IF(ISNUMBER(F68),1,0)</x:f>
        <x:v>0</x:v>
      </x:c>
      <x:c r="K68" s="29" t="n">
        <x:f>IF(COUNTA(A68:F68)=0,0,1)</x:f>
        <x:v>0</x:v>
      </x:c>
    </x:row>
    <x:row r="69" ht="36" customHeight="1">
      <x:c r="A69" s="34"/>
      <x:c r="B69" s="34"/>
      <x:c r="C69" s="35"/>
      <x:c r="D69" s="36"/>
      <x:c r="E69" s="36"/>
      <x:c r="F69" s="37"/>
      <x:c r="G69" s="38" t="n">
        <x:f>IF(K69=0,0,IF(H69="",1,-1))</x:f>
        <x:v>0</x:v>
      </x:c>
      <x:c r="H69" s="33" t="str">
        <x:f>IF(K69=0,"",IF(A69="","Ausstiegs-ID eingeben",IF(IF(IFERROR(OR(CODE(UPPER(LEFT(A69,1)))&lt;65,CODE(UPPER(LEFT(A69,1)))&gt;90),TRUE),TRUE,OR(NOT(ISTEXT(A69)),LEN(A69)&gt;64,LEN(A69)&lt;&gt;LEN(SUBSTITUTE(A69,"*","")),LEN(A69)&lt;&gt;LEN(SUBSTITUTE(A69,"?","")),LEN(A69)&lt;&gt;LEN(SUBSTITUTE(A69,"~","")),LEN(A69)&lt;&gt;LEN(SUBSTITUTE(A69,"=","")),LEN(A69)&lt;&gt;LEN(SUBSTITUTE(A69,"&lt;","")),LEN(A69)&lt;&gt;LEN(SUBSTITUTE(A69,"&gt;","")))),"IDs: Text mit A–Z am Anfang, bis zu 64 Zeichen; ohne *, ?, ~, =, &lt; oder &gt;. Beispiel: T-001.",IF(COUNTIFS('Exits'!$A$9:$A$608,A69)&lt;&gt;1,"Ausstiegs-ID ist doppelt",IF(B69="","Zugehörige Trade-ID eingeben",IF(IF(IFERROR(OR(CODE(UPPER(LEFT(B69,1)))&lt;65,CODE(UPPER(LEFT(B69,1)))&gt;90),TRUE),TRUE,OR(NOT(ISTEXT(B69)),LEN(B69)&gt;64,LEN(B69)&lt;&gt;LEN(SUBSTITUTE(B69,"*","")),LEN(B69)&lt;&gt;LEN(SUBSTITUTE(B69,"?","")),LEN(B69)&lt;&gt;LEN(SUBSTITUTE(B69,"~","")),LEN(B69)&lt;&gt;LEN(SUBSTITUTE(B69,"=","")),LEN(B69)&lt;&gt;LEN(SUBSTITUTE(B69,"&lt;","")),LEN(B69)&lt;&gt;LEN(SUBSTITUTE(B69,"&gt;","")))),"IDs: Text mit A–Z am Anfang, bis zu 64 Zeichen; ohne *, ?, ~, =, &lt; oder &gt;. Beispiel: T-001.",IF(COUNTIFS('Trades'!$A$9:$A$208,B69)&lt;&gt;1,"Trade-ID muss genau einer Trades-Zeile entsprechen",IF(NOT(ISNUMBER(C69)),"Gültigen Schließungszeitpunkt eingeben",IF(OR(C69&lt;1,C69&gt;2958465),"Gültigen Schließungszeitpunkt eingeben",IF(NOT(ISNUMBER(D69)),"Positive geschlossene Menge eingeben",IF(OR(D69&lt;=0,D69&gt;1000000,ROUND(D69,8)&lt;&gt;D69),"Positive geschlossene Menge eingeben",IF(NOT(ISNUMBER(INDEX('Trades'!$D$9:$D$208,MATCH(B69,'Trades'!$A$9:$A$208,0)))),"Gültigen Eröffnungszeitpunkt eingeben",IF(C69&lt;INDEX('Trades'!$D$9:$D$208,MATCH(B69,'Trades'!$A$9:$A$208,0)),"Ausstieg liegt vor der Eröffnung",IF(AND(E69&lt;&gt;"",OR(NOT(ISNUMBER(E69)),E69&lt;=0)),"Positiven Kurs eingeben oder leer lassen",IF(AND(F69&lt;&gt;"",NOT(ISNUMBER(F69))),"Brutto-P&amp;L muss numerisch oder leer sein",IF(AND(ISNUMBER(F69),OR(ABS(F69)&gt;1000000000,ROUND(F69,2)&lt;&gt;F69)),"Geldbeträge: höchstens 2 Nachkommastellen; Eingabebetrag absolut ≤ 1.000.000.000.",""))))))))))))))))</x:f>
      </x:c>
      <x:c r="I69" s="29" t="str">
        <x:f>IF(ISNUMBER(D69),ROUND(D69,8),"")</x:f>
      </x:c>
      <x:c r="J69" s="29" t="n">
        <x:f>IF(ISNUMBER(F69),1,0)</x:f>
        <x:v>0</x:v>
      </x:c>
      <x:c r="K69" s="29" t="n">
        <x:f>IF(COUNTA(A69:F69)=0,0,1)</x:f>
        <x:v>0</x:v>
      </x:c>
    </x:row>
    <x:row r="70" ht="36" customHeight="1">
      <x:c r="A70" s="34"/>
      <x:c r="B70" s="34"/>
      <x:c r="C70" s="35"/>
      <x:c r="D70" s="36"/>
      <x:c r="E70" s="36"/>
      <x:c r="F70" s="37"/>
      <x:c r="G70" s="38" t="n">
        <x:f>IF(K70=0,0,IF(H70="",1,-1))</x:f>
        <x:v>0</x:v>
      </x:c>
      <x:c r="H70" s="33" t="str">
        <x:f>IF(K70=0,"",IF(A70="","Ausstiegs-ID eingeben",IF(IF(IFERROR(OR(CODE(UPPER(LEFT(A70,1)))&lt;65,CODE(UPPER(LEFT(A70,1)))&gt;90),TRUE),TRUE,OR(NOT(ISTEXT(A70)),LEN(A70)&gt;64,LEN(A70)&lt;&gt;LEN(SUBSTITUTE(A70,"*","")),LEN(A70)&lt;&gt;LEN(SUBSTITUTE(A70,"?","")),LEN(A70)&lt;&gt;LEN(SUBSTITUTE(A70,"~","")),LEN(A70)&lt;&gt;LEN(SUBSTITUTE(A70,"=","")),LEN(A70)&lt;&gt;LEN(SUBSTITUTE(A70,"&lt;","")),LEN(A70)&lt;&gt;LEN(SUBSTITUTE(A70,"&gt;","")))),"IDs: Text mit A–Z am Anfang, bis zu 64 Zeichen; ohne *, ?, ~, =, &lt; oder &gt;. Beispiel: T-001.",IF(COUNTIFS('Exits'!$A$9:$A$608,A70)&lt;&gt;1,"Ausstiegs-ID ist doppelt",IF(B70="","Zugehörige Trade-ID eingeben",IF(IF(IFERROR(OR(CODE(UPPER(LEFT(B70,1)))&lt;65,CODE(UPPER(LEFT(B70,1)))&gt;90),TRUE),TRUE,OR(NOT(ISTEXT(B70)),LEN(B70)&gt;64,LEN(B70)&lt;&gt;LEN(SUBSTITUTE(B70,"*","")),LEN(B70)&lt;&gt;LEN(SUBSTITUTE(B70,"?","")),LEN(B70)&lt;&gt;LEN(SUBSTITUTE(B70,"~","")),LEN(B70)&lt;&gt;LEN(SUBSTITUTE(B70,"=","")),LEN(B70)&lt;&gt;LEN(SUBSTITUTE(B70,"&lt;","")),LEN(B70)&lt;&gt;LEN(SUBSTITUTE(B70,"&gt;","")))),"IDs: Text mit A–Z am Anfang, bis zu 64 Zeichen; ohne *, ?, ~, =, &lt; oder &gt;. Beispiel: T-001.",IF(COUNTIFS('Trades'!$A$9:$A$208,B70)&lt;&gt;1,"Trade-ID muss genau einer Trades-Zeile entsprechen",IF(NOT(ISNUMBER(C70)),"Gültigen Schließungszeitpunkt eingeben",IF(OR(C70&lt;1,C70&gt;2958465),"Gültigen Schließungszeitpunkt eingeben",IF(NOT(ISNUMBER(D70)),"Positive geschlossene Menge eingeben",IF(OR(D70&lt;=0,D70&gt;1000000,ROUND(D70,8)&lt;&gt;D70),"Positive geschlossene Menge eingeben",IF(NOT(ISNUMBER(INDEX('Trades'!$D$9:$D$208,MATCH(B70,'Trades'!$A$9:$A$208,0)))),"Gültigen Eröffnungszeitpunkt eingeben",IF(C70&lt;INDEX('Trades'!$D$9:$D$208,MATCH(B70,'Trades'!$A$9:$A$208,0)),"Ausstieg liegt vor der Eröffnung",IF(AND(E70&lt;&gt;"",OR(NOT(ISNUMBER(E70)),E70&lt;=0)),"Positiven Kurs eingeben oder leer lassen",IF(AND(F70&lt;&gt;"",NOT(ISNUMBER(F70))),"Brutto-P&amp;L muss numerisch oder leer sein",IF(AND(ISNUMBER(F70),OR(ABS(F70)&gt;1000000000,ROUND(F70,2)&lt;&gt;F70)),"Geldbeträge: höchstens 2 Nachkommastellen; Eingabebetrag absolut ≤ 1.000.000.000.",""))))))))))))))))</x:f>
      </x:c>
      <x:c r="I70" s="29" t="str">
        <x:f>IF(ISNUMBER(D70),ROUND(D70,8),"")</x:f>
      </x:c>
      <x:c r="J70" s="29" t="n">
        <x:f>IF(ISNUMBER(F70),1,0)</x:f>
        <x:v>0</x:v>
      </x:c>
      <x:c r="K70" s="29" t="n">
        <x:f>IF(COUNTA(A70:F70)=0,0,1)</x:f>
        <x:v>0</x:v>
      </x:c>
    </x:row>
    <x:row r="71" ht="36" customHeight="1">
      <x:c r="A71" s="34"/>
      <x:c r="B71" s="34"/>
      <x:c r="C71" s="35"/>
      <x:c r="D71" s="36"/>
      <x:c r="E71" s="36"/>
      <x:c r="F71" s="37"/>
      <x:c r="G71" s="38" t="n">
        <x:f>IF(K71=0,0,IF(H71="",1,-1))</x:f>
        <x:v>0</x:v>
      </x:c>
      <x:c r="H71" s="33" t="str">
        <x:f>IF(K71=0,"",IF(A71="","Ausstiegs-ID eingeben",IF(IF(IFERROR(OR(CODE(UPPER(LEFT(A71,1)))&lt;65,CODE(UPPER(LEFT(A71,1)))&gt;90),TRUE),TRUE,OR(NOT(ISTEXT(A71)),LEN(A71)&gt;64,LEN(A71)&lt;&gt;LEN(SUBSTITUTE(A71,"*","")),LEN(A71)&lt;&gt;LEN(SUBSTITUTE(A71,"?","")),LEN(A71)&lt;&gt;LEN(SUBSTITUTE(A71,"~","")),LEN(A71)&lt;&gt;LEN(SUBSTITUTE(A71,"=","")),LEN(A71)&lt;&gt;LEN(SUBSTITUTE(A71,"&lt;","")),LEN(A71)&lt;&gt;LEN(SUBSTITUTE(A71,"&gt;","")))),"IDs: Text mit A–Z am Anfang, bis zu 64 Zeichen; ohne *, ?, ~, =, &lt; oder &gt;. Beispiel: T-001.",IF(COUNTIFS('Exits'!$A$9:$A$608,A71)&lt;&gt;1,"Ausstiegs-ID ist doppelt",IF(B71="","Zugehörige Trade-ID eingeben",IF(IF(IFERROR(OR(CODE(UPPER(LEFT(B71,1)))&lt;65,CODE(UPPER(LEFT(B71,1)))&gt;90),TRUE),TRUE,OR(NOT(ISTEXT(B71)),LEN(B71)&gt;64,LEN(B71)&lt;&gt;LEN(SUBSTITUTE(B71,"*","")),LEN(B71)&lt;&gt;LEN(SUBSTITUTE(B71,"?","")),LEN(B71)&lt;&gt;LEN(SUBSTITUTE(B71,"~","")),LEN(B71)&lt;&gt;LEN(SUBSTITUTE(B71,"=","")),LEN(B71)&lt;&gt;LEN(SUBSTITUTE(B71,"&lt;","")),LEN(B71)&lt;&gt;LEN(SUBSTITUTE(B71,"&gt;","")))),"IDs: Text mit A–Z am Anfang, bis zu 64 Zeichen; ohne *, ?, ~, =, &lt; oder &gt;. Beispiel: T-001.",IF(COUNTIFS('Trades'!$A$9:$A$208,B71)&lt;&gt;1,"Trade-ID muss genau einer Trades-Zeile entsprechen",IF(NOT(ISNUMBER(C71)),"Gültigen Schließungszeitpunkt eingeben",IF(OR(C71&lt;1,C71&gt;2958465),"Gültigen Schließungszeitpunkt eingeben",IF(NOT(ISNUMBER(D71)),"Positive geschlossene Menge eingeben",IF(OR(D71&lt;=0,D71&gt;1000000,ROUND(D71,8)&lt;&gt;D71),"Positive geschlossene Menge eingeben",IF(NOT(ISNUMBER(INDEX('Trades'!$D$9:$D$208,MATCH(B71,'Trades'!$A$9:$A$208,0)))),"Gültigen Eröffnungszeitpunkt eingeben",IF(C71&lt;INDEX('Trades'!$D$9:$D$208,MATCH(B71,'Trades'!$A$9:$A$208,0)),"Ausstieg liegt vor der Eröffnung",IF(AND(E71&lt;&gt;"",OR(NOT(ISNUMBER(E71)),E71&lt;=0)),"Positiven Kurs eingeben oder leer lassen",IF(AND(F71&lt;&gt;"",NOT(ISNUMBER(F71))),"Brutto-P&amp;L muss numerisch oder leer sein",IF(AND(ISNUMBER(F71),OR(ABS(F71)&gt;1000000000,ROUND(F71,2)&lt;&gt;F71)),"Geldbeträge: höchstens 2 Nachkommastellen; Eingabebetrag absolut ≤ 1.000.000.000.",""))))))))))))))))</x:f>
      </x:c>
      <x:c r="I71" s="29" t="str">
        <x:f>IF(ISNUMBER(D71),ROUND(D71,8),"")</x:f>
      </x:c>
      <x:c r="J71" s="29" t="n">
        <x:f>IF(ISNUMBER(F71),1,0)</x:f>
        <x:v>0</x:v>
      </x:c>
      <x:c r="K71" s="29" t="n">
        <x:f>IF(COUNTA(A71:F71)=0,0,1)</x:f>
        <x:v>0</x:v>
      </x:c>
    </x:row>
    <x:row r="72" ht="36" customHeight="1">
      <x:c r="A72" s="34"/>
      <x:c r="B72" s="34"/>
      <x:c r="C72" s="35"/>
      <x:c r="D72" s="36"/>
      <x:c r="E72" s="36"/>
      <x:c r="F72" s="37"/>
      <x:c r="G72" s="38" t="n">
        <x:f>IF(K72=0,0,IF(H72="",1,-1))</x:f>
        <x:v>0</x:v>
      </x:c>
      <x:c r="H72" s="33" t="str">
        <x:f>IF(K72=0,"",IF(A72="","Ausstiegs-ID eingeben",IF(IF(IFERROR(OR(CODE(UPPER(LEFT(A72,1)))&lt;65,CODE(UPPER(LEFT(A72,1)))&gt;90),TRUE),TRUE,OR(NOT(ISTEXT(A72)),LEN(A72)&gt;64,LEN(A72)&lt;&gt;LEN(SUBSTITUTE(A72,"*","")),LEN(A72)&lt;&gt;LEN(SUBSTITUTE(A72,"?","")),LEN(A72)&lt;&gt;LEN(SUBSTITUTE(A72,"~","")),LEN(A72)&lt;&gt;LEN(SUBSTITUTE(A72,"=","")),LEN(A72)&lt;&gt;LEN(SUBSTITUTE(A72,"&lt;","")),LEN(A72)&lt;&gt;LEN(SUBSTITUTE(A72,"&gt;","")))),"IDs: Text mit A–Z am Anfang, bis zu 64 Zeichen; ohne *, ?, ~, =, &lt; oder &gt;. Beispiel: T-001.",IF(COUNTIFS('Exits'!$A$9:$A$608,A72)&lt;&gt;1,"Ausstiegs-ID ist doppelt",IF(B72="","Zugehörige Trade-ID eingeben",IF(IF(IFERROR(OR(CODE(UPPER(LEFT(B72,1)))&lt;65,CODE(UPPER(LEFT(B72,1)))&gt;90),TRUE),TRUE,OR(NOT(ISTEXT(B72)),LEN(B72)&gt;64,LEN(B72)&lt;&gt;LEN(SUBSTITUTE(B72,"*","")),LEN(B72)&lt;&gt;LEN(SUBSTITUTE(B72,"?","")),LEN(B72)&lt;&gt;LEN(SUBSTITUTE(B72,"~","")),LEN(B72)&lt;&gt;LEN(SUBSTITUTE(B72,"=","")),LEN(B72)&lt;&gt;LEN(SUBSTITUTE(B72,"&lt;","")),LEN(B72)&lt;&gt;LEN(SUBSTITUTE(B72,"&gt;","")))),"IDs: Text mit A–Z am Anfang, bis zu 64 Zeichen; ohne *, ?, ~, =, &lt; oder &gt;. Beispiel: T-001.",IF(COUNTIFS('Trades'!$A$9:$A$208,B72)&lt;&gt;1,"Trade-ID muss genau einer Trades-Zeile entsprechen",IF(NOT(ISNUMBER(C72)),"Gültigen Schließungszeitpunkt eingeben",IF(OR(C72&lt;1,C72&gt;2958465),"Gültigen Schließungszeitpunkt eingeben",IF(NOT(ISNUMBER(D72)),"Positive geschlossene Menge eingeben",IF(OR(D72&lt;=0,D72&gt;1000000,ROUND(D72,8)&lt;&gt;D72),"Positive geschlossene Menge eingeben",IF(NOT(ISNUMBER(INDEX('Trades'!$D$9:$D$208,MATCH(B72,'Trades'!$A$9:$A$208,0)))),"Gültigen Eröffnungszeitpunkt eingeben",IF(C72&lt;INDEX('Trades'!$D$9:$D$208,MATCH(B72,'Trades'!$A$9:$A$208,0)),"Ausstieg liegt vor der Eröffnung",IF(AND(E72&lt;&gt;"",OR(NOT(ISNUMBER(E72)),E72&lt;=0)),"Positiven Kurs eingeben oder leer lassen",IF(AND(F72&lt;&gt;"",NOT(ISNUMBER(F72))),"Brutto-P&amp;L muss numerisch oder leer sein",IF(AND(ISNUMBER(F72),OR(ABS(F72)&gt;1000000000,ROUND(F72,2)&lt;&gt;F72)),"Geldbeträge: höchstens 2 Nachkommastellen; Eingabebetrag absolut ≤ 1.000.000.000.",""))))))))))))))))</x:f>
      </x:c>
      <x:c r="I72" s="29" t="str">
        <x:f>IF(ISNUMBER(D72),ROUND(D72,8),"")</x:f>
      </x:c>
      <x:c r="J72" s="29" t="n">
        <x:f>IF(ISNUMBER(F72),1,0)</x:f>
        <x:v>0</x:v>
      </x:c>
      <x:c r="K72" s="29" t="n">
        <x:f>IF(COUNTA(A72:F72)=0,0,1)</x:f>
        <x:v>0</x:v>
      </x:c>
    </x:row>
    <x:row r="73" ht="36" customHeight="1">
      <x:c r="A73" s="34"/>
      <x:c r="B73" s="34"/>
      <x:c r="C73" s="35"/>
      <x:c r="D73" s="36"/>
      <x:c r="E73" s="36"/>
      <x:c r="F73" s="37"/>
      <x:c r="G73" s="38" t="n">
        <x:f>IF(K73=0,0,IF(H73="",1,-1))</x:f>
        <x:v>0</x:v>
      </x:c>
      <x:c r="H73" s="33" t="str">
        <x:f>IF(K73=0,"",IF(A73="","Ausstiegs-ID eingeben",IF(IF(IFERROR(OR(CODE(UPPER(LEFT(A73,1)))&lt;65,CODE(UPPER(LEFT(A73,1)))&gt;90),TRUE),TRUE,OR(NOT(ISTEXT(A73)),LEN(A73)&gt;64,LEN(A73)&lt;&gt;LEN(SUBSTITUTE(A73,"*","")),LEN(A73)&lt;&gt;LEN(SUBSTITUTE(A73,"?","")),LEN(A73)&lt;&gt;LEN(SUBSTITUTE(A73,"~","")),LEN(A73)&lt;&gt;LEN(SUBSTITUTE(A73,"=","")),LEN(A73)&lt;&gt;LEN(SUBSTITUTE(A73,"&lt;","")),LEN(A73)&lt;&gt;LEN(SUBSTITUTE(A73,"&gt;","")))),"IDs: Text mit A–Z am Anfang, bis zu 64 Zeichen; ohne *, ?, ~, =, &lt; oder &gt;. Beispiel: T-001.",IF(COUNTIFS('Exits'!$A$9:$A$608,A73)&lt;&gt;1,"Ausstiegs-ID ist doppelt",IF(B73="","Zugehörige Trade-ID eingeben",IF(IF(IFERROR(OR(CODE(UPPER(LEFT(B73,1)))&lt;65,CODE(UPPER(LEFT(B73,1)))&gt;90),TRUE),TRUE,OR(NOT(ISTEXT(B73)),LEN(B73)&gt;64,LEN(B73)&lt;&gt;LEN(SUBSTITUTE(B73,"*","")),LEN(B73)&lt;&gt;LEN(SUBSTITUTE(B73,"?","")),LEN(B73)&lt;&gt;LEN(SUBSTITUTE(B73,"~","")),LEN(B73)&lt;&gt;LEN(SUBSTITUTE(B73,"=","")),LEN(B73)&lt;&gt;LEN(SUBSTITUTE(B73,"&lt;","")),LEN(B73)&lt;&gt;LEN(SUBSTITUTE(B73,"&gt;","")))),"IDs: Text mit A–Z am Anfang, bis zu 64 Zeichen; ohne *, ?, ~, =, &lt; oder &gt;. Beispiel: T-001.",IF(COUNTIFS('Trades'!$A$9:$A$208,B73)&lt;&gt;1,"Trade-ID muss genau einer Trades-Zeile entsprechen",IF(NOT(ISNUMBER(C73)),"Gültigen Schließungszeitpunkt eingeben",IF(OR(C73&lt;1,C73&gt;2958465),"Gültigen Schließungszeitpunkt eingeben",IF(NOT(ISNUMBER(D73)),"Positive geschlossene Menge eingeben",IF(OR(D73&lt;=0,D73&gt;1000000,ROUND(D73,8)&lt;&gt;D73),"Positive geschlossene Menge eingeben",IF(NOT(ISNUMBER(INDEX('Trades'!$D$9:$D$208,MATCH(B73,'Trades'!$A$9:$A$208,0)))),"Gültigen Eröffnungszeitpunkt eingeben",IF(C73&lt;INDEX('Trades'!$D$9:$D$208,MATCH(B73,'Trades'!$A$9:$A$208,0)),"Ausstieg liegt vor der Eröffnung",IF(AND(E73&lt;&gt;"",OR(NOT(ISNUMBER(E73)),E73&lt;=0)),"Positiven Kurs eingeben oder leer lassen",IF(AND(F73&lt;&gt;"",NOT(ISNUMBER(F73))),"Brutto-P&amp;L muss numerisch oder leer sein",IF(AND(ISNUMBER(F73),OR(ABS(F73)&gt;1000000000,ROUND(F73,2)&lt;&gt;F73)),"Geldbeträge: höchstens 2 Nachkommastellen; Eingabebetrag absolut ≤ 1.000.000.000.",""))))))))))))))))</x:f>
      </x:c>
      <x:c r="I73" s="29" t="str">
        <x:f>IF(ISNUMBER(D73),ROUND(D73,8),"")</x:f>
      </x:c>
      <x:c r="J73" s="29" t="n">
        <x:f>IF(ISNUMBER(F73),1,0)</x:f>
        <x:v>0</x:v>
      </x:c>
      <x:c r="K73" s="29" t="n">
        <x:f>IF(COUNTA(A73:F73)=0,0,1)</x:f>
        <x:v>0</x:v>
      </x:c>
    </x:row>
    <x:row r="74" ht="36" customHeight="1">
      <x:c r="A74" s="34"/>
      <x:c r="B74" s="34"/>
      <x:c r="C74" s="35"/>
      <x:c r="D74" s="36"/>
      <x:c r="E74" s="36"/>
      <x:c r="F74" s="37"/>
      <x:c r="G74" s="38" t="n">
        <x:f>IF(K74=0,0,IF(H74="",1,-1))</x:f>
        <x:v>0</x:v>
      </x:c>
      <x:c r="H74" s="33" t="str">
        <x:f>IF(K74=0,"",IF(A74="","Ausstiegs-ID eingeben",IF(IF(IFERROR(OR(CODE(UPPER(LEFT(A74,1)))&lt;65,CODE(UPPER(LEFT(A74,1)))&gt;90),TRUE),TRUE,OR(NOT(ISTEXT(A74)),LEN(A74)&gt;64,LEN(A74)&lt;&gt;LEN(SUBSTITUTE(A74,"*","")),LEN(A74)&lt;&gt;LEN(SUBSTITUTE(A74,"?","")),LEN(A74)&lt;&gt;LEN(SUBSTITUTE(A74,"~","")),LEN(A74)&lt;&gt;LEN(SUBSTITUTE(A74,"=","")),LEN(A74)&lt;&gt;LEN(SUBSTITUTE(A74,"&lt;","")),LEN(A74)&lt;&gt;LEN(SUBSTITUTE(A74,"&gt;","")))),"IDs: Text mit A–Z am Anfang, bis zu 64 Zeichen; ohne *, ?, ~, =, &lt; oder &gt;. Beispiel: T-001.",IF(COUNTIFS('Exits'!$A$9:$A$608,A74)&lt;&gt;1,"Ausstiegs-ID ist doppelt",IF(B74="","Zugehörige Trade-ID eingeben",IF(IF(IFERROR(OR(CODE(UPPER(LEFT(B74,1)))&lt;65,CODE(UPPER(LEFT(B74,1)))&gt;90),TRUE),TRUE,OR(NOT(ISTEXT(B74)),LEN(B74)&gt;64,LEN(B74)&lt;&gt;LEN(SUBSTITUTE(B74,"*","")),LEN(B74)&lt;&gt;LEN(SUBSTITUTE(B74,"?","")),LEN(B74)&lt;&gt;LEN(SUBSTITUTE(B74,"~","")),LEN(B74)&lt;&gt;LEN(SUBSTITUTE(B74,"=","")),LEN(B74)&lt;&gt;LEN(SUBSTITUTE(B74,"&lt;","")),LEN(B74)&lt;&gt;LEN(SUBSTITUTE(B74,"&gt;","")))),"IDs: Text mit A–Z am Anfang, bis zu 64 Zeichen; ohne *, ?, ~, =, &lt; oder &gt;. Beispiel: T-001.",IF(COUNTIFS('Trades'!$A$9:$A$208,B74)&lt;&gt;1,"Trade-ID muss genau einer Trades-Zeile entsprechen",IF(NOT(ISNUMBER(C74)),"Gültigen Schließungszeitpunkt eingeben",IF(OR(C74&lt;1,C74&gt;2958465),"Gültigen Schließungszeitpunkt eingeben",IF(NOT(ISNUMBER(D74)),"Positive geschlossene Menge eingeben",IF(OR(D74&lt;=0,D74&gt;1000000,ROUND(D74,8)&lt;&gt;D74),"Positive geschlossene Menge eingeben",IF(NOT(ISNUMBER(INDEX('Trades'!$D$9:$D$208,MATCH(B74,'Trades'!$A$9:$A$208,0)))),"Gültigen Eröffnungszeitpunkt eingeben",IF(C74&lt;INDEX('Trades'!$D$9:$D$208,MATCH(B74,'Trades'!$A$9:$A$208,0)),"Ausstieg liegt vor der Eröffnung",IF(AND(E74&lt;&gt;"",OR(NOT(ISNUMBER(E74)),E74&lt;=0)),"Positiven Kurs eingeben oder leer lassen",IF(AND(F74&lt;&gt;"",NOT(ISNUMBER(F74))),"Brutto-P&amp;L muss numerisch oder leer sein",IF(AND(ISNUMBER(F74),OR(ABS(F74)&gt;1000000000,ROUND(F74,2)&lt;&gt;F74)),"Geldbeträge: höchstens 2 Nachkommastellen; Eingabebetrag absolut ≤ 1.000.000.000.",""))))))))))))))))</x:f>
      </x:c>
      <x:c r="I74" s="29" t="str">
        <x:f>IF(ISNUMBER(D74),ROUND(D74,8),"")</x:f>
      </x:c>
      <x:c r="J74" s="29" t="n">
        <x:f>IF(ISNUMBER(F74),1,0)</x:f>
        <x:v>0</x:v>
      </x:c>
      <x:c r="K74" s="29" t="n">
        <x:f>IF(COUNTA(A74:F74)=0,0,1)</x:f>
        <x:v>0</x:v>
      </x:c>
    </x:row>
    <x:row r="75" ht="36" customHeight="1">
      <x:c r="A75" s="34"/>
      <x:c r="B75" s="34"/>
      <x:c r="C75" s="35"/>
      <x:c r="D75" s="36"/>
      <x:c r="E75" s="36"/>
      <x:c r="F75" s="37"/>
      <x:c r="G75" s="38" t="n">
        <x:f>IF(K75=0,0,IF(H75="",1,-1))</x:f>
        <x:v>0</x:v>
      </x:c>
      <x:c r="H75" s="33" t="str">
        <x:f>IF(K75=0,"",IF(A75="","Ausstiegs-ID eingeben",IF(IF(IFERROR(OR(CODE(UPPER(LEFT(A75,1)))&lt;65,CODE(UPPER(LEFT(A75,1)))&gt;90),TRUE),TRUE,OR(NOT(ISTEXT(A75)),LEN(A75)&gt;64,LEN(A75)&lt;&gt;LEN(SUBSTITUTE(A75,"*","")),LEN(A75)&lt;&gt;LEN(SUBSTITUTE(A75,"?","")),LEN(A75)&lt;&gt;LEN(SUBSTITUTE(A75,"~","")),LEN(A75)&lt;&gt;LEN(SUBSTITUTE(A75,"=","")),LEN(A75)&lt;&gt;LEN(SUBSTITUTE(A75,"&lt;","")),LEN(A75)&lt;&gt;LEN(SUBSTITUTE(A75,"&gt;","")))),"IDs: Text mit A–Z am Anfang, bis zu 64 Zeichen; ohne *, ?, ~, =, &lt; oder &gt;. Beispiel: T-001.",IF(COUNTIFS('Exits'!$A$9:$A$608,A75)&lt;&gt;1,"Ausstiegs-ID ist doppelt",IF(B75="","Zugehörige Trade-ID eingeben",IF(IF(IFERROR(OR(CODE(UPPER(LEFT(B75,1)))&lt;65,CODE(UPPER(LEFT(B75,1)))&gt;90),TRUE),TRUE,OR(NOT(ISTEXT(B75)),LEN(B75)&gt;64,LEN(B75)&lt;&gt;LEN(SUBSTITUTE(B75,"*","")),LEN(B75)&lt;&gt;LEN(SUBSTITUTE(B75,"?","")),LEN(B75)&lt;&gt;LEN(SUBSTITUTE(B75,"~","")),LEN(B75)&lt;&gt;LEN(SUBSTITUTE(B75,"=","")),LEN(B75)&lt;&gt;LEN(SUBSTITUTE(B75,"&lt;","")),LEN(B75)&lt;&gt;LEN(SUBSTITUTE(B75,"&gt;","")))),"IDs: Text mit A–Z am Anfang, bis zu 64 Zeichen; ohne *, ?, ~, =, &lt; oder &gt;. Beispiel: T-001.",IF(COUNTIFS('Trades'!$A$9:$A$208,B75)&lt;&gt;1,"Trade-ID muss genau einer Trades-Zeile entsprechen",IF(NOT(ISNUMBER(C75)),"Gültigen Schließungszeitpunkt eingeben",IF(OR(C75&lt;1,C75&gt;2958465),"Gültigen Schließungszeitpunkt eingeben",IF(NOT(ISNUMBER(D75)),"Positive geschlossene Menge eingeben",IF(OR(D75&lt;=0,D75&gt;1000000,ROUND(D75,8)&lt;&gt;D75),"Positive geschlossene Menge eingeben",IF(NOT(ISNUMBER(INDEX('Trades'!$D$9:$D$208,MATCH(B75,'Trades'!$A$9:$A$208,0)))),"Gültigen Eröffnungszeitpunkt eingeben",IF(C75&lt;INDEX('Trades'!$D$9:$D$208,MATCH(B75,'Trades'!$A$9:$A$208,0)),"Ausstieg liegt vor der Eröffnung",IF(AND(E75&lt;&gt;"",OR(NOT(ISNUMBER(E75)),E75&lt;=0)),"Positiven Kurs eingeben oder leer lassen",IF(AND(F75&lt;&gt;"",NOT(ISNUMBER(F75))),"Brutto-P&amp;L muss numerisch oder leer sein",IF(AND(ISNUMBER(F75),OR(ABS(F75)&gt;1000000000,ROUND(F75,2)&lt;&gt;F75)),"Geldbeträge: höchstens 2 Nachkommastellen; Eingabebetrag absolut ≤ 1.000.000.000.",""))))))))))))))))</x:f>
      </x:c>
      <x:c r="I75" s="29" t="str">
        <x:f>IF(ISNUMBER(D75),ROUND(D75,8),"")</x:f>
      </x:c>
      <x:c r="J75" s="29" t="n">
        <x:f>IF(ISNUMBER(F75),1,0)</x:f>
        <x:v>0</x:v>
      </x:c>
      <x:c r="K75" s="29" t="n">
        <x:f>IF(COUNTA(A75:F75)=0,0,1)</x:f>
        <x:v>0</x:v>
      </x:c>
    </x:row>
    <x:row r="76" ht="36" customHeight="1">
      <x:c r="A76" s="34"/>
      <x:c r="B76" s="34"/>
      <x:c r="C76" s="35"/>
      <x:c r="D76" s="36"/>
      <x:c r="E76" s="36"/>
      <x:c r="F76" s="37"/>
      <x:c r="G76" s="38" t="n">
        <x:f>IF(K76=0,0,IF(H76="",1,-1))</x:f>
        <x:v>0</x:v>
      </x:c>
      <x:c r="H76" s="33" t="str">
        <x:f>IF(K76=0,"",IF(A76="","Ausstiegs-ID eingeben",IF(IF(IFERROR(OR(CODE(UPPER(LEFT(A76,1)))&lt;65,CODE(UPPER(LEFT(A76,1)))&gt;90),TRUE),TRUE,OR(NOT(ISTEXT(A76)),LEN(A76)&gt;64,LEN(A76)&lt;&gt;LEN(SUBSTITUTE(A76,"*","")),LEN(A76)&lt;&gt;LEN(SUBSTITUTE(A76,"?","")),LEN(A76)&lt;&gt;LEN(SUBSTITUTE(A76,"~","")),LEN(A76)&lt;&gt;LEN(SUBSTITUTE(A76,"=","")),LEN(A76)&lt;&gt;LEN(SUBSTITUTE(A76,"&lt;","")),LEN(A76)&lt;&gt;LEN(SUBSTITUTE(A76,"&gt;","")))),"IDs: Text mit A–Z am Anfang, bis zu 64 Zeichen; ohne *, ?, ~, =, &lt; oder &gt;. Beispiel: T-001.",IF(COUNTIFS('Exits'!$A$9:$A$608,A76)&lt;&gt;1,"Ausstiegs-ID ist doppelt",IF(B76="","Zugehörige Trade-ID eingeben",IF(IF(IFERROR(OR(CODE(UPPER(LEFT(B76,1)))&lt;65,CODE(UPPER(LEFT(B76,1)))&gt;90),TRUE),TRUE,OR(NOT(ISTEXT(B76)),LEN(B76)&gt;64,LEN(B76)&lt;&gt;LEN(SUBSTITUTE(B76,"*","")),LEN(B76)&lt;&gt;LEN(SUBSTITUTE(B76,"?","")),LEN(B76)&lt;&gt;LEN(SUBSTITUTE(B76,"~","")),LEN(B76)&lt;&gt;LEN(SUBSTITUTE(B76,"=","")),LEN(B76)&lt;&gt;LEN(SUBSTITUTE(B76,"&lt;","")),LEN(B76)&lt;&gt;LEN(SUBSTITUTE(B76,"&gt;","")))),"IDs: Text mit A–Z am Anfang, bis zu 64 Zeichen; ohne *, ?, ~, =, &lt; oder &gt;. Beispiel: T-001.",IF(COUNTIFS('Trades'!$A$9:$A$208,B76)&lt;&gt;1,"Trade-ID muss genau einer Trades-Zeile entsprechen",IF(NOT(ISNUMBER(C76)),"Gültigen Schließungszeitpunkt eingeben",IF(OR(C76&lt;1,C76&gt;2958465),"Gültigen Schließungszeitpunkt eingeben",IF(NOT(ISNUMBER(D76)),"Positive geschlossene Menge eingeben",IF(OR(D76&lt;=0,D76&gt;1000000,ROUND(D76,8)&lt;&gt;D76),"Positive geschlossene Menge eingeben",IF(NOT(ISNUMBER(INDEX('Trades'!$D$9:$D$208,MATCH(B76,'Trades'!$A$9:$A$208,0)))),"Gültigen Eröffnungszeitpunkt eingeben",IF(C76&lt;INDEX('Trades'!$D$9:$D$208,MATCH(B76,'Trades'!$A$9:$A$208,0)),"Ausstieg liegt vor der Eröffnung",IF(AND(E76&lt;&gt;"",OR(NOT(ISNUMBER(E76)),E76&lt;=0)),"Positiven Kurs eingeben oder leer lassen",IF(AND(F76&lt;&gt;"",NOT(ISNUMBER(F76))),"Brutto-P&amp;L muss numerisch oder leer sein",IF(AND(ISNUMBER(F76),OR(ABS(F76)&gt;1000000000,ROUND(F76,2)&lt;&gt;F76)),"Geldbeträge: höchstens 2 Nachkommastellen; Eingabebetrag absolut ≤ 1.000.000.000.",""))))))))))))))))</x:f>
      </x:c>
      <x:c r="I76" s="29" t="str">
        <x:f>IF(ISNUMBER(D76),ROUND(D76,8),"")</x:f>
      </x:c>
      <x:c r="J76" s="29" t="n">
        <x:f>IF(ISNUMBER(F76),1,0)</x:f>
        <x:v>0</x:v>
      </x:c>
      <x:c r="K76" s="29" t="n">
        <x:f>IF(COUNTA(A76:F76)=0,0,1)</x:f>
        <x:v>0</x:v>
      </x:c>
    </x:row>
    <x:row r="77" ht="36" customHeight="1">
      <x:c r="A77" s="34"/>
      <x:c r="B77" s="34"/>
      <x:c r="C77" s="35"/>
      <x:c r="D77" s="36"/>
      <x:c r="E77" s="36"/>
      <x:c r="F77" s="37"/>
      <x:c r="G77" s="38" t="n">
        <x:f>IF(K77=0,0,IF(H77="",1,-1))</x:f>
        <x:v>0</x:v>
      </x:c>
      <x:c r="H77" s="33" t="str">
        <x:f>IF(K77=0,"",IF(A77="","Ausstiegs-ID eingeben",IF(IF(IFERROR(OR(CODE(UPPER(LEFT(A77,1)))&lt;65,CODE(UPPER(LEFT(A77,1)))&gt;90),TRUE),TRUE,OR(NOT(ISTEXT(A77)),LEN(A77)&gt;64,LEN(A77)&lt;&gt;LEN(SUBSTITUTE(A77,"*","")),LEN(A77)&lt;&gt;LEN(SUBSTITUTE(A77,"?","")),LEN(A77)&lt;&gt;LEN(SUBSTITUTE(A77,"~","")),LEN(A77)&lt;&gt;LEN(SUBSTITUTE(A77,"=","")),LEN(A77)&lt;&gt;LEN(SUBSTITUTE(A77,"&lt;","")),LEN(A77)&lt;&gt;LEN(SUBSTITUTE(A77,"&gt;","")))),"IDs: Text mit A–Z am Anfang, bis zu 64 Zeichen; ohne *, ?, ~, =, &lt; oder &gt;. Beispiel: T-001.",IF(COUNTIFS('Exits'!$A$9:$A$608,A77)&lt;&gt;1,"Ausstiegs-ID ist doppelt",IF(B77="","Zugehörige Trade-ID eingeben",IF(IF(IFERROR(OR(CODE(UPPER(LEFT(B77,1)))&lt;65,CODE(UPPER(LEFT(B77,1)))&gt;90),TRUE),TRUE,OR(NOT(ISTEXT(B77)),LEN(B77)&gt;64,LEN(B77)&lt;&gt;LEN(SUBSTITUTE(B77,"*","")),LEN(B77)&lt;&gt;LEN(SUBSTITUTE(B77,"?","")),LEN(B77)&lt;&gt;LEN(SUBSTITUTE(B77,"~","")),LEN(B77)&lt;&gt;LEN(SUBSTITUTE(B77,"=","")),LEN(B77)&lt;&gt;LEN(SUBSTITUTE(B77,"&lt;","")),LEN(B77)&lt;&gt;LEN(SUBSTITUTE(B77,"&gt;","")))),"IDs: Text mit A–Z am Anfang, bis zu 64 Zeichen; ohne *, ?, ~, =, &lt; oder &gt;. Beispiel: T-001.",IF(COUNTIFS('Trades'!$A$9:$A$208,B77)&lt;&gt;1,"Trade-ID muss genau einer Trades-Zeile entsprechen",IF(NOT(ISNUMBER(C77)),"Gültigen Schließungszeitpunkt eingeben",IF(OR(C77&lt;1,C77&gt;2958465),"Gültigen Schließungszeitpunkt eingeben",IF(NOT(ISNUMBER(D77)),"Positive geschlossene Menge eingeben",IF(OR(D77&lt;=0,D77&gt;1000000,ROUND(D77,8)&lt;&gt;D77),"Positive geschlossene Menge eingeben",IF(NOT(ISNUMBER(INDEX('Trades'!$D$9:$D$208,MATCH(B77,'Trades'!$A$9:$A$208,0)))),"Gültigen Eröffnungszeitpunkt eingeben",IF(C77&lt;INDEX('Trades'!$D$9:$D$208,MATCH(B77,'Trades'!$A$9:$A$208,0)),"Ausstieg liegt vor der Eröffnung",IF(AND(E77&lt;&gt;"",OR(NOT(ISNUMBER(E77)),E77&lt;=0)),"Positiven Kurs eingeben oder leer lassen",IF(AND(F77&lt;&gt;"",NOT(ISNUMBER(F77))),"Brutto-P&amp;L muss numerisch oder leer sein",IF(AND(ISNUMBER(F77),OR(ABS(F77)&gt;1000000000,ROUND(F77,2)&lt;&gt;F77)),"Geldbeträge: höchstens 2 Nachkommastellen; Eingabebetrag absolut ≤ 1.000.000.000.",""))))))))))))))))</x:f>
      </x:c>
      <x:c r="I77" s="29" t="str">
        <x:f>IF(ISNUMBER(D77),ROUND(D77,8),"")</x:f>
      </x:c>
      <x:c r="J77" s="29" t="n">
        <x:f>IF(ISNUMBER(F77),1,0)</x:f>
        <x:v>0</x:v>
      </x:c>
      <x:c r="K77" s="29" t="n">
        <x:f>IF(COUNTA(A77:F77)=0,0,1)</x:f>
        <x:v>0</x:v>
      </x:c>
    </x:row>
    <x:row r="78" ht="36" customHeight="1">
      <x:c r="A78" s="34"/>
      <x:c r="B78" s="34"/>
      <x:c r="C78" s="35"/>
      <x:c r="D78" s="36"/>
      <x:c r="E78" s="36"/>
      <x:c r="F78" s="37"/>
      <x:c r="G78" s="38" t="n">
        <x:f>IF(K78=0,0,IF(H78="",1,-1))</x:f>
        <x:v>0</x:v>
      </x:c>
      <x:c r="H78" s="33" t="str">
        <x:f>IF(K78=0,"",IF(A78="","Ausstiegs-ID eingeben",IF(IF(IFERROR(OR(CODE(UPPER(LEFT(A78,1)))&lt;65,CODE(UPPER(LEFT(A78,1)))&gt;90),TRUE),TRUE,OR(NOT(ISTEXT(A78)),LEN(A78)&gt;64,LEN(A78)&lt;&gt;LEN(SUBSTITUTE(A78,"*","")),LEN(A78)&lt;&gt;LEN(SUBSTITUTE(A78,"?","")),LEN(A78)&lt;&gt;LEN(SUBSTITUTE(A78,"~","")),LEN(A78)&lt;&gt;LEN(SUBSTITUTE(A78,"=","")),LEN(A78)&lt;&gt;LEN(SUBSTITUTE(A78,"&lt;","")),LEN(A78)&lt;&gt;LEN(SUBSTITUTE(A78,"&gt;","")))),"IDs: Text mit A–Z am Anfang, bis zu 64 Zeichen; ohne *, ?, ~, =, &lt; oder &gt;. Beispiel: T-001.",IF(COUNTIFS('Exits'!$A$9:$A$608,A78)&lt;&gt;1,"Ausstiegs-ID ist doppelt",IF(B78="","Zugehörige Trade-ID eingeben",IF(IF(IFERROR(OR(CODE(UPPER(LEFT(B78,1)))&lt;65,CODE(UPPER(LEFT(B78,1)))&gt;90),TRUE),TRUE,OR(NOT(ISTEXT(B78)),LEN(B78)&gt;64,LEN(B78)&lt;&gt;LEN(SUBSTITUTE(B78,"*","")),LEN(B78)&lt;&gt;LEN(SUBSTITUTE(B78,"?","")),LEN(B78)&lt;&gt;LEN(SUBSTITUTE(B78,"~","")),LEN(B78)&lt;&gt;LEN(SUBSTITUTE(B78,"=","")),LEN(B78)&lt;&gt;LEN(SUBSTITUTE(B78,"&lt;","")),LEN(B78)&lt;&gt;LEN(SUBSTITUTE(B78,"&gt;","")))),"IDs: Text mit A–Z am Anfang, bis zu 64 Zeichen; ohne *, ?, ~, =, &lt; oder &gt;. Beispiel: T-001.",IF(COUNTIFS('Trades'!$A$9:$A$208,B78)&lt;&gt;1,"Trade-ID muss genau einer Trades-Zeile entsprechen",IF(NOT(ISNUMBER(C78)),"Gültigen Schließungszeitpunkt eingeben",IF(OR(C78&lt;1,C78&gt;2958465),"Gültigen Schließungszeitpunkt eingeben",IF(NOT(ISNUMBER(D78)),"Positive geschlossene Menge eingeben",IF(OR(D78&lt;=0,D78&gt;1000000,ROUND(D78,8)&lt;&gt;D78),"Positive geschlossene Menge eingeben",IF(NOT(ISNUMBER(INDEX('Trades'!$D$9:$D$208,MATCH(B78,'Trades'!$A$9:$A$208,0)))),"Gültigen Eröffnungszeitpunkt eingeben",IF(C78&lt;INDEX('Trades'!$D$9:$D$208,MATCH(B78,'Trades'!$A$9:$A$208,0)),"Ausstieg liegt vor der Eröffnung",IF(AND(E78&lt;&gt;"",OR(NOT(ISNUMBER(E78)),E78&lt;=0)),"Positiven Kurs eingeben oder leer lassen",IF(AND(F78&lt;&gt;"",NOT(ISNUMBER(F78))),"Brutto-P&amp;L muss numerisch oder leer sein",IF(AND(ISNUMBER(F78),OR(ABS(F78)&gt;1000000000,ROUND(F78,2)&lt;&gt;F78)),"Geldbeträge: höchstens 2 Nachkommastellen; Eingabebetrag absolut ≤ 1.000.000.000.",""))))))))))))))))</x:f>
      </x:c>
      <x:c r="I78" s="29" t="str">
        <x:f>IF(ISNUMBER(D78),ROUND(D78,8),"")</x:f>
      </x:c>
      <x:c r="J78" s="29" t="n">
        <x:f>IF(ISNUMBER(F78),1,0)</x:f>
        <x:v>0</x:v>
      </x:c>
      <x:c r="K78" s="29" t="n">
        <x:f>IF(COUNTA(A78:F78)=0,0,1)</x:f>
        <x:v>0</x:v>
      </x:c>
    </x:row>
    <x:row r="79" ht="36" customHeight="1">
      <x:c r="A79" s="34"/>
      <x:c r="B79" s="34"/>
      <x:c r="C79" s="35"/>
      <x:c r="D79" s="36"/>
      <x:c r="E79" s="36"/>
      <x:c r="F79" s="37"/>
      <x:c r="G79" s="38" t="n">
        <x:f>IF(K79=0,0,IF(H79="",1,-1))</x:f>
        <x:v>0</x:v>
      </x:c>
      <x:c r="H79" s="33" t="str">
        <x:f>IF(K79=0,"",IF(A79="","Ausstiegs-ID eingeben",IF(IF(IFERROR(OR(CODE(UPPER(LEFT(A79,1)))&lt;65,CODE(UPPER(LEFT(A79,1)))&gt;90),TRUE),TRUE,OR(NOT(ISTEXT(A79)),LEN(A79)&gt;64,LEN(A79)&lt;&gt;LEN(SUBSTITUTE(A79,"*","")),LEN(A79)&lt;&gt;LEN(SUBSTITUTE(A79,"?","")),LEN(A79)&lt;&gt;LEN(SUBSTITUTE(A79,"~","")),LEN(A79)&lt;&gt;LEN(SUBSTITUTE(A79,"=","")),LEN(A79)&lt;&gt;LEN(SUBSTITUTE(A79,"&lt;","")),LEN(A79)&lt;&gt;LEN(SUBSTITUTE(A79,"&gt;","")))),"IDs: Text mit A–Z am Anfang, bis zu 64 Zeichen; ohne *, ?, ~, =, &lt; oder &gt;. Beispiel: T-001.",IF(COUNTIFS('Exits'!$A$9:$A$608,A79)&lt;&gt;1,"Ausstiegs-ID ist doppelt",IF(B79="","Zugehörige Trade-ID eingeben",IF(IF(IFERROR(OR(CODE(UPPER(LEFT(B79,1)))&lt;65,CODE(UPPER(LEFT(B79,1)))&gt;90),TRUE),TRUE,OR(NOT(ISTEXT(B79)),LEN(B79)&gt;64,LEN(B79)&lt;&gt;LEN(SUBSTITUTE(B79,"*","")),LEN(B79)&lt;&gt;LEN(SUBSTITUTE(B79,"?","")),LEN(B79)&lt;&gt;LEN(SUBSTITUTE(B79,"~","")),LEN(B79)&lt;&gt;LEN(SUBSTITUTE(B79,"=","")),LEN(B79)&lt;&gt;LEN(SUBSTITUTE(B79,"&lt;","")),LEN(B79)&lt;&gt;LEN(SUBSTITUTE(B79,"&gt;","")))),"IDs: Text mit A–Z am Anfang, bis zu 64 Zeichen; ohne *, ?, ~, =, &lt; oder &gt;. Beispiel: T-001.",IF(COUNTIFS('Trades'!$A$9:$A$208,B79)&lt;&gt;1,"Trade-ID muss genau einer Trades-Zeile entsprechen",IF(NOT(ISNUMBER(C79)),"Gültigen Schließungszeitpunkt eingeben",IF(OR(C79&lt;1,C79&gt;2958465),"Gültigen Schließungszeitpunkt eingeben",IF(NOT(ISNUMBER(D79)),"Positive geschlossene Menge eingeben",IF(OR(D79&lt;=0,D79&gt;1000000,ROUND(D79,8)&lt;&gt;D79),"Positive geschlossene Menge eingeben",IF(NOT(ISNUMBER(INDEX('Trades'!$D$9:$D$208,MATCH(B79,'Trades'!$A$9:$A$208,0)))),"Gültigen Eröffnungszeitpunkt eingeben",IF(C79&lt;INDEX('Trades'!$D$9:$D$208,MATCH(B79,'Trades'!$A$9:$A$208,0)),"Ausstieg liegt vor der Eröffnung",IF(AND(E79&lt;&gt;"",OR(NOT(ISNUMBER(E79)),E79&lt;=0)),"Positiven Kurs eingeben oder leer lassen",IF(AND(F79&lt;&gt;"",NOT(ISNUMBER(F79))),"Brutto-P&amp;L muss numerisch oder leer sein",IF(AND(ISNUMBER(F79),OR(ABS(F79)&gt;1000000000,ROUND(F79,2)&lt;&gt;F79)),"Geldbeträge: höchstens 2 Nachkommastellen; Eingabebetrag absolut ≤ 1.000.000.000.",""))))))))))))))))</x:f>
      </x:c>
      <x:c r="I79" s="29" t="str">
        <x:f>IF(ISNUMBER(D79),ROUND(D79,8),"")</x:f>
      </x:c>
      <x:c r="J79" s="29" t="n">
        <x:f>IF(ISNUMBER(F79),1,0)</x:f>
        <x:v>0</x:v>
      </x:c>
      <x:c r="K79" s="29" t="n">
        <x:f>IF(COUNTA(A79:F79)=0,0,1)</x:f>
        <x:v>0</x:v>
      </x:c>
    </x:row>
    <x:row r="80" ht="36" customHeight="1">
      <x:c r="A80" s="34"/>
      <x:c r="B80" s="34"/>
      <x:c r="C80" s="35"/>
      <x:c r="D80" s="36"/>
      <x:c r="E80" s="36"/>
      <x:c r="F80" s="37"/>
      <x:c r="G80" s="38" t="n">
        <x:f>IF(K80=0,0,IF(H80="",1,-1))</x:f>
        <x:v>0</x:v>
      </x:c>
      <x:c r="H80" s="33" t="str">
        <x:f>IF(K80=0,"",IF(A80="","Ausstiegs-ID eingeben",IF(IF(IFERROR(OR(CODE(UPPER(LEFT(A80,1)))&lt;65,CODE(UPPER(LEFT(A80,1)))&gt;90),TRUE),TRUE,OR(NOT(ISTEXT(A80)),LEN(A80)&gt;64,LEN(A80)&lt;&gt;LEN(SUBSTITUTE(A80,"*","")),LEN(A80)&lt;&gt;LEN(SUBSTITUTE(A80,"?","")),LEN(A80)&lt;&gt;LEN(SUBSTITUTE(A80,"~","")),LEN(A80)&lt;&gt;LEN(SUBSTITUTE(A80,"=","")),LEN(A80)&lt;&gt;LEN(SUBSTITUTE(A80,"&lt;","")),LEN(A80)&lt;&gt;LEN(SUBSTITUTE(A80,"&gt;","")))),"IDs: Text mit A–Z am Anfang, bis zu 64 Zeichen; ohne *, ?, ~, =, &lt; oder &gt;. Beispiel: T-001.",IF(COUNTIFS('Exits'!$A$9:$A$608,A80)&lt;&gt;1,"Ausstiegs-ID ist doppelt",IF(B80="","Zugehörige Trade-ID eingeben",IF(IF(IFERROR(OR(CODE(UPPER(LEFT(B80,1)))&lt;65,CODE(UPPER(LEFT(B80,1)))&gt;90),TRUE),TRUE,OR(NOT(ISTEXT(B80)),LEN(B80)&gt;64,LEN(B80)&lt;&gt;LEN(SUBSTITUTE(B80,"*","")),LEN(B80)&lt;&gt;LEN(SUBSTITUTE(B80,"?","")),LEN(B80)&lt;&gt;LEN(SUBSTITUTE(B80,"~","")),LEN(B80)&lt;&gt;LEN(SUBSTITUTE(B80,"=","")),LEN(B80)&lt;&gt;LEN(SUBSTITUTE(B80,"&lt;","")),LEN(B80)&lt;&gt;LEN(SUBSTITUTE(B80,"&gt;","")))),"IDs: Text mit A–Z am Anfang, bis zu 64 Zeichen; ohne *, ?, ~, =, &lt; oder &gt;. Beispiel: T-001.",IF(COUNTIFS('Trades'!$A$9:$A$208,B80)&lt;&gt;1,"Trade-ID muss genau einer Trades-Zeile entsprechen",IF(NOT(ISNUMBER(C80)),"Gültigen Schließungszeitpunkt eingeben",IF(OR(C80&lt;1,C80&gt;2958465),"Gültigen Schließungszeitpunkt eingeben",IF(NOT(ISNUMBER(D80)),"Positive geschlossene Menge eingeben",IF(OR(D80&lt;=0,D80&gt;1000000,ROUND(D80,8)&lt;&gt;D80),"Positive geschlossene Menge eingeben",IF(NOT(ISNUMBER(INDEX('Trades'!$D$9:$D$208,MATCH(B80,'Trades'!$A$9:$A$208,0)))),"Gültigen Eröffnungszeitpunkt eingeben",IF(C80&lt;INDEX('Trades'!$D$9:$D$208,MATCH(B80,'Trades'!$A$9:$A$208,0)),"Ausstieg liegt vor der Eröffnung",IF(AND(E80&lt;&gt;"",OR(NOT(ISNUMBER(E80)),E80&lt;=0)),"Positiven Kurs eingeben oder leer lassen",IF(AND(F80&lt;&gt;"",NOT(ISNUMBER(F80))),"Brutto-P&amp;L muss numerisch oder leer sein",IF(AND(ISNUMBER(F80),OR(ABS(F80)&gt;1000000000,ROUND(F80,2)&lt;&gt;F80)),"Geldbeträge: höchstens 2 Nachkommastellen; Eingabebetrag absolut ≤ 1.000.000.000.",""))))))))))))))))</x:f>
      </x:c>
      <x:c r="I80" s="29" t="str">
        <x:f>IF(ISNUMBER(D80),ROUND(D80,8),"")</x:f>
      </x:c>
      <x:c r="J80" s="29" t="n">
        <x:f>IF(ISNUMBER(F80),1,0)</x:f>
        <x:v>0</x:v>
      </x:c>
      <x:c r="K80" s="29" t="n">
        <x:f>IF(COUNTA(A80:F80)=0,0,1)</x:f>
        <x:v>0</x:v>
      </x:c>
    </x:row>
    <x:row r="81" ht="36" customHeight="1">
      <x:c r="A81" s="34"/>
      <x:c r="B81" s="34"/>
      <x:c r="C81" s="35"/>
      <x:c r="D81" s="36"/>
      <x:c r="E81" s="36"/>
      <x:c r="F81" s="37"/>
      <x:c r="G81" s="38" t="n">
        <x:f>IF(K81=0,0,IF(H81="",1,-1))</x:f>
        <x:v>0</x:v>
      </x:c>
      <x:c r="H81" s="33" t="str">
        <x:f>IF(K81=0,"",IF(A81="","Ausstiegs-ID eingeben",IF(IF(IFERROR(OR(CODE(UPPER(LEFT(A81,1)))&lt;65,CODE(UPPER(LEFT(A81,1)))&gt;90),TRUE),TRUE,OR(NOT(ISTEXT(A81)),LEN(A81)&gt;64,LEN(A81)&lt;&gt;LEN(SUBSTITUTE(A81,"*","")),LEN(A81)&lt;&gt;LEN(SUBSTITUTE(A81,"?","")),LEN(A81)&lt;&gt;LEN(SUBSTITUTE(A81,"~","")),LEN(A81)&lt;&gt;LEN(SUBSTITUTE(A81,"=","")),LEN(A81)&lt;&gt;LEN(SUBSTITUTE(A81,"&lt;","")),LEN(A81)&lt;&gt;LEN(SUBSTITUTE(A81,"&gt;","")))),"IDs: Text mit A–Z am Anfang, bis zu 64 Zeichen; ohne *, ?, ~, =, &lt; oder &gt;. Beispiel: T-001.",IF(COUNTIFS('Exits'!$A$9:$A$608,A81)&lt;&gt;1,"Ausstiegs-ID ist doppelt",IF(B81="","Zugehörige Trade-ID eingeben",IF(IF(IFERROR(OR(CODE(UPPER(LEFT(B81,1)))&lt;65,CODE(UPPER(LEFT(B81,1)))&gt;90),TRUE),TRUE,OR(NOT(ISTEXT(B81)),LEN(B81)&gt;64,LEN(B81)&lt;&gt;LEN(SUBSTITUTE(B81,"*","")),LEN(B81)&lt;&gt;LEN(SUBSTITUTE(B81,"?","")),LEN(B81)&lt;&gt;LEN(SUBSTITUTE(B81,"~","")),LEN(B81)&lt;&gt;LEN(SUBSTITUTE(B81,"=","")),LEN(B81)&lt;&gt;LEN(SUBSTITUTE(B81,"&lt;","")),LEN(B81)&lt;&gt;LEN(SUBSTITUTE(B81,"&gt;","")))),"IDs: Text mit A–Z am Anfang, bis zu 64 Zeichen; ohne *, ?, ~, =, &lt; oder &gt;. Beispiel: T-001.",IF(COUNTIFS('Trades'!$A$9:$A$208,B81)&lt;&gt;1,"Trade-ID muss genau einer Trades-Zeile entsprechen",IF(NOT(ISNUMBER(C81)),"Gültigen Schließungszeitpunkt eingeben",IF(OR(C81&lt;1,C81&gt;2958465),"Gültigen Schließungszeitpunkt eingeben",IF(NOT(ISNUMBER(D81)),"Positive geschlossene Menge eingeben",IF(OR(D81&lt;=0,D81&gt;1000000,ROUND(D81,8)&lt;&gt;D81),"Positive geschlossene Menge eingeben",IF(NOT(ISNUMBER(INDEX('Trades'!$D$9:$D$208,MATCH(B81,'Trades'!$A$9:$A$208,0)))),"Gültigen Eröffnungszeitpunkt eingeben",IF(C81&lt;INDEX('Trades'!$D$9:$D$208,MATCH(B81,'Trades'!$A$9:$A$208,0)),"Ausstieg liegt vor der Eröffnung",IF(AND(E81&lt;&gt;"",OR(NOT(ISNUMBER(E81)),E81&lt;=0)),"Positiven Kurs eingeben oder leer lassen",IF(AND(F81&lt;&gt;"",NOT(ISNUMBER(F81))),"Brutto-P&amp;L muss numerisch oder leer sein",IF(AND(ISNUMBER(F81),OR(ABS(F81)&gt;1000000000,ROUND(F81,2)&lt;&gt;F81)),"Geldbeträge: höchstens 2 Nachkommastellen; Eingabebetrag absolut ≤ 1.000.000.000.",""))))))))))))))))</x:f>
      </x:c>
      <x:c r="I81" s="29" t="str">
        <x:f>IF(ISNUMBER(D81),ROUND(D81,8),"")</x:f>
      </x:c>
      <x:c r="J81" s="29" t="n">
        <x:f>IF(ISNUMBER(F81),1,0)</x:f>
        <x:v>0</x:v>
      </x:c>
      <x:c r="K81" s="29" t="n">
        <x:f>IF(COUNTA(A81:F81)=0,0,1)</x:f>
        <x:v>0</x:v>
      </x:c>
    </x:row>
    <x:row r="82" ht="36" customHeight="1">
      <x:c r="A82" s="34"/>
      <x:c r="B82" s="34"/>
      <x:c r="C82" s="35"/>
      <x:c r="D82" s="36"/>
      <x:c r="E82" s="36"/>
      <x:c r="F82" s="37"/>
      <x:c r="G82" s="38" t="n">
        <x:f>IF(K82=0,0,IF(H82="",1,-1))</x:f>
        <x:v>0</x:v>
      </x:c>
      <x:c r="H82" s="33" t="str">
        <x:f>IF(K82=0,"",IF(A82="","Ausstiegs-ID eingeben",IF(IF(IFERROR(OR(CODE(UPPER(LEFT(A82,1)))&lt;65,CODE(UPPER(LEFT(A82,1)))&gt;90),TRUE),TRUE,OR(NOT(ISTEXT(A82)),LEN(A82)&gt;64,LEN(A82)&lt;&gt;LEN(SUBSTITUTE(A82,"*","")),LEN(A82)&lt;&gt;LEN(SUBSTITUTE(A82,"?","")),LEN(A82)&lt;&gt;LEN(SUBSTITUTE(A82,"~","")),LEN(A82)&lt;&gt;LEN(SUBSTITUTE(A82,"=","")),LEN(A82)&lt;&gt;LEN(SUBSTITUTE(A82,"&lt;","")),LEN(A82)&lt;&gt;LEN(SUBSTITUTE(A82,"&gt;","")))),"IDs: Text mit A–Z am Anfang, bis zu 64 Zeichen; ohne *, ?, ~, =, &lt; oder &gt;. Beispiel: T-001.",IF(COUNTIFS('Exits'!$A$9:$A$608,A82)&lt;&gt;1,"Ausstiegs-ID ist doppelt",IF(B82="","Zugehörige Trade-ID eingeben",IF(IF(IFERROR(OR(CODE(UPPER(LEFT(B82,1)))&lt;65,CODE(UPPER(LEFT(B82,1)))&gt;90),TRUE),TRUE,OR(NOT(ISTEXT(B82)),LEN(B82)&gt;64,LEN(B82)&lt;&gt;LEN(SUBSTITUTE(B82,"*","")),LEN(B82)&lt;&gt;LEN(SUBSTITUTE(B82,"?","")),LEN(B82)&lt;&gt;LEN(SUBSTITUTE(B82,"~","")),LEN(B82)&lt;&gt;LEN(SUBSTITUTE(B82,"=","")),LEN(B82)&lt;&gt;LEN(SUBSTITUTE(B82,"&lt;","")),LEN(B82)&lt;&gt;LEN(SUBSTITUTE(B82,"&gt;","")))),"IDs: Text mit A–Z am Anfang, bis zu 64 Zeichen; ohne *, ?, ~, =, &lt; oder &gt;. Beispiel: T-001.",IF(COUNTIFS('Trades'!$A$9:$A$208,B82)&lt;&gt;1,"Trade-ID muss genau einer Trades-Zeile entsprechen",IF(NOT(ISNUMBER(C82)),"Gültigen Schließungszeitpunkt eingeben",IF(OR(C82&lt;1,C82&gt;2958465),"Gültigen Schließungszeitpunkt eingeben",IF(NOT(ISNUMBER(D82)),"Positive geschlossene Menge eingeben",IF(OR(D82&lt;=0,D82&gt;1000000,ROUND(D82,8)&lt;&gt;D82),"Positive geschlossene Menge eingeben",IF(NOT(ISNUMBER(INDEX('Trades'!$D$9:$D$208,MATCH(B82,'Trades'!$A$9:$A$208,0)))),"Gültigen Eröffnungszeitpunkt eingeben",IF(C82&lt;INDEX('Trades'!$D$9:$D$208,MATCH(B82,'Trades'!$A$9:$A$208,0)),"Ausstieg liegt vor der Eröffnung",IF(AND(E82&lt;&gt;"",OR(NOT(ISNUMBER(E82)),E82&lt;=0)),"Positiven Kurs eingeben oder leer lassen",IF(AND(F82&lt;&gt;"",NOT(ISNUMBER(F82))),"Brutto-P&amp;L muss numerisch oder leer sein",IF(AND(ISNUMBER(F82),OR(ABS(F82)&gt;1000000000,ROUND(F82,2)&lt;&gt;F82)),"Geldbeträge: höchstens 2 Nachkommastellen; Eingabebetrag absolut ≤ 1.000.000.000.",""))))))))))))))))</x:f>
      </x:c>
      <x:c r="I82" s="29" t="str">
        <x:f>IF(ISNUMBER(D82),ROUND(D82,8),"")</x:f>
      </x:c>
      <x:c r="J82" s="29" t="n">
        <x:f>IF(ISNUMBER(F82),1,0)</x:f>
        <x:v>0</x:v>
      </x:c>
      <x:c r="K82" s="29" t="n">
        <x:f>IF(COUNTA(A82:F82)=0,0,1)</x:f>
        <x:v>0</x:v>
      </x:c>
    </x:row>
    <x:row r="83" ht="36" customHeight="1">
      <x:c r="A83" s="34"/>
      <x:c r="B83" s="34"/>
      <x:c r="C83" s="35"/>
      <x:c r="D83" s="36"/>
      <x:c r="E83" s="36"/>
      <x:c r="F83" s="37"/>
      <x:c r="G83" s="38" t="n">
        <x:f>IF(K83=0,0,IF(H83="",1,-1))</x:f>
        <x:v>0</x:v>
      </x:c>
      <x:c r="H83" s="33" t="str">
        <x:f>IF(K83=0,"",IF(A83="","Ausstiegs-ID eingeben",IF(IF(IFERROR(OR(CODE(UPPER(LEFT(A83,1)))&lt;65,CODE(UPPER(LEFT(A83,1)))&gt;90),TRUE),TRUE,OR(NOT(ISTEXT(A83)),LEN(A83)&gt;64,LEN(A83)&lt;&gt;LEN(SUBSTITUTE(A83,"*","")),LEN(A83)&lt;&gt;LEN(SUBSTITUTE(A83,"?","")),LEN(A83)&lt;&gt;LEN(SUBSTITUTE(A83,"~","")),LEN(A83)&lt;&gt;LEN(SUBSTITUTE(A83,"=","")),LEN(A83)&lt;&gt;LEN(SUBSTITUTE(A83,"&lt;","")),LEN(A83)&lt;&gt;LEN(SUBSTITUTE(A83,"&gt;","")))),"IDs: Text mit A–Z am Anfang, bis zu 64 Zeichen; ohne *, ?, ~, =, &lt; oder &gt;. Beispiel: T-001.",IF(COUNTIFS('Exits'!$A$9:$A$608,A83)&lt;&gt;1,"Ausstiegs-ID ist doppelt",IF(B83="","Zugehörige Trade-ID eingeben",IF(IF(IFERROR(OR(CODE(UPPER(LEFT(B83,1)))&lt;65,CODE(UPPER(LEFT(B83,1)))&gt;90),TRUE),TRUE,OR(NOT(ISTEXT(B83)),LEN(B83)&gt;64,LEN(B83)&lt;&gt;LEN(SUBSTITUTE(B83,"*","")),LEN(B83)&lt;&gt;LEN(SUBSTITUTE(B83,"?","")),LEN(B83)&lt;&gt;LEN(SUBSTITUTE(B83,"~","")),LEN(B83)&lt;&gt;LEN(SUBSTITUTE(B83,"=","")),LEN(B83)&lt;&gt;LEN(SUBSTITUTE(B83,"&lt;","")),LEN(B83)&lt;&gt;LEN(SUBSTITUTE(B83,"&gt;","")))),"IDs: Text mit A–Z am Anfang, bis zu 64 Zeichen; ohne *, ?, ~, =, &lt; oder &gt;. Beispiel: T-001.",IF(COUNTIFS('Trades'!$A$9:$A$208,B83)&lt;&gt;1,"Trade-ID muss genau einer Trades-Zeile entsprechen",IF(NOT(ISNUMBER(C83)),"Gültigen Schließungszeitpunkt eingeben",IF(OR(C83&lt;1,C83&gt;2958465),"Gültigen Schließungszeitpunkt eingeben",IF(NOT(ISNUMBER(D83)),"Positive geschlossene Menge eingeben",IF(OR(D83&lt;=0,D83&gt;1000000,ROUND(D83,8)&lt;&gt;D83),"Positive geschlossene Menge eingeben",IF(NOT(ISNUMBER(INDEX('Trades'!$D$9:$D$208,MATCH(B83,'Trades'!$A$9:$A$208,0)))),"Gültigen Eröffnungszeitpunkt eingeben",IF(C83&lt;INDEX('Trades'!$D$9:$D$208,MATCH(B83,'Trades'!$A$9:$A$208,0)),"Ausstieg liegt vor der Eröffnung",IF(AND(E83&lt;&gt;"",OR(NOT(ISNUMBER(E83)),E83&lt;=0)),"Positiven Kurs eingeben oder leer lassen",IF(AND(F83&lt;&gt;"",NOT(ISNUMBER(F83))),"Brutto-P&amp;L muss numerisch oder leer sein",IF(AND(ISNUMBER(F83),OR(ABS(F83)&gt;1000000000,ROUND(F83,2)&lt;&gt;F83)),"Geldbeträge: höchstens 2 Nachkommastellen; Eingabebetrag absolut ≤ 1.000.000.000.",""))))))))))))))))</x:f>
      </x:c>
      <x:c r="I83" s="29" t="str">
        <x:f>IF(ISNUMBER(D83),ROUND(D83,8),"")</x:f>
      </x:c>
      <x:c r="J83" s="29" t="n">
        <x:f>IF(ISNUMBER(F83),1,0)</x:f>
        <x:v>0</x:v>
      </x:c>
      <x:c r="K83" s="29" t="n">
        <x:f>IF(COUNTA(A83:F83)=0,0,1)</x:f>
        <x:v>0</x:v>
      </x:c>
    </x:row>
    <x:row r="84" ht="36" customHeight="1">
      <x:c r="A84" s="34"/>
      <x:c r="B84" s="34"/>
      <x:c r="C84" s="35"/>
      <x:c r="D84" s="36"/>
      <x:c r="E84" s="36"/>
      <x:c r="F84" s="37"/>
      <x:c r="G84" s="38" t="n">
        <x:f>IF(K84=0,0,IF(H84="",1,-1))</x:f>
        <x:v>0</x:v>
      </x:c>
      <x:c r="H84" s="33" t="str">
        <x:f>IF(K84=0,"",IF(A84="","Ausstiegs-ID eingeben",IF(IF(IFERROR(OR(CODE(UPPER(LEFT(A84,1)))&lt;65,CODE(UPPER(LEFT(A84,1)))&gt;90),TRUE),TRUE,OR(NOT(ISTEXT(A84)),LEN(A84)&gt;64,LEN(A84)&lt;&gt;LEN(SUBSTITUTE(A84,"*","")),LEN(A84)&lt;&gt;LEN(SUBSTITUTE(A84,"?","")),LEN(A84)&lt;&gt;LEN(SUBSTITUTE(A84,"~","")),LEN(A84)&lt;&gt;LEN(SUBSTITUTE(A84,"=","")),LEN(A84)&lt;&gt;LEN(SUBSTITUTE(A84,"&lt;","")),LEN(A84)&lt;&gt;LEN(SUBSTITUTE(A84,"&gt;","")))),"IDs: Text mit A–Z am Anfang, bis zu 64 Zeichen; ohne *, ?, ~, =, &lt; oder &gt;. Beispiel: T-001.",IF(COUNTIFS('Exits'!$A$9:$A$608,A84)&lt;&gt;1,"Ausstiegs-ID ist doppelt",IF(B84="","Zugehörige Trade-ID eingeben",IF(IF(IFERROR(OR(CODE(UPPER(LEFT(B84,1)))&lt;65,CODE(UPPER(LEFT(B84,1)))&gt;90),TRUE),TRUE,OR(NOT(ISTEXT(B84)),LEN(B84)&gt;64,LEN(B84)&lt;&gt;LEN(SUBSTITUTE(B84,"*","")),LEN(B84)&lt;&gt;LEN(SUBSTITUTE(B84,"?","")),LEN(B84)&lt;&gt;LEN(SUBSTITUTE(B84,"~","")),LEN(B84)&lt;&gt;LEN(SUBSTITUTE(B84,"=","")),LEN(B84)&lt;&gt;LEN(SUBSTITUTE(B84,"&lt;","")),LEN(B84)&lt;&gt;LEN(SUBSTITUTE(B84,"&gt;","")))),"IDs: Text mit A–Z am Anfang, bis zu 64 Zeichen; ohne *, ?, ~, =, &lt; oder &gt;. Beispiel: T-001.",IF(COUNTIFS('Trades'!$A$9:$A$208,B84)&lt;&gt;1,"Trade-ID muss genau einer Trades-Zeile entsprechen",IF(NOT(ISNUMBER(C84)),"Gültigen Schließungszeitpunkt eingeben",IF(OR(C84&lt;1,C84&gt;2958465),"Gültigen Schließungszeitpunkt eingeben",IF(NOT(ISNUMBER(D84)),"Positive geschlossene Menge eingeben",IF(OR(D84&lt;=0,D84&gt;1000000,ROUND(D84,8)&lt;&gt;D84),"Positive geschlossene Menge eingeben",IF(NOT(ISNUMBER(INDEX('Trades'!$D$9:$D$208,MATCH(B84,'Trades'!$A$9:$A$208,0)))),"Gültigen Eröffnungszeitpunkt eingeben",IF(C84&lt;INDEX('Trades'!$D$9:$D$208,MATCH(B84,'Trades'!$A$9:$A$208,0)),"Ausstieg liegt vor der Eröffnung",IF(AND(E84&lt;&gt;"",OR(NOT(ISNUMBER(E84)),E84&lt;=0)),"Positiven Kurs eingeben oder leer lassen",IF(AND(F84&lt;&gt;"",NOT(ISNUMBER(F84))),"Brutto-P&amp;L muss numerisch oder leer sein",IF(AND(ISNUMBER(F84),OR(ABS(F84)&gt;1000000000,ROUND(F84,2)&lt;&gt;F84)),"Geldbeträge: höchstens 2 Nachkommastellen; Eingabebetrag absolut ≤ 1.000.000.000.",""))))))))))))))))</x:f>
      </x:c>
      <x:c r="I84" s="29" t="str">
        <x:f>IF(ISNUMBER(D84),ROUND(D84,8),"")</x:f>
      </x:c>
      <x:c r="J84" s="29" t="n">
        <x:f>IF(ISNUMBER(F84),1,0)</x:f>
        <x:v>0</x:v>
      </x:c>
      <x:c r="K84" s="29" t="n">
        <x:f>IF(COUNTA(A84:F84)=0,0,1)</x:f>
        <x:v>0</x:v>
      </x:c>
    </x:row>
    <x:row r="85" ht="36" customHeight="1">
      <x:c r="A85" s="34"/>
      <x:c r="B85" s="34"/>
      <x:c r="C85" s="35"/>
      <x:c r="D85" s="36"/>
      <x:c r="E85" s="36"/>
      <x:c r="F85" s="37"/>
      <x:c r="G85" s="38" t="n">
        <x:f>IF(K85=0,0,IF(H85="",1,-1))</x:f>
        <x:v>0</x:v>
      </x:c>
      <x:c r="H85" s="33" t="str">
        <x:f>IF(K85=0,"",IF(A85="","Ausstiegs-ID eingeben",IF(IF(IFERROR(OR(CODE(UPPER(LEFT(A85,1)))&lt;65,CODE(UPPER(LEFT(A85,1)))&gt;90),TRUE),TRUE,OR(NOT(ISTEXT(A85)),LEN(A85)&gt;64,LEN(A85)&lt;&gt;LEN(SUBSTITUTE(A85,"*","")),LEN(A85)&lt;&gt;LEN(SUBSTITUTE(A85,"?","")),LEN(A85)&lt;&gt;LEN(SUBSTITUTE(A85,"~","")),LEN(A85)&lt;&gt;LEN(SUBSTITUTE(A85,"=","")),LEN(A85)&lt;&gt;LEN(SUBSTITUTE(A85,"&lt;","")),LEN(A85)&lt;&gt;LEN(SUBSTITUTE(A85,"&gt;","")))),"IDs: Text mit A–Z am Anfang, bis zu 64 Zeichen; ohne *, ?, ~, =, &lt; oder &gt;. Beispiel: T-001.",IF(COUNTIFS('Exits'!$A$9:$A$608,A85)&lt;&gt;1,"Ausstiegs-ID ist doppelt",IF(B85="","Zugehörige Trade-ID eingeben",IF(IF(IFERROR(OR(CODE(UPPER(LEFT(B85,1)))&lt;65,CODE(UPPER(LEFT(B85,1)))&gt;90),TRUE),TRUE,OR(NOT(ISTEXT(B85)),LEN(B85)&gt;64,LEN(B85)&lt;&gt;LEN(SUBSTITUTE(B85,"*","")),LEN(B85)&lt;&gt;LEN(SUBSTITUTE(B85,"?","")),LEN(B85)&lt;&gt;LEN(SUBSTITUTE(B85,"~","")),LEN(B85)&lt;&gt;LEN(SUBSTITUTE(B85,"=","")),LEN(B85)&lt;&gt;LEN(SUBSTITUTE(B85,"&lt;","")),LEN(B85)&lt;&gt;LEN(SUBSTITUTE(B85,"&gt;","")))),"IDs: Text mit A–Z am Anfang, bis zu 64 Zeichen; ohne *, ?, ~, =, &lt; oder &gt;. Beispiel: T-001.",IF(COUNTIFS('Trades'!$A$9:$A$208,B85)&lt;&gt;1,"Trade-ID muss genau einer Trades-Zeile entsprechen",IF(NOT(ISNUMBER(C85)),"Gültigen Schließungszeitpunkt eingeben",IF(OR(C85&lt;1,C85&gt;2958465),"Gültigen Schließungszeitpunkt eingeben",IF(NOT(ISNUMBER(D85)),"Positive geschlossene Menge eingeben",IF(OR(D85&lt;=0,D85&gt;1000000,ROUND(D85,8)&lt;&gt;D85),"Positive geschlossene Menge eingeben",IF(NOT(ISNUMBER(INDEX('Trades'!$D$9:$D$208,MATCH(B85,'Trades'!$A$9:$A$208,0)))),"Gültigen Eröffnungszeitpunkt eingeben",IF(C85&lt;INDEX('Trades'!$D$9:$D$208,MATCH(B85,'Trades'!$A$9:$A$208,0)),"Ausstieg liegt vor der Eröffnung",IF(AND(E85&lt;&gt;"",OR(NOT(ISNUMBER(E85)),E85&lt;=0)),"Positiven Kurs eingeben oder leer lassen",IF(AND(F85&lt;&gt;"",NOT(ISNUMBER(F85))),"Brutto-P&amp;L muss numerisch oder leer sein",IF(AND(ISNUMBER(F85),OR(ABS(F85)&gt;1000000000,ROUND(F85,2)&lt;&gt;F85)),"Geldbeträge: höchstens 2 Nachkommastellen; Eingabebetrag absolut ≤ 1.000.000.000.",""))))))))))))))))</x:f>
      </x:c>
      <x:c r="I85" s="29" t="str">
        <x:f>IF(ISNUMBER(D85),ROUND(D85,8),"")</x:f>
      </x:c>
      <x:c r="J85" s="29" t="n">
        <x:f>IF(ISNUMBER(F85),1,0)</x:f>
        <x:v>0</x:v>
      </x:c>
      <x:c r="K85" s="29" t="n">
        <x:f>IF(COUNTA(A85:F85)=0,0,1)</x:f>
        <x:v>0</x:v>
      </x:c>
    </x:row>
    <x:row r="86" ht="36" customHeight="1">
      <x:c r="A86" s="34"/>
      <x:c r="B86" s="34"/>
      <x:c r="C86" s="35"/>
      <x:c r="D86" s="36"/>
      <x:c r="E86" s="36"/>
      <x:c r="F86" s="37"/>
      <x:c r="G86" s="38" t="n">
        <x:f>IF(K86=0,0,IF(H86="",1,-1))</x:f>
        <x:v>0</x:v>
      </x:c>
      <x:c r="H86" s="33" t="str">
        <x:f>IF(K86=0,"",IF(A86="","Ausstiegs-ID eingeben",IF(IF(IFERROR(OR(CODE(UPPER(LEFT(A86,1)))&lt;65,CODE(UPPER(LEFT(A86,1)))&gt;90),TRUE),TRUE,OR(NOT(ISTEXT(A86)),LEN(A86)&gt;64,LEN(A86)&lt;&gt;LEN(SUBSTITUTE(A86,"*","")),LEN(A86)&lt;&gt;LEN(SUBSTITUTE(A86,"?","")),LEN(A86)&lt;&gt;LEN(SUBSTITUTE(A86,"~","")),LEN(A86)&lt;&gt;LEN(SUBSTITUTE(A86,"=","")),LEN(A86)&lt;&gt;LEN(SUBSTITUTE(A86,"&lt;","")),LEN(A86)&lt;&gt;LEN(SUBSTITUTE(A86,"&gt;","")))),"IDs: Text mit A–Z am Anfang, bis zu 64 Zeichen; ohne *, ?, ~, =, &lt; oder &gt;. Beispiel: T-001.",IF(COUNTIFS('Exits'!$A$9:$A$608,A86)&lt;&gt;1,"Ausstiegs-ID ist doppelt",IF(B86="","Zugehörige Trade-ID eingeben",IF(IF(IFERROR(OR(CODE(UPPER(LEFT(B86,1)))&lt;65,CODE(UPPER(LEFT(B86,1)))&gt;90),TRUE),TRUE,OR(NOT(ISTEXT(B86)),LEN(B86)&gt;64,LEN(B86)&lt;&gt;LEN(SUBSTITUTE(B86,"*","")),LEN(B86)&lt;&gt;LEN(SUBSTITUTE(B86,"?","")),LEN(B86)&lt;&gt;LEN(SUBSTITUTE(B86,"~","")),LEN(B86)&lt;&gt;LEN(SUBSTITUTE(B86,"=","")),LEN(B86)&lt;&gt;LEN(SUBSTITUTE(B86,"&lt;","")),LEN(B86)&lt;&gt;LEN(SUBSTITUTE(B86,"&gt;","")))),"IDs: Text mit A–Z am Anfang, bis zu 64 Zeichen; ohne *, ?, ~, =, &lt; oder &gt;. Beispiel: T-001.",IF(COUNTIFS('Trades'!$A$9:$A$208,B86)&lt;&gt;1,"Trade-ID muss genau einer Trades-Zeile entsprechen",IF(NOT(ISNUMBER(C86)),"Gültigen Schließungszeitpunkt eingeben",IF(OR(C86&lt;1,C86&gt;2958465),"Gültigen Schließungszeitpunkt eingeben",IF(NOT(ISNUMBER(D86)),"Positive geschlossene Menge eingeben",IF(OR(D86&lt;=0,D86&gt;1000000,ROUND(D86,8)&lt;&gt;D86),"Positive geschlossene Menge eingeben",IF(NOT(ISNUMBER(INDEX('Trades'!$D$9:$D$208,MATCH(B86,'Trades'!$A$9:$A$208,0)))),"Gültigen Eröffnungszeitpunkt eingeben",IF(C86&lt;INDEX('Trades'!$D$9:$D$208,MATCH(B86,'Trades'!$A$9:$A$208,0)),"Ausstieg liegt vor der Eröffnung",IF(AND(E86&lt;&gt;"",OR(NOT(ISNUMBER(E86)),E86&lt;=0)),"Positiven Kurs eingeben oder leer lassen",IF(AND(F86&lt;&gt;"",NOT(ISNUMBER(F86))),"Brutto-P&amp;L muss numerisch oder leer sein",IF(AND(ISNUMBER(F86),OR(ABS(F86)&gt;1000000000,ROUND(F86,2)&lt;&gt;F86)),"Geldbeträge: höchstens 2 Nachkommastellen; Eingabebetrag absolut ≤ 1.000.000.000.",""))))))))))))))))</x:f>
      </x:c>
      <x:c r="I86" s="29" t="str">
        <x:f>IF(ISNUMBER(D86),ROUND(D86,8),"")</x:f>
      </x:c>
      <x:c r="J86" s="29" t="n">
        <x:f>IF(ISNUMBER(F86),1,0)</x:f>
        <x:v>0</x:v>
      </x:c>
      <x:c r="K86" s="29" t="n">
        <x:f>IF(COUNTA(A86:F86)=0,0,1)</x:f>
        <x:v>0</x:v>
      </x:c>
    </x:row>
    <x:row r="87" ht="36" customHeight="1">
      <x:c r="A87" s="34"/>
      <x:c r="B87" s="34"/>
      <x:c r="C87" s="35"/>
      <x:c r="D87" s="36"/>
      <x:c r="E87" s="36"/>
      <x:c r="F87" s="37"/>
      <x:c r="G87" s="38" t="n">
        <x:f>IF(K87=0,0,IF(H87="",1,-1))</x:f>
        <x:v>0</x:v>
      </x:c>
      <x:c r="H87" s="33" t="str">
        <x:f>IF(K87=0,"",IF(A87="","Ausstiegs-ID eingeben",IF(IF(IFERROR(OR(CODE(UPPER(LEFT(A87,1)))&lt;65,CODE(UPPER(LEFT(A87,1)))&gt;90),TRUE),TRUE,OR(NOT(ISTEXT(A87)),LEN(A87)&gt;64,LEN(A87)&lt;&gt;LEN(SUBSTITUTE(A87,"*","")),LEN(A87)&lt;&gt;LEN(SUBSTITUTE(A87,"?","")),LEN(A87)&lt;&gt;LEN(SUBSTITUTE(A87,"~","")),LEN(A87)&lt;&gt;LEN(SUBSTITUTE(A87,"=","")),LEN(A87)&lt;&gt;LEN(SUBSTITUTE(A87,"&lt;","")),LEN(A87)&lt;&gt;LEN(SUBSTITUTE(A87,"&gt;","")))),"IDs: Text mit A–Z am Anfang, bis zu 64 Zeichen; ohne *, ?, ~, =, &lt; oder &gt;. Beispiel: T-001.",IF(COUNTIFS('Exits'!$A$9:$A$608,A87)&lt;&gt;1,"Ausstiegs-ID ist doppelt",IF(B87="","Zugehörige Trade-ID eingeben",IF(IF(IFERROR(OR(CODE(UPPER(LEFT(B87,1)))&lt;65,CODE(UPPER(LEFT(B87,1)))&gt;90),TRUE),TRUE,OR(NOT(ISTEXT(B87)),LEN(B87)&gt;64,LEN(B87)&lt;&gt;LEN(SUBSTITUTE(B87,"*","")),LEN(B87)&lt;&gt;LEN(SUBSTITUTE(B87,"?","")),LEN(B87)&lt;&gt;LEN(SUBSTITUTE(B87,"~","")),LEN(B87)&lt;&gt;LEN(SUBSTITUTE(B87,"=","")),LEN(B87)&lt;&gt;LEN(SUBSTITUTE(B87,"&lt;","")),LEN(B87)&lt;&gt;LEN(SUBSTITUTE(B87,"&gt;","")))),"IDs: Text mit A–Z am Anfang, bis zu 64 Zeichen; ohne *, ?, ~, =, &lt; oder &gt;. Beispiel: T-001.",IF(COUNTIFS('Trades'!$A$9:$A$208,B87)&lt;&gt;1,"Trade-ID muss genau einer Trades-Zeile entsprechen",IF(NOT(ISNUMBER(C87)),"Gültigen Schließungszeitpunkt eingeben",IF(OR(C87&lt;1,C87&gt;2958465),"Gültigen Schließungszeitpunkt eingeben",IF(NOT(ISNUMBER(D87)),"Positive geschlossene Menge eingeben",IF(OR(D87&lt;=0,D87&gt;1000000,ROUND(D87,8)&lt;&gt;D87),"Positive geschlossene Menge eingeben",IF(NOT(ISNUMBER(INDEX('Trades'!$D$9:$D$208,MATCH(B87,'Trades'!$A$9:$A$208,0)))),"Gültigen Eröffnungszeitpunkt eingeben",IF(C87&lt;INDEX('Trades'!$D$9:$D$208,MATCH(B87,'Trades'!$A$9:$A$208,0)),"Ausstieg liegt vor der Eröffnung",IF(AND(E87&lt;&gt;"",OR(NOT(ISNUMBER(E87)),E87&lt;=0)),"Positiven Kurs eingeben oder leer lassen",IF(AND(F87&lt;&gt;"",NOT(ISNUMBER(F87))),"Brutto-P&amp;L muss numerisch oder leer sein",IF(AND(ISNUMBER(F87),OR(ABS(F87)&gt;1000000000,ROUND(F87,2)&lt;&gt;F87)),"Geldbeträge: höchstens 2 Nachkommastellen; Eingabebetrag absolut ≤ 1.000.000.000.",""))))))))))))))))</x:f>
      </x:c>
      <x:c r="I87" s="29" t="str">
        <x:f>IF(ISNUMBER(D87),ROUND(D87,8),"")</x:f>
      </x:c>
      <x:c r="J87" s="29" t="n">
        <x:f>IF(ISNUMBER(F87),1,0)</x:f>
        <x:v>0</x:v>
      </x:c>
      <x:c r="K87" s="29" t="n">
        <x:f>IF(COUNTA(A87:F87)=0,0,1)</x:f>
        <x:v>0</x:v>
      </x:c>
    </x:row>
    <x:row r="88" ht="36" customHeight="1">
      <x:c r="A88" s="34"/>
      <x:c r="B88" s="34"/>
      <x:c r="C88" s="35"/>
      <x:c r="D88" s="36"/>
      <x:c r="E88" s="36"/>
      <x:c r="F88" s="37"/>
      <x:c r="G88" s="38" t="n">
        <x:f>IF(K88=0,0,IF(H88="",1,-1))</x:f>
        <x:v>0</x:v>
      </x:c>
      <x:c r="H88" s="33" t="str">
        <x:f>IF(K88=0,"",IF(A88="","Ausstiegs-ID eingeben",IF(IF(IFERROR(OR(CODE(UPPER(LEFT(A88,1)))&lt;65,CODE(UPPER(LEFT(A88,1)))&gt;90),TRUE),TRUE,OR(NOT(ISTEXT(A88)),LEN(A88)&gt;64,LEN(A88)&lt;&gt;LEN(SUBSTITUTE(A88,"*","")),LEN(A88)&lt;&gt;LEN(SUBSTITUTE(A88,"?","")),LEN(A88)&lt;&gt;LEN(SUBSTITUTE(A88,"~","")),LEN(A88)&lt;&gt;LEN(SUBSTITUTE(A88,"=","")),LEN(A88)&lt;&gt;LEN(SUBSTITUTE(A88,"&lt;","")),LEN(A88)&lt;&gt;LEN(SUBSTITUTE(A88,"&gt;","")))),"IDs: Text mit A–Z am Anfang, bis zu 64 Zeichen; ohne *, ?, ~, =, &lt; oder &gt;. Beispiel: T-001.",IF(COUNTIFS('Exits'!$A$9:$A$608,A88)&lt;&gt;1,"Ausstiegs-ID ist doppelt",IF(B88="","Zugehörige Trade-ID eingeben",IF(IF(IFERROR(OR(CODE(UPPER(LEFT(B88,1)))&lt;65,CODE(UPPER(LEFT(B88,1)))&gt;90),TRUE),TRUE,OR(NOT(ISTEXT(B88)),LEN(B88)&gt;64,LEN(B88)&lt;&gt;LEN(SUBSTITUTE(B88,"*","")),LEN(B88)&lt;&gt;LEN(SUBSTITUTE(B88,"?","")),LEN(B88)&lt;&gt;LEN(SUBSTITUTE(B88,"~","")),LEN(B88)&lt;&gt;LEN(SUBSTITUTE(B88,"=","")),LEN(B88)&lt;&gt;LEN(SUBSTITUTE(B88,"&lt;","")),LEN(B88)&lt;&gt;LEN(SUBSTITUTE(B88,"&gt;","")))),"IDs: Text mit A–Z am Anfang, bis zu 64 Zeichen; ohne *, ?, ~, =, &lt; oder &gt;. Beispiel: T-001.",IF(COUNTIFS('Trades'!$A$9:$A$208,B88)&lt;&gt;1,"Trade-ID muss genau einer Trades-Zeile entsprechen",IF(NOT(ISNUMBER(C88)),"Gültigen Schließungszeitpunkt eingeben",IF(OR(C88&lt;1,C88&gt;2958465),"Gültigen Schließungszeitpunkt eingeben",IF(NOT(ISNUMBER(D88)),"Positive geschlossene Menge eingeben",IF(OR(D88&lt;=0,D88&gt;1000000,ROUND(D88,8)&lt;&gt;D88),"Positive geschlossene Menge eingeben",IF(NOT(ISNUMBER(INDEX('Trades'!$D$9:$D$208,MATCH(B88,'Trades'!$A$9:$A$208,0)))),"Gültigen Eröffnungszeitpunkt eingeben",IF(C88&lt;INDEX('Trades'!$D$9:$D$208,MATCH(B88,'Trades'!$A$9:$A$208,0)),"Ausstieg liegt vor der Eröffnung",IF(AND(E88&lt;&gt;"",OR(NOT(ISNUMBER(E88)),E88&lt;=0)),"Positiven Kurs eingeben oder leer lassen",IF(AND(F88&lt;&gt;"",NOT(ISNUMBER(F88))),"Brutto-P&amp;L muss numerisch oder leer sein",IF(AND(ISNUMBER(F88),OR(ABS(F88)&gt;1000000000,ROUND(F88,2)&lt;&gt;F88)),"Geldbeträge: höchstens 2 Nachkommastellen; Eingabebetrag absolut ≤ 1.000.000.000.",""))))))))))))))))</x:f>
      </x:c>
      <x:c r="I88" s="29" t="str">
        <x:f>IF(ISNUMBER(D88),ROUND(D88,8),"")</x:f>
      </x:c>
      <x:c r="J88" s="29" t="n">
        <x:f>IF(ISNUMBER(F88),1,0)</x:f>
        <x:v>0</x:v>
      </x:c>
      <x:c r="K88" s="29" t="n">
        <x:f>IF(COUNTA(A88:F88)=0,0,1)</x:f>
        <x:v>0</x:v>
      </x:c>
    </x:row>
    <x:row r="89" ht="36" customHeight="1">
      <x:c r="A89" s="34"/>
      <x:c r="B89" s="34"/>
      <x:c r="C89" s="35"/>
      <x:c r="D89" s="36"/>
      <x:c r="E89" s="36"/>
      <x:c r="F89" s="37"/>
      <x:c r="G89" s="38" t="n">
        <x:f>IF(K89=0,0,IF(H89="",1,-1))</x:f>
        <x:v>0</x:v>
      </x:c>
      <x:c r="H89" s="33" t="str">
        <x:f>IF(K89=0,"",IF(A89="","Ausstiegs-ID eingeben",IF(IF(IFERROR(OR(CODE(UPPER(LEFT(A89,1)))&lt;65,CODE(UPPER(LEFT(A89,1)))&gt;90),TRUE),TRUE,OR(NOT(ISTEXT(A89)),LEN(A89)&gt;64,LEN(A89)&lt;&gt;LEN(SUBSTITUTE(A89,"*","")),LEN(A89)&lt;&gt;LEN(SUBSTITUTE(A89,"?","")),LEN(A89)&lt;&gt;LEN(SUBSTITUTE(A89,"~","")),LEN(A89)&lt;&gt;LEN(SUBSTITUTE(A89,"=","")),LEN(A89)&lt;&gt;LEN(SUBSTITUTE(A89,"&lt;","")),LEN(A89)&lt;&gt;LEN(SUBSTITUTE(A89,"&gt;","")))),"IDs: Text mit A–Z am Anfang, bis zu 64 Zeichen; ohne *, ?, ~, =, &lt; oder &gt;. Beispiel: T-001.",IF(COUNTIFS('Exits'!$A$9:$A$608,A89)&lt;&gt;1,"Ausstiegs-ID ist doppelt",IF(B89="","Zugehörige Trade-ID eingeben",IF(IF(IFERROR(OR(CODE(UPPER(LEFT(B89,1)))&lt;65,CODE(UPPER(LEFT(B89,1)))&gt;90),TRUE),TRUE,OR(NOT(ISTEXT(B89)),LEN(B89)&gt;64,LEN(B89)&lt;&gt;LEN(SUBSTITUTE(B89,"*","")),LEN(B89)&lt;&gt;LEN(SUBSTITUTE(B89,"?","")),LEN(B89)&lt;&gt;LEN(SUBSTITUTE(B89,"~","")),LEN(B89)&lt;&gt;LEN(SUBSTITUTE(B89,"=","")),LEN(B89)&lt;&gt;LEN(SUBSTITUTE(B89,"&lt;","")),LEN(B89)&lt;&gt;LEN(SUBSTITUTE(B89,"&gt;","")))),"IDs: Text mit A–Z am Anfang, bis zu 64 Zeichen; ohne *, ?, ~, =, &lt; oder &gt;. Beispiel: T-001.",IF(COUNTIFS('Trades'!$A$9:$A$208,B89)&lt;&gt;1,"Trade-ID muss genau einer Trades-Zeile entsprechen",IF(NOT(ISNUMBER(C89)),"Gültigen Schließungszeitpunkt eingeben",IF(OR(C89&lt;1,C89&gt;2958465),"Gültigen Schließungszeitpunkt eingeben",IF(NOT(ISNUMBER(D89)),"Positive geschlossene Menge eingeben",IF(OR(D89&lt;=0,D89&gt;1000000,ROUND(D89,8)&lt;&gt;D89),"Positive geschlossene Menge eingeben",IF(NOT(ISNUMBER(INDEX('Trades'!$D$9:$D$208,MATCH(B89,'Trades'!$A$9:$A$208,0)))),"Gültigen Eröffnungszeitpunkt eingeben",IF(C89&lt;INDEX('Trades'!$D$9:$D$208,MATCH(B89,'Trades'!$A$9:$A$208,0)),"Ausstieg liegt vor der Eröffnung",IF(AND(E89&lt;&gt;"",OR(NOT(ISNUMBER(E89)),E89&lt;=0)),"Positiven Kurs eingeben oder leer lassen",IF(AND(F89&lt;&gt;"",NOT(ISNUMBER(F89))),"Brutto-P&amp;L muss numerisch oder leer sein",IF(AND(ISNUMBER(F89),OR(ABS(F89)&gt;1000000000,ROUND(F89,2)&lt;&gt;F89)),"Geldbeträge: höchstens 2 Nachkommastellen; Eingabebetrag absolut ≤ 1.000.000.000.",""))))))))))))))))</x:f>
      </x:c>
      <x:c r="I89" s="29" t="str">
        <x:f>IF(ISNUMBER(D89),ROUND(D89,8),"")</x:f>
      </x:c>
      <x:c r="J89" s="29" t="n">
        <x:f>IF(ISNUMBER(F89),1,0)</x:f>
        <x:v>0</x:v>
      </x:c>
      <x:c r="K89" s="29" t="n">
        <x:f>IF(COUNTA(A89:F89)=0,0,1)</x:f>
        <x:v>0</x:v>
      </x:c>
    </x:row>
    <x:row r="90" ht="36" customHeight="1">
      <x:c r="A90" s="34"/>
      <x:c r="B90" s="34"/>
      <x:c r="C90" s="35"/>
      <x:c r="D90" s="36"/>
      <x:c r="E90" s="36"/>
      <x:c r="F90" s="37"/>
      <x:c r="G90" s="38" t="n">
        <x:f>IF(K90=0,0,IF(H90="",1,-1))</x:f>
        <x:v>0</x:v>
      </x:c>
      <x:c r="H90" s="33" t="str">
        <x:f>IF(K90=0,"",IF(A90="","Ausstiegs-ID eingeben",IF(IF(IFERROR(OR(CODE(UPPER(LEFT(A90,1)))&lt;65,CODE(UPPER(LEFT(A90,1)))&gt;90),TRUE),TRUE,OR(NOT(ISTEXT(A90)),LEN(A90)&gt;64,LEN(A90)&lt;&gt;LEN(SUBSTITUTE(A90,"*","")),LEN(A90)&lt;&gt;LEN(SUBSTITUTE(A90,"?","")),LEN(A90)&lt;&gt;LEN(SUBSTITUTE(A90,"~","")),LEN(A90)&lt;&gt;LEN(SUBSTITUTE(A90,"=","")),LEN(A90)&lt;&gt;LEN(SUBSTITUTE(A90,"&lt;","")),LEN(A90)&lt;&gt;LEN(SUBSTITUTE(A90,"&gt;","")))),"IDs: Text mit A–Z am Anfang, bis zu 64 Zeichen; ohne *, ?, ~, =, &lt; oder &gt;. Beispiel: T-001.",IF(COUNTIFS('Exits'!$A$9:$A$608,A90)&lt;&gt;1,"Ausstiegs-ID ist doppelt",IF(B90="","Zugehörige Trade-ID eingeben",IF(IF(IFERROR(OR(CODE(UPPER(LEFT(B90,1)))&lt;65,CODE(UPPER(LEFT(B90,1)))&gt;90),TRUE),TRUE,OR(NOT(ISTEXT(B90)),LEN(B90)&gt;64,LEN(B90)&lt;&gt;LEN(SUBSTITUTE(B90,"*","")),LEN(B90)&lt;&gt;LEN(SUBSTITUTE(B90,"?","")),LEN(B90)&lt;&gt;LEN(SUBSTITUTE(B90,"~","")),LEN(B90)&lt;&gt;LEN(SUBSTITUTE(B90,"=","")),LEN(B90)&lt;&gt;LEN(SUBSTITUTE(B90,"&lt;","")),LEN(B90)&lt;&gt;LEN(SUBSTITUTE(B90,"&gt;","")))),"IDs: Text mit A–Z am Anfang, bis zu 64 Zeichen; ohne *, ?, ~, =, &lt; oder &gt;. Beispiel: T-001.",IF(COUNTIFS('Trades'!$A$9:$A$208,B90)&lt;&gt;1,"Trade-ID muss genau einer Trades-Zeile entsprechen",IF(NOT(ISNUMBER(C90)),"Gültigen Schließungszeitpunkt eingeben",IF(OR(C90&lt;1,C90&gt;2958465),"Gültigen Schließungszeitpunkt eingeben",IF(NOT(ISNUMBER(D90)),"Positive geschlossene Menge eingeben",IF(OR(D90&lt;=0,D90&gt;1000000,ROUND(D90,8)&lt;&gt;D90),"Positive geschlossene Menge eingeben",IF(NOT(ISNUMBER(INDEX('Trades'!$D$9:$D$208,MATCH(B90,'Trades'!$A$9:$A$208,0)))),"Gültigen Eröffnungszeitpunkt eingeben",IF(C90&lt;INDEX('Trades'!$D$9:$D$208,MATCH(B90,'Trades'!$A$9:$A$208,0)),"Ausstieg liegt vor der Eröffnung",IF(AND(E90&lt;&gt;"",OR(NOT(ISNUMBER(E90)),E90&lt;=0)),"Positiven Kurs eingeben oder leer lassen",IF(AND(F90&lt;&gt;"",NOT(ISNUMBER(F90))),"Brutto-P&amp;L muss numerisch oder leer sein",IF(AND(ISNUMBER(F90),OR(ABS(F90)&gt;1000000000,ROUND(F90,2)&lt;&gt;F90)),"Geldbeträge: höchstens 2 Nachkommastellen; Eingabebetrag absolut ≤ 1.000.000.000.",""))))))))))))))))</x:f>
      </x:c>
      <x:c r="I90" s="29" t="str">
        <x:f>IF(ISNUMBER(D90),ROUND(D90,8),"")</x:f>
      </x:c>
      <x:c r="J90" s="29" t="n">
        <x:f>IF(ISNUMBER(F90),1,0)</x:f>
        <x:v>0</x:v>
      </x:c>
      <x:c r="K90" s="29" t="n">
        <x:f>IF(COUNTA(A90:F90)=0,0,1)</x:f>
        <x:v>0</x:v>
      </x:c>
    </x:row>
    <x:row r="91" ht="36" customHeight="1">
      <x:c r="A91" s="34"/>
      <x:c r="B91" s="34"/>
      <x:c r="C91" s="35"/>
      <x:c r="D91" s="36"/>
      <x:c r="E91" s="36"/>
      <x:c r="F91" s="37"/>
      <x:c r="G91" s="38" t="n">
        <x:f>IF(K91=0,0,IF(H91="",1,-1))</x:f>
        <x:v>0</x:v>
      </x:c>
      <x:c r="H91" s="33" t="str">
        <x:f>IF(K91=0,"",IF(A91="","Ausstiegs-ID eingeben",IF(IF(IFERROR(OR(CODE(UPPER(LEFT(A91,1)))&lt;65,CODE(UPPER(LEFT(A91,1)))&gt;90),TRUE),TRUE,OR(NOT(ISTEXT(A91)),LEN(A91)&gt;64,LEN(A91)&lt;&gt;LEN(SUBSTITUTE(A91,"*","")),LEN(A91)&lt;&gt;LEN(SUBSTITUTE(A91,"?","")),LEN(A91)&lt;&gt;LEN(SUBSTITUTE(A91,"~","")),LEN(A91)&lt;&gt;LEN(SUBSTITUTE(A91,"=","")),LEN(A91)&lt;&gt;LEN(SUBSTITUTE(A91,"&lt;","")),LEN(A91)&lt;&gt;LEN(SUBSTITUTE(A91,"&gt;","")))),"IDs: Text mit A–Z am Anfang, bis zu 64 Zeichen; ohne *, ?, ~, =, &lt; oder &gt;. Beispiel: T-001.",IF(COUNTIFS('Exits'!$A$9:$A$608,A91)&lt;&gt;1,"Ausstiegs-ID ist doppelt",IF(B91="","Zugehörige Trade-ID eingeben",IF(IF(IFERROR(OR(CODE(UPPER(LEFT(B91,1)))&lt;65,CODE(UPPER(LEFT(B91,1)))&gt;90),TRUE),TRUE,OR(NOT(ISTEXT(B91)),LEN(B91)&gt;64,LEN(B91)&lt;&gt;LEN(SUBSTITUTE(B91,"*","")),LEN(B91)&lt;&gt;LEN(SUBSTITUTE(B91,"?","")),LEN(B91)&lt;&gt;LEN(SUBSTITUTE(B91,"~","")),LEN(B91)&lt;&gt;LEN(SUBSTITUTE(B91,"=","")),LEN(B91)&lt;&gt;LEN(SUBSTITUTE(B91,"&lt;","")),LEN(B91)&lt;&gt;LEN(SUBSTITUTE(B91,"&gt;","")))),"IDs: Text mit A–Z am Anfang, bis zu 64 Zeichen; ohne *, ?, ~, =, &lt; oder &gt;. Beispiel: T-001.",IF(COUNTIFS('Trades'!$A$9:$A$208,B91)&lt;&gt;1,"Trade-ID muss genau einer Trades-Zeile entsprechen",IF(NOT(ISNUMBER(C91)),"Gültigen Schließungszeitpunkt eingeben",IF(OR(C91&lt;1,C91&gt;2958465),"Gültigen Schließungszeitpunkt eingeben",IF(NOT(ISNUMBER(D91)),"Positive geschlossene Menge eingeben",IF(OR(D91&lt;=0,D91&gt;1000000,ROUND(D91,8)&lt;&gt;D91),"Positive geschlossene Menge eingeben",IF(NOT(ISNUMBER(INDEX('Trades'!$D$9:$D$208,MATCH(B91,'Trades'!$A$9:$A$208,0)))),"Gültigen Eröffnungszeitpunkt eingeben",IF(C91&lt;INDEX('Trades'!$D$9:$D$208,MATCH(B91,'Trades'!$A$9:$A$208,0)),"Ausstieg liegt vor der Eröffnung",IF(AND(E91&lt;&gt;"",OR(NOT(ISNUMBER(E91)),E91&lt;=0)),"Positiven Kurs eingeben oder leer lassen",IF(AND(F91&lt;&gt;"",NOT(ISNUMBER(F91))),"Brutto-P&amp;L muss numerisch oder leer sein",IF(AND(ISNUMBER(F91),OR(ABS(F91)&gt;1000000000,ROUND(F91,2)&lt;&gt;F91)),"Geldbeträge: höchstens 2 Nachkommastellen; Eingabebetrag absolut ≤ 1.000.000.000.",""))))))))))))))))</x:f>
      </x:c>
      <x:c r="I91" s="29" t="str">
        <x:f>IF(ISNUMBER(D91),ROUND(D91,8),"")</x:f>
      </x:c>
      <x:c r="J91" s="29" t="n">
        <x:f>IF(ISNUMBER(F91),1,0)</x:f>
        <x:v>0</x:v>
      </x:c>
      <x:c r="K91" s="29" t="n">
        <x:f>IF(COUNTA(A91:F91)=0,0,1)</x:f>
        <x:v>0</x:v>
      </x:c>
    </x:row>
    <x:row r="92" ht="36" customHeight="1">
      <x:c r="A92" s="34"/>
      <x:c r="B92" s="34"/>
      <x:c r="C92" s="35"/>
      <x:c r="D92" s="36"/>
      <x:c r="E92" s="36"/>
      <x:c r="F92" s="37"/>
      <x:c r="G92" s="38" t="n">
        <x:f>IF(K92=0,0,IF(H92="",1,-1))</x:f>
        <x:v>0</x:v>
      </x:c>
      <x:c r="H92" s="33" t="str">
        <x:f>IF(K92=0,"",IF(A92="","Ausstiegs-ID eingeben",IF(IF(IFERROR(OR(CODE(UPPER(LEFT(A92,1)))&lt;65,CODE(UPPER(LEFT(A92,1)))&gt;90),TRUE),TRUE,OR(NOT(ISTEXT(A92)),LEN(A92)&gt;64,LEN(A92)&lt;&gt;LEN(SUBSTITUTE(A92,"*","")),LEN(A92)&lt;&gt;LEN(SUBSTITUTE(A92,"?","")),LEN(A92)&lt;&gt;LEN(SUBSTITUTE(A92,"~","")),LEN(A92)&lt;&gt;LEN(SUBSTITUTE(A92,"=","")),LEN(A92)&lt;&gt;LEN(SUBSTITUTE(A92,"&lt;","")),LEN(A92)&lt;&gt;LEN(SUBSTITUTE(A92,"&gt;","")))),"IDs: Text mit A–Z am Anfang, bis zu 64 Zeichen; ohne *, ?, ~, =, &lt; oder &gt;. Beispiel: T-001.",IF(COUNTIFS('Exits'!$A$9:$A$608,A92)&lt;&gt;1,"Ausstiegs-ID ist doppelt",IF(B92="","Zugehörige Trade-ID eingeben",IF(IF(IFERROR(OR(CODE(UPPER(LEFT(B92,1)))&lt;65,CODE(UPPER(LEFT(B92,1)))&gt;90),TRUE),TRUE,OR(NOT(ISTEXT(B92)),LEN(B92)&gt;64,LEN(B92)&lt;&gt;LEN(SUBSTITUTE(B92,"*","")),LEN(B92)&lt;&gt;LEN(SUBSTITUTE(B92,"?","")),LEN(B92)&lt;&gt;LEN(SUBSTITUTE(B92,"~","")),LEN(B92)&lt;&gt;LEN(SUBSTITUTE(B92,"=","")),LEN(B92)&lt;&gt;LEN(SUBSTITUTE(B92,"&lt;","")),LEN(B92)&lt;&gt;LEN(SUBSTITUTE(B92,"&gt;","")))),"IDs: Text mit A–Z am Anfang, bis zu 64 Zeichen; ohne *, ?, ~, =, &lt; oder &gt;. Beispiel: T-001.",IF(COUNTIFS('Trades'!$A$9:$A$208,B92)&lt;&gt;1,"Trade-ID muss genau einer Trades-Zeile entsprechen",IF(NOT(ISNUMBER(C92)),"Gültigen Schließungszeitpunkt eingeben",IF(OR(C92&lt;1,C92&gt;2958465),"Gültigen Schließungszeitpunkt eingeben",IF(NOT(ISNUMBER(D92)),"Positive geschlossene Menge eingeben",IF(OR(D92&lt;=0,D92&gt;1000000,ROUND(D92,8)&lt;&gt;D92),"Positive geschlossene Menge eingeben",IF(NOT(ISNUMBER(INDEX('Trades'!$D$9:$D$208,MATCH(B92,'Trades'!$A$9:$A$208,0)))),"Gültigen Eröffnungszeitpunkt eingeben",IF(C92&lt;INDEX('Trades'!$D$9:$D$208,MATCH(B92,'Trades'!$A$9:$A$208,0)),"Ausstieg liegt vor der Eröffnung",IF(AND(E92&lt;&gt;"",OR(NOT(ISNUMBER(E92)),E92&lt;=0)),"Positiven Kurs eingeben oder leer lassen",IF(AND(F92&lt;&gt;"",NOT(ISNUMBER(F92))),"Brutto-P&amp;L muss numerisch oder leer sein",IF(AND(ISNUMBER(F92),OR(ABS(F92)&gt;1000000000,ROUND(F92,2)&lt;&gt;F92)),"Geldbeträge: höchstens 2 Nachkommastellen; Eingabebetrag absolut ≤ 1.000.000.000.",""))))))))))))))))</x:f>
      </x:c>
      <x:c r="I92" s="29" t="str">
        <x:f>IF(ISNUMBER(D92),ROUND(D92,8),"")</x:f>
      </x:c>
      <x:c r="J92" s="29" t="n">
        <x:f>IF(ISNUMBER(F92),1,0)</x:f>
        <x:v>0</x:v>
      </x:c>
      <x:c r="K92" s="29" t="n">
        <x:f>IF(COUNTA(A92:F92)=0,0,1)</x:f>
        <x:v>0</x:v>
      </x:c>
    </x:row>
    <x:row r="93" ht="36" customHeight="1">
      <x:c r="A93" s="34"/>
      <x:c r="B93" s="34"/>
      <x:c r="C93" s="35"/>
      <x:c r="D93" s="36"/>
      <x:c r="E93" s="36"/>
      <x:c r="F93" s="37"/>
      <x:c r="G93" s="38" t="n">
        <x:f>IF(K93=0,0,IF(H93="",1,-1))</x:f>
        <x:v>0</x:v>
      </x:c>
      <x:c r="H93" s="33" t="str">
        <x:f>IF(K93=0,"",IF(A93="","Ausstiegs-ID eingeben",IF(IF(IFERROR(OR(CODE(UPPER(LEFT(A93,1)))&lt;65,CODE(UPPER(LEFT(A93,1)))&gt;90),TRUE),TRUE,OR(NOT(ISTEXT(A93)),LEN(A93)&gt;64,LEN(A93)&lt;&gt;LEN(SUBSTITUTE(A93,"*","")),LEN(A93)&lt;&gt;LEN(SUBSTITUTE(A93,"?","")),LEN(A93)&lt;&gt;LEN(SUBSTITUTE(A93,"~","")),LEN(A93)&lt;&gt;LEN(SUBSTITUTE(A93,"=","")),LEN(A93)&lt;&gt;LEN(SUBSTITUTE(A93,"&lt;","")),LEN(A93)&lt;&gt;LEN(SUBSTITUTE(A93,"&gt;","")))),"IDs: Text mit A–Z am Anfang, bis zu 64 Zeichen; ohne *, ?, ~, =, &lt; oder &gt;. Beispiel: T-001.",IF(COUNTIFS('Exits'!$A$9:$A$608,A93)&lt;&gt;1,"Ausstiegs-ID ist doppelt",IF(B93="","Zugehörige Trade-ID eingeben",IF(IF(IFERROR(OR(CODE(UPPER(LEFT(B93,1)))&lt;65,CODE(UPPER(LEFT(B93,1)))&gt;90),TRUE),TRUE,OR(NOT(ISTEXT(B93)),LEN(B93)&gt;64,LEN(B93)&lt;&gt;LEN(SUBSTITUTE(B93,"*","")),LEN(B93)&lt;&gt;LEN(SUBSTITUTE(B93,"?","")),LEN(B93)&lt;&gt;LEN(SUBSTITUTE(B93,"~","")),LEN(B93)&lt;&gt;LEN(SUBSTITUTE(B93,"=","")),LEN(B93)&lt;&gt;LEN(SUBSTITUTE(B93,"&lt;","")),LEN(B93)&lt;&gt;LEN(SUBSTITUTE(B93,"&gt;","")))),"IDs: Text mit A–Z am Anfang, bis zu 64 Zeichen; ohne *, ?, ~, =, &lt; oder &gt;. Beispiel: T-001.",IF(COUNTIFS('Trades'!$A$9:$A$208,B93)&lt;&gt;1,"Trade-ID muss genau einer Trades-Zeile entsprechen",IF(NOT(ISNUMBER(C93)),"Gültigen Schließungszeitpunkt eingeben",IF(OR(C93&lt;1,C93&gt;2958465),"Gültigen Schließungszeitpunkt eingeben",IF(NOT(ISNUMBER(D93)),"Positive geschlossene Menge eingeben",IF(OR(D93&lt;=0,D93&gt;1000000,ROUND(D93,8)&lt;&gt;D93),"Positive geschlossene Menge eingeben",IF(NOT(ISNUMBER(INDEX('Trades'!$D$9:$D$208,MATCH(B93,'Trades'!$A$9:$A$208,0)))),"Gültigen Eröffnungszeitpunkt eingeben",IF(C93&lt;INDEX('Trades'!$D$9:$D$208,MATCH(B93,'Trades'!$A$9:$A$208,0)),"Ausstieg liegt vor der Eröffnung",IF(AND(E93&lt;&gt;"",OR(NOT(ISNUMBER(E93)),E93&lt;=0)),"Positiven Kurs eingeben oder leer lassen",IF(AND(F93&lt;&gt;"",NOT(ISNUMBER(F93))),"Brutto-P&amp;L muss numerisch oder leer sein",IF(AND(ISNUMBER(F93),OR(ABS(F93)&gt;1000000000,ROUND(F93,2)&lt;&gt;F93)),"Geldbeträge: höchstens 2 Nachkommastellen; Eingabebetrag absolut ≤ 1.000.000.000.",""))))))))))))))))</x:f>
      </x:c>
      <x:c r="I93" s="29" t="str">
        <x:f>IF(ISNUMBER(D93),ROUND(D93,8),"")</x:f>
      </x:c>
      <x:c r="J93" s="29" t="n">
        <x:f>IF(ISNUMBER(F93),1,0)</x:f>
        <x:v>0</x:v>
      </x:c>
      <x:c r="K93" s="29" t="n">
        <x:f>IF(COUNTA(A93:F93)=0,0,1)</x:f>
        <x:v>0</x:v>
      </x:c>
    </x:row>
    <x:row r="94" ht="36" customHeight="1">
      <x:c r="A94" s="34"/>
      <x:c r="B94" s="34"/>
      <x:c r="C94" s="35"/>
      <x:c r="D94" s="36"/>
      <x:c r="E94" s="36"/>
      <x:c r="F94" s="37"/>
      <x:c r="G94" s="38" t="n">
        <x:f>IF(K94=0,0,IF(H94="",1,-1))</x:f>
        <x:v>0</x:v>
      </x:c>
      <x:c r="H94" s="33" t="str">
        <x:f>IF(K94=0,"",IF(A94="","Ausstiegs-ID eingeben",IF(IF(IFERROR(OR(CODE(UPPER(LEFT(A94,1)))&lt;65,CODE(UPPER(LEFT(A94,1)))&gt;90),TRUE),TRUE,OR(NOT(ISTEXT(A94)),LEN(A94)&gt;64,LEN(A94)&lt;&gt;LEN(SUBSTITUTE(A94,"*","")),LEN(A94)&lt;&gt;LEN(SUBSTITUTE(A94,"?","")),LEN(A94)&lt;&gt;LEN(SUBSTITUTE(A94,"~","")),LEN(A94)&lt;&gt;LEN(SUBSTITUTE(A94,"=","")),LEN(A94)&lt;&gt;LEN(SUBSTITUTE(A94,"&lt;","")),LEN(A94)&lt;&gt;LEN(SUBSTITUTE(A94,"&gt;","")))),"IDs: Text mit A–Z am Anfang, bis zu 64 Zeichen; ohne *, ?, ~, =, &lt; oder &gt;. Beispiel: T-001.",IF(COUNTIFS('Exits'!$A$9:$A$608,A94)&lt;&gt;1,"Ausstiegs-ID ist doppelt",IF(B94="","Zugehörige Trade-ID eingeben",IF(IF(IFERROR(OR(CODE(UPPER(LEFT(B94,1)))&lt;65,CODE(UPPER(LEFT(B94,1)))&gt;90),TRUE),TRUE,OR(NOT(ISTEXT(B94)),LEN(B94)&gt;64,LEN(B94)&lt;&gt;LEN(SUBSTITUTE(B94,"*","")),LEN(B94)&lt;&gt;LEN(SUBSTITUTE(B94,"?","")),LEN(B94)&lt;&gt;LEN(SUBSTITUTE(B94,"~","")),LEN(B94)&lt;&gt;LEN(SUBSTITUTE(B94,"=","")),LEN(B94)&lt;&gt;LEN(SUBSTITUTE(B94,"&lt;","")),LEN(B94)&lt;&gt;LEN(SUBSTITUTE(B94,"&gt;","")))),"IDs: Text mit A–Z am Anfang, bis zu 64 Zeichen; ohne *, ?, ~, =, &lt; oder &gt;. Beispiel: T-001.",IF(COUNTIFS('Trades'!$A$9:$A$208,B94)&lt;&gt;1,"Trade-ID muss genau einer Trades-Zeile entsprechen",IF(NOT(ISNUMBER(C94)),"Gültigen Schließungszeitpunkt eingeben",IF(OR(C94&lt;1,C94&gt;2958465),"Gültigen Schließungszeitpunkt eingeben",IF(NOT(ISNUMBER(D94)),"Positive geschlossene Menge eingeben",IF(OR(D94&lt;=0,D94&gt;1000000,ROUND(D94,8)&lt;&gt;D94),"Positive geschlossene Menge eingeben",IF(NOT(ISNUMBER(INDEX('Trades'!$D$9:$D$208,MATCH(B94,'Trades'!$A$9:$A$208,0)))),"Gültigen Eröffnungszeitpunkt eingeben",IF(C94&lt;INDEX('Trades'!$D$9:$D$208,MATCH(B94,'Trades'!$A$9:$A$208,0)),"Ausstieg liegt vor der Eröffnung",IF(AND(E94&lt;&gt;"",OR(NOT(ISNUMBER(E94)),E94&lt;=0)),"Positiven Kurs eingeben oder leer lassen",IF(AND(F94&lt;&gt;"",NOT(ISNUMBER(F94))),"Brutto-P&amp;L muss numerisch oder leer sein",IF(AND(ISNUMBER(F94),OR(ABS(F94)&gt;1000000000,ROUND(F94,2)&lt;&gt;F94)),"Geldbeträge: höchstens 2 Nachkommastellen; Eingabebetrag absolut ≤ 1.000.000.000.",""))))))))))))))))</x:f>
      </x:c>
      <x:c r="I94" s="29" t="str">
        <x:f>IF(ISNUMBER(D94),ROUND(D94,8),"")</x:f>
      </x:c>
      <x:c r="J94" s="29" t="n">
        <x:f>IF(ISNUMBER(F94),1,0)</x:f>
        <x:v>0</x:v>
      </x:c>
      <x:c r="K94" s="29" t="n">
        <x:f>IF(COUNTA(A94:F94)=0,0,1)</x:f>
        <x:v>0</x:v>
      </x:c>
    </x:row>
    <x:row r="95" ht="36" customHeight="1">
      <x:c r="A95" s="34"/>
      <x:c r="B95" s="34"/>
      <x:c r="C95" s="35"/>
      <x:c r="D95" s="36"/>
      <x:c r="E95" s="36"/>
      <x:c r="F95" s="37"/>
      <x:c r="G95" s="38" t="n">
        <x:f>IF(K95=0,0,IF(H95="",1,-1))</x:f>
        <x:v>0</x:v>
      </x:c>
      <x:c r="H95" s="33" t="str">
        <x:f>IF(K95=0,"",IF(A95="","Ausstiegs-ID eingeben",IF(IF(IFERROR(OR(CODE(UPPER(LEFT(A95,1)))&lt;65,CODE(UPPER(LEFT(A95,1)))&gt;90),TRUE),TRUE,OR(NOT(ISTEXT(A95)),LEN(A95)&gt;64,LEN(A95)&lt;&gt;LEN(SUBSTITUTE(A95,"*","")),LEN(A95)&lt;&gt;LEN(SUBSTITUTE(A95,"?","")),LEN(A95)&lt;&gt;LEN(SUBSTITUTE(A95,"~","")),LEN(A95)&lt;&gt;LEN(SUBSTITUTE(A95,"=","")),LEN(A95)&lt;&gt;LEN(SUBSTITUTE(A95,"&lt;","")),LEN(A95)&lt;&gt;LEN(SUBSTITUTE(A95,"&gt;","")))),"IDs: Text mit A–Z am Anfang, bis zu 64 Zeichen; ohne *, ?, ~, =, &lt; oder &gt;. Beispiel: T-001.",IF(COUNTIFS('Exits'!$A$9:$A$608,A95)&lt;&gt;1,"Ausstiegs-ID ist doppelt",IF(B95="","Zugehörige Trade-ID eingeben",IF(IF(IFERROR(OR(CODE(UPPER(LEFT(B95,1)))&lt;65,CODE(UPPER(LEFT(B95,1)))&gt;90),TRUE),TRUE,OR(NOT(ISTEXT(B95)),LEN(B95)&gt;64,LEN(B95)&lt;&gt;LEN(SUBSTITUTE(B95,"*","")),LEN(B95)&lt;&gt;LEN(SUBSTITUTE(B95,"?","")),LEN(B95)&lt;&gt;LEN(SUBSTITUTE(B95,"~","")),LEN(B95)&lt;&gt;LEN(SUBSTITUTE(B95,"=","")),LEN(B95)&lt;&gt;LEN(SUBSTITUTE(B95,"&lt;","")),LEN(B95)&lt;&gt;LEN(SUBSTITUTE(B95,"&gt;","")))),"IDs: Text mit A–Z am Anfang, bis zu 64 Zeichen; ohne *, ?, ~, =, &lt; oder &gt;. Beispiel: T-001.",IF(COUNTIFS('Trades'!$A$9:$A$208,B95)&lt;&gt;1,"Trade-ID muss genau einer Trades-Zeile entsprechen",IF(NOT(ISNUMBER(C95)),"Gültigen Schließungszeitpunkt eingeben",IF(OR(C95&lt;1,C95&gt;2958465),"Gültigen Schließungszeitpunkt eingeben",IF(NOT(ISNUMBER(D95)),"Positive geschlossene Menge eingeben",IF(OR(D95&lt;=0,D95&gt;1000000,ROUND(D95,8)&lt;&gt;D95),"Positive geschlossene Menge eingeben",IF(NOT(ISNUMBER(INDEX('Trades'!$D$9:$D$208,MATCH(B95,'Trades'!$A$9:$A$208,0)))),"Gültigen Eröffnungszeitpunkt eingeben",IF(C95&lt;INDEX('Trades'!$D$9:$D$208,MATCH(B95,'Trades'!$A$9:$A$208,0)),"Ausstieg liegt vor der Eröffnung",IF(AND(E95&lt;&gt;"",OR(NOT(ISNUMBER(E95)),E95&lt;=0)),"Positiven Kurs eingeben oder leer lassen",IF(AND(F95&lt;&gt;"",NOT(ISNUMBER(F95))),"Brutto-P&amp;L muss numerisch oder leer sein",IF(AND(ISNUMBER(F95),OR(ABS(F95)&gt;1000000000,ROUND(F95,2)&lt;&gt;F95)),"Geldbeträge: höchstens 2 Nachkommastellen; Eingabebetrag absolut ≤ 1.000.000.000.",""))))))))))))))))</x:f>
      </x:c>
      <x:c r="I95" s="29" t="str">
        <x:f>IF(ISNUMBER(D95),ROUND(D95,8),"")</x:f>
      </x:c>
      <x:c r="J95" s="29" t="n">
        <x:f>IF(ISNUMBER(F95),1,0)</x:f>
        <x:v>0</x:v>
      </x:c>
      <x:c r="K95" s="29" t="n">
        <x:f>IF(COUNTA(A95:F95)=0,0,1)</x:f>
        <x:v>0</x:v>
      </x:c>
    </x:row>
    <x:row r="96" ht="36" customHeight="1">
      <x:c r="A96" s="34"/>
      <x:c r="B96" s="34"/>
      <x:c r="C96" s="35"/>
      <x:c r="D96" s="36"/>
      <x:c r="E96" s="36"/>
      <x:c r="F96" s="37"/>
      <x:c r="G96" s="38" t="n">
        <x:f>IF(K96=0,0,IF(H96="",1,-1))</x:f>
        <x:v>0</x:v>
      </x:c>
      <x:c r="H96" s="33" t="str">
        <x:f>IF(K96=0,"",IF(A96="","Ausstiegs-ID eingeben",IF(IF(IFERROR(OR(CODE(UPPER(LEFT(A96,1)))&lt;65,CODE(UPPER(LEFT(A96,1)))&gt;90),TRUE),TRUE,OR(NOT(ISTEXT(A96)),LEN(A96)&gt;64,LEN(A96)&lt;&gt;LEN(SUBSTITUTE(A96,"*","")),LEN(A96)&lt;&gt;LEN(SUBSTITUTE(A96,"?","")),LEN(A96)&lt;&gt;LEN(SUBSTITUTE(A96,"~","")),LEN(A96)&lt;&gt;LEN(SUBSTITUTE(A96,"=","")),LEN(A96)&lt;&gt;LEN(SUBSTITUTE(A96,"&lt;","")),LEN(A96)&lt;&gt;LEN(SUBSTITUTE(A96,"&gt;","")))),"IDs: Text mit A–Z am Anfang, bis zu 64 Zeichen; ohne *, ?, ~, =, &lt; oder &gt;. Beispiel: T-001.",IF(COUNTIFS('Exits'!$A$9:$A$608,A96)&lt;&gt;1,"Ausstiegs-ID ist doppelt",IF(B96="","Zugehörige Trade-ID eingeben",IF(IF(IFERROR(OR(CODE(UPPER(LEFT(B96,1)))&lt;65,CODE(UPPER(LEFT(B96,1)))&gt;90),TRUE),TRUE,OR(NOT(ISTEXT(B96)),LEN(B96)&gt;64,LEN(B96)&lt;&gt;LEN(SUBSTITUTE(B96,"*","")),LEN(B96)&lt;&gt;LEN(SUBSTITUTE(B96,"?","")),LEN(B96)&lt;&gt;LEN(SUBSTITUTE(B96,"~","")),LEN(B96)&lt;&gt;LEN(SUBSTITUTE(B96,"=","")),LEN(B96)&lt;&gt;LEN(SUBSTITUTE(B96,"&lt;","")),LEN(B96)&lt;&gt;LEN(SUBSTITUTE(B96,"&gt;","")))),"IDs: Text mit A–Z am Anfang, bis zu 64 Zeichen; ohne *, ?, ~, =, &lt; oder &gt;. Beispiel: T-001.",IF(COUNTIFS('Trades'!$A$9:$A$208,B96)&lt;&gt;1,"Trade-ID muss genau einer Trades-Zeile entsprechen",IF(NOT(ISNUMBER(C96)),"Gültigen Schließungszeitpunkt eingeben",IF(OR(C96&lt;1,C96&gt;2958465),"Gültigen Schließungszeitpunkt eingeben",IF(NOT(ISNUMBER(D96)),"Positive geschlossene Menge eingeben",IF(OR(D96&lt;=0,D96&gt;1000000,ROUND(D96,8)&lt;&gt;D96),"Positive geschlossene Menge eingeben",IF(NOT(ISNUMBER(INDEX('Trades'!$D$9:$D$208,MATCH(B96,'Trades'!$A$9:$A$208,0)))),"Gültigen Eröffnungszeitpunkt eingeben",IF(C96&lt;INDEX('Trades'!$D$9:$D$208,MATCH(B96,'Trades'!$A$9:$A$208,0)),"Ausstieg liegt vor der Eröffnung",IF(AND(E96&lt;&gt;"",OR(NOT(ISNUMBER(E96)),E96&lt;=0)),"Positiven Kurs eingeben oder leer lassen",IF(AND(F96&lt;&gt;"",NOT(ISNUMBER(F96))),"Brutto-P&amp;L muss numerisch oder leer sein",IF(AND(ISNUMBER(F96),OR(ABS(F96)&gt;1000000000,ROUND(F96,2)&lt;&gt;F96)),"Geldbeträge: höchstens 2 Nachkommastellen; Eingabebetrag absolut ≤ 1.000.000.000.",""))))))))))))))))</x:f>
      </x:c>
      <x:c r="I96" s="29" t="str">
        <x:f>IF(ISNUMBER(D96),ROUND(D96,8),"")</x:f>
      </x:c>
      <x:c r="J96" s="29" t="n">
        <x:f>IF(ISNUMBER(F96),1,0)</x:f>
        <x:v>0</x:v>
      </x:c>
      <x:c r="K96" s="29" t="n">
        <x:f>IF(COUNTA(A96:F96)=0,0,1)</x:f>
        <x:v>0</x:v>
      </x:c>
    </x:row>
    <x:row r="97" ht="36" customHeight="1">
      <x:c r="A97" s="34"/>
      <x:c r="B97" s="34"/>
      <x:c r="C97" s="35"/>
      <x:c r="D97" s="36"/>
      <x:c r="E97" s="36"/>
      <x:c r="F97" s="37"/>
      <x:c r="G97" s="38" t="n">
        <x:f>IF(K97=0,0,IF(H97="",1,-1))</x:f>
        <x:v>0</x:v>
      </x:c>
      <x:c r="H97" s="33" t="str">
        <x:f>IF(K97=0,"",IF(A97="","Ausstiegs-ID eingeben",IF(IF(IFERROR(OR(CODE(UPPER(LEFT(A97,1)))&lt;65,CODE(UPPER(LEFT(A97,1)))&gt;90),TRUE),TRUE,OR(NOT(ISTEXT(A97)),LEN(A97)&gt;64,LEN(A97)&lt;&gt;LEN(SUBSTITUTE(A97,"*","")),LEN(A97)&lt;&gt;LEN(SUBSTITUTE(A97,"?","")),LEN(A97)&lt;&gt;LEN(SUBSTITUTE(A97,"~","")),LEN(A97)&lt;&gt;LEN(SUBSTITUTE(A97,"=","")),LEN(A97)&lt;&gt;LEN(SUBSTITUTE(A97,"&lt;","")),LEN(A97)&lt;&gt;LEN(SUBSTITUTE(A97,"&gt;","")))),"IDs: Text mit A–Z am Anfang, bis zu 64 Zeichen; ohne *, ?, ~, =, &lt; oder &gt;. Beispiel: T-001.",IF(COUNTIFS('Exits'!$A$9:$A$608,A97)&lt;&gt;1,"Ausstiegs-ID ist doppelt",IF(B97="","Zugehörige Trade-ID eingeben",IF(IF(IFERROR(OR(CODE(UPPER(LEFT(B97,1)))&lt;65,CODE(UPPER(LEFT(B97,1)))&gt;90),TRUE),TRUE,OR(NOT(ISTEXT(B97)),LEN(B97)&gt;64,LEN(B97)&lt;&gt;LEN(SUBSTITUTE(B97,"*","")),LEN(B97)&lt;&gt;LEN(SUBSTITUTE(B97,"?","")),LEN(B97)&lt;&gt;LEN(SUBSTITUTE(B97,"~","")),LEN(B97)&lt;&gt;LEN(SUBSTITUTE(B97,"=","")),LEN(B97)&lt;&gt;LEN(SUBSTITUTE(B97,"&lt;","")),LEN(B97)&lt;&gt;LEN(SUBSTITUTE(B97,"&gt;","")))),"IDs: Text mit A–Z am Anfang, bis zu 64 Zeichen; ohne *, ?, ~, =, &lt; oder &gt;. Beispiel: T-001.",IF(COUNTIFS('Trades'!$A$9:$A$208,B97)&lt;&gt;1,"Trade-ID muss genau einer Trades-Zeile entsprechen",IF(NOT(ISNUMBER(C97)),"Gültigen Schließungszeitpunkt eingeben",IF(OR(C97&lt;1,C97&gt;2958465),"Gültigen Schließungszeitpunkt eingeben",IF(NOT(ISNUMBER(D97)),"Positive geschlossene Menge eingeben",IF(OR(D97&lt;=0,D97&gt;1000000,ROUND(D97,8)&lt;&gt;D97),"Positive geschlossene Menge eingeben",IF(NOT(ISNUMBER(INDEX('Trades'!$D$9:$D$208,MATCH(B97,'Trades'!$A$9:$A$208,0)))),"Gültigen Eröffnungszeitpunkt eingeben",IF(C97&lt;INDEX('Trades'!$D$9:$D$208,MATCH(B97,'Trades'!$A$9:$A$208,0)),"Ausstieg liegt vor der Eröffnung",IF(AND(E97&lt;&gt;"",OR(NOT(ISNUMBER(E97)),E97&lt;=0)),"Positiven Kurs eingeben oder leer lassen",IF(AND(F97&lt;&gt;"",NOT(ISNUMBER(F97))),"Brutto-P&amp;L muss numerisch oder leer sein",IF(AND(ISNUMBER(F97),OR(ABS(F97)&gt;1000000000,ROUND(F97,2)&lt;&gt;F97)),"Geldbeträge: höchstens 2 Nachkommastellen; Eingabebetrag absolut ≤ 1.000.000.000.",""))))))))))))))))</x:f>
      </x:c>
      <x:c r="I97" s="29" t="str">
        <x:f>IF(ISNUMBER(D97),ROUND(D97,8),"")</x:f>
      </x:c>
      <x:c r="J97" s="29" t="n">
        <x:f>IF(ISNUMBER(F97),1,0)</x:f>
        <x:v>0</x:v>
      </x:c>
      <x:c r="K97" s="29" t="n">
        <x:f>IF(COUNTA(A97:F97)=0,0,1)</x:f>
        <x:v>0</x:v>
      </x:c>
    </x:row>
    <x:row r="98" ht="36" customHeight="1">
      <x:c r="A98" s="34"/>
      <x:c r="B98" s="34"/>
      <x:c r="C98" s="35"/>
      <x:c r="D98" s="36"/>
      <x:c r="E98" s="36"/>
      <x:c r="F98" s="37"/>
      <x:c r="G98" s="38" t="n">
        <x:f>IF(K98=0,0,IF(H98="",1,-1))</x:f>
        <x:v>0</x:v>
      </x:c>
      <x:c r="H98" s="33" t="str">
        <x:f>IF(K98=0,"",IF(A98="","Ausstiegs-ID eingeben",IF(IF(IFERROR(OR(CODE(UPPER(LEFT(A98,1)))&lt;65,CODE(UPPER(LEFT(A98,1)))&gt;90),TRUE),TRUE,OR(NOT(ISTEXT(A98)),LEN(A98)&gt;64,LEN(A98)&lt;&gt;LEN(SUBSTITUTE(A98,"*","")),LEN(A98)&lt;&gt;LEN(SUBSTITUTE(A98,"?","")),LEN(A98)&lt;&gt;LEN(SUBSTITUTE(A98,"~","")),LEN(A98)&lt;&gt;LEN(SUBSTITUTE(A98,"=","")),LEN(A98)&lt;&gt;LEN(SUBSTITUTE(A98,"&lt;","")),LEN(A98)&lt;&gt;LEN(SUBSTITUTE(A98,"&gt;","")))),"IDs: Text mit A–Z am Anfang, bis zu 64 Zeichen; ohne *, ?, ~, =, &lt; oder &gt;. Beispiel: T-001.",IF(COUNTIFS('Exits'!$A$9:$A$608,A98)&lt;&gt;1,"Ausstiegs-ID ist doppelt",IF(B98="","Zugehörige Trade-ID eingeben",IF(IF(IFERROR(OR(CODE(UPPER(LEFT(B98,1)))&lt;65,CODE(UPPER(LEFT(B98,1)))&gt;90),TRUE),TRUE,OR(NOT(ISTEXT(B98)),LEN(B98)&gt;64,LEN(B98)&lt;&gt;LEN(SUBSTITUTE(B98,"*","")),LEN(B98)&lt;&gt;LEN(SUBSTITUTE(B98,"?","")),LEN(B98)&lt;&gt;LEN(SUBSTITUTE(B98,"~","")),LEN(B98)&lt;&gt;LEN(SUBSTITUTE(B98,"=","")),LEN(B98)&lt;&gt;LEN(SUBSTITUTE(B98,"&lt;","")),LEN(B98)&lt;&gt;LEN(SUBSTITUTE(B98,"&gt;","")))),"IDs: Text mit A–Z am Anfang, bis zu 64 Zeichen; ohne *, ?, ~, =, &lt; oder &gt;. Beispiel: T-001.",IF(COUNTIFS('Trades'!$A$9:$A$208,B98)&lt;&gt;1,"Trade-ID muss genau einer Trades-Zeile entsprechen",IF(NOT(ISNUMBER(C98)),"Gültigen Schließungszeitpunkt eingeben",IF(OR(C98&lt;1,C98&gt;2958465),"Gültigen Schließungszeitpunkt eingeben",IF(NOT(ISNUMBER(D98)),"Positive geschlossene Menge eingeben",IF(OR(D98&lt;=0,D98&gt;1000000,ROUND(D98,8)&lt;&gt;D98),"Positive geschlossene Menge eingeben",IF(NOT(ISNUMBER(INDEX('Trades'!$D$9:$D$208,MATCH(B98,'Trades'!$A$9:$A$208,0)))),"Gültigen Eröffnungszeitpunkt eingeben",IF(C98&lt;INDEX('Trades'!$D$9:$D$208,MATCH(B98,'Trades'!$A$9:$A$208,0)),"Ausstieg liegt vor der Eröffnung",IF(AND(E98&lt;&gt;"",OR(NOT(ISNUMBER(E98)),E98&lt;=0)),"Positiven Kurs eingeben oder leer lassen",IF(AND(F98&lt;&gt;"",NOT(ISNUMBER(F98))),"Brutto-P&amp;L muss numerisch oder leer sein",IF(AND(ISNUMBER(F98),OR(ABS(F98)&gt;1000000000,ROUND(F98,2)&lt;&gt;F98)),"Geldbeträge: höchstens 2 Nachkommastellen; Eingabebetrag absolut ≤ 1.000.000.000.",""))))))))))))))))</x:f>
      </x:c>
      <x:c r="I98" s="29" t="str">
        <x:f>IF(ISNUMBER(D98),ROUND(D98,8),"")</x:f>
      </x:c>
      <x:c r="J98" s="29" t="n">
        <x:f>IF(ISNUMBER(F98),1,0)</x:f>
        <x:v>0</x:v>
      </x:c>
      <x:c r="K98" s="29" t="n">
        <x:f>IF(COUNTA(A98:F98)=0,0,1)</x:f>
        <x:v>0</x:v>
      </x:c>
    </x:row>
    <x:row r="99" ht="36" customHeight="1">
      <x:c r="A99" s="34"/>
      <x:c r="B99" s="34"/>
      <x:c r="C99" s="35"/>
      <x:c r="D99" s="36"/>
      <x:c r="E99" s="36"/>
      <x:c r="F99" s="37"/>
      <x:c r="G99" s="38" t="n">
        <x:f>IF(K99=0,0,IF(H99="",1,-1))</x:f>
        <x:v>0</x:v>
      </x:c>
      <x:c r="H99" s="33" t="str">
        <x:f>IF(K99=0,"",IF(A99="","Ausstiegs-ID eingeben",IF(IF(IFERROR(OR(CODE(UPPER(LEFT(A99,1)))&lt;65,CODE(UPPER(LEFT(A99,1)))&gt;90),TRUE),TRUE,OR(NOT(ISTEXT(A99)),LEN(A99)&gt;64,LEN(A99)&lt;&gt;LEN(SUBSTITUTE(A99,"*","")),LEN(A99)&lt;&gt;LEN(SUBSTITUTE(A99,"?","")),LEN(A99)&lt;&gt;LEN(SUBSTITUTE(A99,"~","")),LEN(A99)&lt;&gt;LEN(SUBSTITUTE(A99,"=","")),LEN(A99)&lt;&gt;LEN(SUBSTITUTE(A99,"&lt;","")),LEN(A99)&lt;&gt;LEN(SUBSTITUTE(A99,"&gt;","")))),"IDs: Text mit A–Z am Anfang, bis zu 64 Zeichen; ohne *, ?, ~, =, &lt; oder &gt;. Beispiel: T-001.",IF(COUNTIFS('Exits'!$A$9:$A$608,A99)&lt;&gt;1,"Ausstiegs-ID ist doppelt",IF(B99="","Zugehörige Trade-ID eingeben",IF(IF(IFERROR(OR(CODE(UPPER(LEFT(B99,1)))&lt;65,CODE(UPPER(LEFT(B99,1)))&gt;90),TRUE),TRUE,OR(NOT(ISTEXT(B99)),LEN(B99)&gt;64,LEN(B99)&lt;&gt;LEN(SUBSTITUTE(B99,"*","")),LEN(B99)&lt;&gt;LEN(SUBSTITUTE(B99,"?","")),LEN(B99)&lt;&gt;LEN(SUBSTITUTE(B99,"~","")),LEN(B99)&lt;&gt;LEN(SUBSTITUTE(B99,"=","")),LEN(B99)&lt;&gt;LEN(SUBSTITUTE(B99,"&lt;","")),LEN(B99)&lt;&gt;LEN(SUBSTITUTE(B99,"&gt;","")))),"IDs: Text mit A–Z am Anfang, bis zu 64 Zeichen; ohne *, ?, ~, =, &lt; oder &gt;. Beispiel: T-001.",IF(COUNTIFS('Trades'!$A$9:$A$208,B99)&lt;&gt;1,"Trade-ID muss genau einer Trades-Zeile entsprechen",IF(NOT(ISNUMBER(C99)),"Gültigen Schließungszeitpunkt eingeben",IF(OR(C99&lt;1,C99&gt;2958465),"Gültigen Schließungszeitpunkt eingeben",IF(NOT(ISNUMBER(D99)),"Positive geschlossene Menge eingeben",IF(OR(D99&lt;=0,D99&gt;1000000,ROUND(D99,8)&lt;&gt;D99),"Positive geschlossene Menge eingeben",IF(NOT(ISNUMBER(INDEX('Trades'!$D$9:$D$208,MATCH(B99,'Trades'!$A$9:$A$208,0)))),"Gültigen Eröffnungszeitpunkt eingeben",IF(C99&lt;INDEX('Trades'!$D$9:$D$208,MATCH(B99,'Trades'!$A$9:$A$208,0)),"Ausstieg liegt vor der Eröffnung",IF(AND(E99&lt;&gt;"",OR(NOT(ISNUMBER(E99)),E99&lt;=0)),"Positiven Kurs eingeben oder leer lassen",IF(AND(F99&lt;&gt;"",NOT(ISNUMBER(F99))),"Brutto-P&amp;L muss numerisch oder leer sein",IF(AND(ISNUMBER(F99),OR(ABS(F99)&gt;1000000000,ROUND(F99,2)&lt;&gt;F99)),"Geldbeträge: höchstens 2 Nachkommastellen; Eingabebetrag absolut ≤ 1.000.000.000.",""))))))))))))))))</x:f>
      </x:c>
      <x:c r="I99" s="29" t="str">
        <x:f>IF(ISNUMBER(D99),ROUND(D99,8),"")</x:f>
      </x:c>
      <x:c r="J99" s="29" t="n">
        <x:f>IF(ISNUMBER(F99),1,0)</x:f>
        <x:v>0</x:v>
      </x:c>
      <x:c r="K99" s="29" t="n">
        <x:f>IF(COUNTA(A99:F99)=0,0,1)</x:f>
        <x:v>0</x:v>
      </x:c>
    </x:row>
    <x:row r="100" ht="36" customHeight="1">
      <x:c r="A100" s="34"/>
      <x:c r="B100" s="34"/>
      <x:c r="C100" s="35"/>
      <x:c r="D100" s="36"/>
      <x:c r="E100" s="36"/>
      <x:c r="F100" s="37"/>
      <x:c r="G100" s="38" t="n">
        <x:f>IF(K100=0,0,IF(H100="",1,-1))</x:f>
        <x:v>0</x:v>
      </x:c>
      <x:c r="H100" s="33" t="str">
        <x:f>IF(K100=0,"",IF(A100="","Ausstiegs-ID eingeben",IF(IF(IFERROR(OR(CODE(UPPER(LEFT(A100,1)))&lt;65,CODE(UPPER(LEFT(A100,1)))&gt;90),TRUE),TRUE,OR(NOT(ISTEXT(A100)),LEN(A100)&gt;64,LEN(A100)&lt;&gt;LEN(SUBSTITUTE(A100,"*","")),LEN(A100)&lt;&gt;LEN(SUBSTITUTE(A100,"?","")),LEN(A100)&lt;&gt;LEN(SUBSTITUTE(A100,"~","")),LEN(A100)&lt;&gt;LEN(SUBSTITUTE(A100,"=","")),LEN(A100)&lt;&gt;LEN(SUBSTITUTE(A100,"&lt;","")),LEN(A100)&lt;&gt;LEN(SUBSTITUTE(A100,"&gt;","")))),"IDs: Text mit A–Z am Anfang, bis zu 64 Zeichen; ohne *, ?, ~, =, &lt; oder &gt;. Beispiel: T-001.",IF(COUNTIFS('Exits'!$A$9:$A$608,A100)&lt;&gt;1,"Ausstiegs-ID ist doppelt",IF(B100="","Zugehörige Trade-ID eingeben",IF(IF(IFERROR(OR(CODE(UPPER(LEFT(B100,1)))&lt;65,CODE(UPPER(LEFT(B100,1)))&gt;90),TRUE),TRUE,OR(NOT(ISTEXT(B100)),LEN(B100)&gt;64,LEN(B100)&lt;&gt;LEN(SUBSTITUTE(B100,"*","")),LEN(B100)&lt;&gt;LEN(SUBSTITUTE(B100,"?","")),LEN(B100)&lt;&gt;LEN(SUBSTITUTE(B100,"~","")),LEN(B100)&lt;&gt;LEN(SUBSTITUTE(B100,"=","")),LEN(B100)&lt;&gt;LEN(SUBSTITUTE(B100,"&lt;","")),LEN(B100)&lt;&gt;LEN(SUBSTITUTE(B100,"&gt;","")))),"IDs: Text mit A–Z am Anfang, bis zu 64 Zeichen; ohne *, ?, ~, =, &lt; oder &gt;. Beispiel: T-001.",IF(COUNTIFS('Trades'!$A$9:$A$208,B100)&lt;&gt;1,"Trade-ID muss genau einer Trades-Zeile entsprechen",IF(NOT(ISNUMBER(C100)),"Gültigen Schließungszeitpunkt eingeben",IF(OR(C100&lt;1,C100&gt;2958465),"Gültigen Schließungszeitpunkt eingeben",IF(NOT(ISNUMBER(D100)),"Positive geschlossene Menge eingeben",IF(OR(D100&lt;=0,D100&gt;1000000,ROUND(D100,8)&lt;&gt;D100),"Positive geschlossene Menge eingeben",IF(NOT(ISNUMBER(INDEX('Trades'!$D$9:$D$208,MATCH(B100,'Trades'!$A$9:$A$208,0)))),"Gültigen Eröffnungszeitpunkt eingeben",IF(C100&lt;INDEX('Trades'!$D$9:$D$208,MATCH(B100,'Trades'!$A$9:$A$208,0)),"Ausstieg liegt vor der Eröffnung",IF(AND(E100&lt;&gt;"",OR(NOT(ISNUMBER(E100)),E100&lt;=0)),"Positiven Kurs eingeben oder leer lassen",IF(AND(F100&lt;&gt;"",NOT(ISNUMBER(F100))),"Brutto-P&amp;L muss numerisch oder leer sein",IF(AND(ISNUMBER(F100),OR(ABS(F100)&gt;1000000000,ROUND(F100,2)&lt;&gt;F100)),"Geldbeträge: höchstens 2 Nachkommastellen; Eingabebetrag absolut ≤ 1.000.000.000.",""))))))))))))))))</x:f>
      </x:c>
      <x:c r="I100" s="29" t="str">
        <x:f>IF(ISNUMBER(D100),ROUND(D100,8),"")</x:f>
      </x:c>
      <x:c r="J100" s="29" t="n">
        <x:f>IF(ISNUMBER(F100),1,0)</x:f>
        <x:v>0</x:v>
      </x:c>
      <x:c r="K100" s="29" t="n">
        <x:f>IF(COUNTA(A100:F100)=0,0,1)</x:f>
        <x:v>0</x:v>
      </x:c>
    </x:row>
    <x:row r="101" ht="36" customHeight="1">
      <x:c r="A101" s="34"/>
      <x:c r="B101" s="34"/>
      <x:c r="C101" s="35"/>
      <x:c r="D101" s="36"/>
      <x:c r="E101" s="36"/>
      <x:c r="F101" s="37"/>
      <x:c r="G101" s="38" t="n">
        <x:f>IF(K101=0,0,IF(H101="",1,-1))</x:f>
        <x:v>0</x:v>
      </x:c>
      <x:c r="H101" s="33" t="str">
        <x:f>IF(K101=0,"",IF(A101="","Ausstiegs-ID eingeben",IF(IF(IFERROR(OR(CODE(UPPER(LEFT(A101,1)))&lt;65,CODE(UPPER(LEFT(A101,1)))&gt;90),TRUE),TRUE,OR(NOT(ISTEXT(A101)),LEN(A101)&gt;64,LEN(A101)&lt;&gt;LEN(SUBSTITUTE(A101,"*","")),LEN(A101)&lt;&gt;LEN(SUBSTITUTE(A101,"?","")),LEN(A101)&lt;&gt;LEN(SUBSTITUTE(A101,"~","")),LEN(A101)&lt;&gt;LEN(SUBSTITUTE(A101,"=","")),LEN(A101)&lt;&gt;LEN(SUBSTITUTE(A101,"&lt;","")),LEN(A101)&lt;&gt;LEN(SUBSTITUTE(A101,"&gt;","")))),"IDs: Text mit A–Z am Anfang, bis zu 64 Zeichen; ohne *, ?, ~, =, &lt; oder &gt;. Beispiel: T-001.",IF(COUNTIFS('Exits'!$A$9:$A$608,A101)&lt;&gt;1,"Ausstiegs-ID ist doppelt",IF(B101="","Zugehörige Trade-ID eingeben",IF(IF(IFERROR(OR(CODE(UPPER(LEFT(B101,1)))&lt;65,CODE(UPPER(LEFT(B101,1)))&gt;90),TRUE),TRUE,OR(NOT(ISTEXT(B101)),LEN(B101)&gt;64,LEN(B101)&lt;&gt;LEN(SUBSTITUTE(B101,"*","")),LEN(B101)&lt;&gt;LEN(SUBSTITUTE(B101,"?","")),LEN(B101)&lt;&gt;LEN(SUBSTITUTE(B101,"~","")),LEN(B101)&lt;&gt;LEN(SUBSTITUTE(B101,"=","")),LEN(B101)&lt;&gt;LEN(SUBSTITUTE(B101,"&lt;","")),LEN(B101)&lt;&gt;LEN(SUBSTITUTE(B101,"&gt;","")))),"IDs: Text mit A–Z am Anfang, bis zu 64 Zeichen; ohne *, ?, ~, =, &lt; oder &gt;. Beispiel: T-001.",IF(COUNTIFS('Trades'!$A$9:$A$208,B101)&lt;&gt;1,"Trade-ID muss genau einer Trades-Zeile entsprechen",IF(NOT(ISNUMBER(C101)),"Gültigen Schließungszeitpunkt eingeben",IF(OR(C101&lt;1,C101&gt;2958465),"Gültigen Schließungszeitpunkt eingeben",IF(NOT(ISNUMBER(D101)),"Positive geschlossene Menge eingeben",IF(OR(D101&lt;=0,D101&gt;1000000,ROUND(D101,8)&lt;&gt;D101),"Positive geschlossene Menge eingeben",IF(NOT(ISNUMBER(INDEX('Trades'!$D$9:$D$208,MATCH(B101,'Trades'!$A$9:$A$208,0)))),"Gültigen Eröffnungszeitpunkt eingeben",IF(C101&lt;INDEX('Trades'!$D$9:$D$208,MATCH(B101,'Trades'!$A$9:$A$208,0)),"Ausstieg liegt vor der Eröffnung",IF(AND(E101&lt;&gt;"",OR(NOT(ISNUMBER(E101)),E101&lt;=0)),"Positiven Kurs eingeben oder leer lassen",IF(AND(F101&lt;&gt;"",NOT(ISNUMBER(F101))),"Brutto-P&amp;L muss numerisch oder leer sein",IF(AND(ISNUMBER(F101),OR(ABS(F101)&gt;1000000000,ROUND(F101,2)&lt;&gt;F101)),"Geldbeträge: höchstens 2 Nachkommastellen; Eingabebetrag absolut ≤ 1.000.000.000.",""))))))))))))))))</x:f>
      </x:c>
      <x:c r="I101" s="29" t="str">
        <x:f>IF(ISNUMBER(D101),ROUND(D101,8),"")</x:f>
      </x:c>
      <x:c r="J101" s="29" t="n">
        <x:f>IF(ISNUMBER(F101),1,0)</x:f>
        <x:v>0</x:v>
      </x:c>
      <x:c r="K101" s="29" t="n">
        <x:f>IF(COUNTA(A101:F101)=0,0,1)</x:f>
        <x:v>0</x:v>
      </x:c>
    </x:row>
    <x:row r="102" ht="36" customHeight="1">
      <x:c r="A102" s="34"/>
      <x:c r="B102" s="34"/>
      <x:c r="C102" s="35"/>
      <x:c r="D102" s="36"/>
      <x:c r="E102" s="36"/>
      <x:c r="F102" s="37"/>
      <x:c r="G102" s="38" t="n">
        <x:f>IF(K102=0,0,IF(H102="",1,-1))</x:f>
        <x:v>0</x:v>
      </x:c>
      <x:c r="H102" s="33" t="str">
        <x:f>IF(K102=0,"",IF(A102="","Ausstiegs-ID eingeben",IF(IF(IFERROR(OR(CODE(UPPER(LEFT(A102,1)))&lt;65,CODE(UPPER(LEFT(A102,1)))&gt;90),TRUE),TRUE,OR(NOT(ISTEXT(A102)),LEN(A102)&gt;64,LEN(A102)&lt;&gt;LEN(SUBSTITUTE(A102,"*","")),LEN(A102)&lt;&gt;LEN(SUBSTITUTE(A102,"?","")),LEN(A102)&lt;&gt;LEN(SUBSTITUTE(A102,"~","")),LEN(A102)&lt;&gt;LEN(SUBSTITUTE(A102,"=","")),LEN(A102)&lt;&gt;LEN(SUBSTITUTE(A102,"&lt;","")),LEN(A102)&lt;&gt;LEN(SUBSTITUTE(A102,"&gt;","")))),"IDs: Text mit A–Z am Anfang, bis zu 64 Zeichen; ohne *, ?, ~, =, &lt; oder &gt;. Beispiel: T-001.",IF(COUNTIFS('Exits'!$A$9:$A$608,A102)&lt;&gt;1,"Ausstiegs-ID ist doppelt",IF(B102="","Zugehörige Trade-ID eingeben",IF(IF(IFERROR(OR(CODE(UPPER(LEFT(B102,1)))&lt;65,CODE(UPPER(LEFT(B102,1)))&gt;90),TRUE),TRUE,OR(NOT(ISTEXT(B102)),LEN(B102)&gt;64,LEN(B102)&lt;&gt;LEN(SUBSTITUTE(B102,"*","")),LEN(B102)&lt;&gt;LEN(SUBSTITUTE(B102,"?","")),LEN(B102)&lt;&gt;LEN(SUBSTITUTE(B102,"~","")),LEN(B102)&lt;&gt;LEN(SUBSTITUTE(B102,"=","")),LEN(B102)&lt;&gt;LEN(SUBSTITUTE(B102,"&lt;","")),LEN(B102)&lt;&gt;LEN(SUBSTITUTE(B102,"&gt;","")))),"IDs: Text mit A–Z am Anfang, bis zu 64 Zeichen; ohne *, ?, ~, =, &lt; oder &gt;. Beispiel: T-001.",IF(COUNTIFS('Trades'!$A$9:$A$208,B102)&lt;&gt;1,"Trade-ID muss genau einer Trades-Zeile entsprechen",IF(NOT(ISNUMBER(C102)),"Gültigen Schließungszeitpunkt eingeben",IF(OR(C102&lt;1,C102&gt;2958465),"Gültigen Schließungszeitpunkt eingeben",IF(NOT(ISNUMBER(D102)),"Positive geschlossene Menge eingeben",IF(OR(D102&lt;=0,D102&gt;1000000,ROUND(D102,8)&lt;&gt;D102),"Positive geschlossene Menge eingeben",IF(NOT(ISNUMBER(INDEX('Trades'!$D$9:$D$208,MATCH(B102,'Trades'!$A$9:$A$208,0)))),"Gültigen Eröffnungszeitpunkt eingeben",IF(C102&lt;INDEX('Trades'!$D$9:$D$208,MATCH(B102,'Trades'!$A$9:$A$208,0)),"Ausstieg liegt vor der Eröffnung",IF(AND(E102&lt;&gt;"",OR(NOT(ISNUMBER(E102)),E102&lt;=0)),"Positiven Kurs eingeben oder leer lassen",IF(AND(F102&lt;&gt;"",NOT(ISNUMBER(F102))),"Brutto-P&amp;L muss numerisch oder leer sein",IF(AND(ISNUMBER(F102),OR(ABS(F102)&gt;1000000000,ROUND(F102,2)&lt;&gt;F102)),"Geldbeträge: höchstens 2 Nachkommastellen; Eingabebetrag absolut ≤ 1.000.000.000.",""))))))))))))))))</x:f>
      </x:c>
      <x:c r="I102" s="29" t="str">
        <x:f>IF(ISNUMBER(D102),ROUND(D102,8),"")</x:f>
      </x:c>
      <x:c r="J102" s="29" t="n">
        <x:f>IF(ISNUMBER(F102),1,0)</x:f>
        <x:v>0</x:v>
      </x:c>
      <x:c r="K102" s="29" t="n">
        <x:f>IF(COUNTA(A102:F102)=0,0,1)</x:f>
        <x:v>0</x:v>
      </x:c>
    </x:row>
    <x:row r="103" ht="36" customHeight="1">
      <x:c r="A103" s="34"/>
      <x:c r="B103" s="34"/>
      <x:c r="C103" s="35"/>
      <x:c r="D103" s="36"/>
      <x:c r="E103" s="36"/>
      <x:c r="F103" s="37"/>
      <x:c r="G103" s="38" t="n">
        <x:f>IF(K103=0,0,IF(H103="",1,-1))</x:f>
        <x:v>0</x:v>
      </x:c>
      <x:c r="H103" s="33" t="str">
        <x:f>IF(K103=0,"",IF(A103="","Ausstiegs-ID eingeben",IF(IF(IFERROR(OR(CODE(UPPER(LEFT(A103,1)))&lt;65,CODE(UPPER(LEFT(A103,1)))&gt;90),TRUE),TRUE,OR(NOT(ISTEXT(A103)),LEN(A103)&gt;64,LEN(A103)&lt;&gt;LEN(SUBSTITUTE(A103,"*","")),LEN(A103)&lt;&gt;LEN(SUBSTITUTE(A103,"?","")),LEN(A103)&lt;&gt;LEN(SUBSTITUTE(A103,"~","")),LEN(A103)&lt;&gt;LEN(SUBSTITUTE(A103,"=","")),LEN(A103)&lt;&gt;LEN(SUBSTITUTE(A103,"&lt;","")),LEN(A103)&lt;&gt;LEN(SUBSTITUTE(A103,"&gt;","")))),"IDs: Text mit A–Z am Anfang, bis zu 64 Zeichen; ohne *, ?, ~, =, &lt; oder &gt;. Beispiel: T-001.",IF(COUNTIFS('Exits'!$A$9:$A$608,A103)&lt;&gt;1,"Ausstiegs-ID ist doppelt",IF(B103="","Zugehörige Trade-ID eingeben",IF(IF(IFERROR(OR(CODE(UPPER(LEFT(B103,1)))&lt;65,CODE(UPPER(LEFT(B103,1)))&gt;90),TRUE),TRUE,OR(NOT(ISTEXT(B103)),LEN(B103)&gt;64,LEN(B103)&lt;&gt;LEN(SUBSTITUTE(B103,"*","")),LEN(B103)&lt;&gt;LEN(SUBSTITUTE(B103,"?","")),LEN(B103)&lt;&gt;LEN(SUBSTITUTE(B103,"~","")),LEN(B103)&lt;&gt;LEN(SUBSTITUTE(B103,"=","")),LEN(B103)&lt;&gt;LEN(SUBSTITUTE(B103,"&lt;","")),LEN(B103)&lt;&gt;LEN(SUBSTITUTE(B103,"&gt;","")))),"IDs: Text mit A–Z am Anfang, bis zu 64 Zeichen; ohne *, ?, ~, =, &lt; oder &gt;. Beispiel: T-001.",IF(COUNTIFS('Trades'!$A$9:$A$208,B103)&lt;&gt;1,"Trade-ID muss genau einer Trades-Zeile entsprechen",IF(NOT(ISNUMBER(C103)),"Gültigen Schließungszeitpunkt eingeben",IF(OR(C103&lt;1,C103&gt;2958465),"Gültigen Schließungszeitpunkt eingeben",IF(NOT(ISNUMBER(D103)),"Positive geschlossene Menge eingeben",IF(OR(D103&lt;=0,D103&gt;1000000,ROUND(D103,8)&lt;&gt;D103),"Positive geschlossene Menge eingeben",IF(NOT(ISNUMBER(INDEX('Trades'!$D$9:$D$208,MATCH(B103,'Trades'!$A$9:$A$208,0)))),"Gültigen Eröffnungszeitpunkt eingeben",IF(C103&lt;INDEX('Trades'!$D$9:$D$208,MATCH(B103,'Trades'!$A$9:$A$208,0)),"Ausstieg liegt vor der Eröffnung",IF(AND(E103&lt;&gt;"",OR(NOT(ISNUMBER(E103)),E103&lt;=0)),"Positiven Kurs eingeben oder leer lassen",IF(AND(F103&lt;&gt;"",NOT(ISNUMBER(F103))),"Brutto-P&amp;L muss numerisch oder leer sein",IF(AND(ISNUMBER(F103),OR(ABS(F103)&gt;1000000000,ROUND(F103,2)&lt;&gt;F103)),"Geldbeträge: höchstens 2 Nachkommastellen; Eingabebetrag absolut ≤ 1.000.000.000.",""))))))))))))))))</x:f>
      </x:c>
      <x:c r="I103" s="29" t="str">
        <x:f>IF(ISNUMBER(D103),ROUND(D103,8),"")</x:f>
      </x:c>
      <x:c r="J103" s="29" t="n">
        <x:f>IF(ISNUMBER(F103),1,0)</x:f>
        <x:v>0</x:v>
      </x:c>
      <x:c r="K103" s="29" t="n">
        <x:f>IF(COUNTA(A103:F103)=0,0,1)</x:f>
        <x:v>0</x:v>
      </x:c>
    </x:row>
    <x:row r="104" ht="36" customHeight="1">
      <x:c r="A104" s="34"/>
      <x:c r="B104" s="34"/>
      <x:c r="C104" s="35"/>
      <x:c r="D104" s="36"/>
      <x:c r="E104" s="36"/>
      <x:c r="F104" s="37"/>
      <x:c r="G104" s="38" t="n">
        <x:f>IF(K104=0,0,IF(H104="",1,-1))</x:f>
        <x:v>0</x:v>
      </x:c>
      <x:c r="H104" s="33" t="str">
        <x:f>IF(K104=0,"",IF(A104="","Ausstiegs-ID eingeben",IF(IF(IFERROR(OR(CODE(UPPER(LEFT(A104,1)))&lt;65,CODE(UPPER(LEFT(A104,1)))&gt;90),TRUE),TRUE,OR(NOT(ISTEXT(A104)),LEN(A104)&gt;64,LEN(A104)&lt;&gt;LEN(SUBSTITUTE(A104,"*","")),LEN(A104)&lt;&gt;LEN(SUBSTITUTE(A104,"?","")),LEN(A104)&lt;&gt;LEN(SUBSTITUTE(A104,"~","")),LEN(A104)&lt;&gt;LEN(SUBSTITUTE(A104,"=","")),LEN(A104)&lt;&gt;LEN(SUBSTITUTE(A104,"&lt;","")),LEN(A104)&lt;&gt;LEN(SUBSTITUTE(A104,"&gt;","")))),"IDs: Text mit A–Z am Anfang, bis zu 64 Zeichen; ohne *, ?, ~, =, &lt; oder &gt;. Beispiel: T-001.",IF(COUNTIFS('Exits'!$A$9:$A$608,A104)&lt;&gt;1,"Ausstiegs-ID ist doppelt",IF(B104="","Zugehörige Trade-ID eingeben",IF(IF(IFERROR(OR(CODE(UPPER(LEFT(B104,1)))&lt;65,CODE(UPPER(LEFT(B104,1)))&gt;90),TRUE),TRUE,OR(NOT(ISTEXT(B104)),LEN(B104)&gt;64,LEN(B104)&lt;&gt;LEN(SUBSTITUTE(B104,"*","")),LEN(B104)&lt;&gt;LEN(SUBSTITUTE(B104,"?","")),LEN(B104)&lt;&gt;LEN(SUBSTITUTE(B104,"~","")),LEN(B104)&lt;&gt;LEN(SUBSTITUTE(B104,"=","")),LEN(B104)&lt;&gt;LEN(SUBSTITUTE(B104,"&lt;","")),LEN(B104)&lt;&gt;LEN(SUBSTITUTE(B104,"&gt;","")))),"IDs: Text mit A–Z am Anfang, bis zu 64 Zeichen; ohne *, ?, ~, =, &lt; oder &gt;. Beispiel: T-001.",IF(COUNTIFS('Trades'!$A$9:$A$208,B104)&lt;&gt;1,"Trade-ID muss genau einer Trades-Zeile entsprechen",IF(NOT(ISNUMBER(C104)),"Gültigen Schließungszeitpunkt eingeben",IF(OR(C104&lt;1,C104&gt;2958465),"Gültigen Schließungszeitpunkt eingeben",IF(NOT(ISNUMBER(D104)),"Positive geschlossene Menge eingeben",IF(OR(D104&lt;=0,D104&gt;1000000,ROUND(D104,8)&lt;&gt;D104),"Positive geschlossene Menge eingeben",IF(NOT(ISNUMBER(INDEX('Trades'!$D$9:$D$208,MATCH(B104,'Trades'!$A$9:$A$208,0)))),"Gültigen Eröffnungszeitpunkt eingeben",IF(C104&lt;INDEX('Trades'!$D$9:$D$208,MATCH(B104,'Trades'!$A$9:$A$208,0)),"Ausstieg liegt vor der Eröffnung",IF(AND(E104&lt;&gt;"",OR(NOT(ISNUMBER(E104)),E104&lt;=0)),"Positiven Kurs eingeben oder leer lassen",IF(AND(F104&lt;&gt;"",NOT(ISNUMBER(F104))),"Brutto-P&amp;L muss numerisch oder leer sein",IF(AND(ISNUMBER(F104),OR(ABS(F104)&gt;1000000000,ROUND(F104,2)&lt;&gt;F104)),"Geldbeträge: höchstens 2 Nachkommastellen; Eingabebetrag absolut ≤ 1.000.000.000.",""))))))))))))))))</x:f>
      </x:c>
      <x:c r="I104" s="29" t="str">
        <x:f>IF(ISNUMBER(D104),ROUND(D104,8),"")</x:f>
      </x:c>
      <x:c r="J104" s="29" t="n">
        <x:f>IF(ISNUMBER(F104),1,0)</x:f>
        <x:v>0</x:v>
      </x:c>
      <x:c r="K104" s="29" t="n">
        <x:f>IF(COUNTA(A104:F104)=0,0,1)</x:f>
        <x:v>0</x:v>
      </x:c>
    </x:row>
    <x:row r="105" ht="36" customHeight="1">
      <x:c r="A105" s="34"/>
      <x:c r="B105" s="34"/>
      <x:c r="C105" s="35"/>
      <x:c r="D105" s="36"/>
      <x:c r="E105" s="36"/>
      <x:c r="F105" s="37"/>
      <x:c r="G105" s="38" t="n">
        <x:f>IF(K105=0,0,IF(H105="",1,-1))</x:f>
        <x:v>0</x:v>
      </x:c>
      <x:c r="H105" s="33" t="str">
        <x:f>IF(K105=0,"",IF(A105="","Ausstiegs-ID eingeben",IF(IF(IFERROR(OR(CODE(UPPER(LEFT(A105,1)))&lt;65,CODE(UPPER(LEFT(A105,1)))&gt;90),TRUE),TRUE,OR(NOT(ISTEXT(A105)),LEN(A105)&gt;64,LEN(A105)&lt;&gt;LEN(SUBSTITUTE(A105,"*","")),LEN(A105)&lt;&gt;LEN(SUBSTITUTE(A105,"?","")),LEN(A105)&lt;&gt;LEN(SUBSTITUTE(A105,"~","")),LEN(A105)&lt;&gt;LEN(SUBSTITUTE(A105,"=","")),LEN(A105)&lt;&gt;LEN(SUBSTITUTE(A105,"&lt;","")),LEN(A105)&lt;&gt;LEN(SUBSTITUTE(A105,"&gt;","")))),"IDs: Text mit A–Z am Anfang, bis zu 64 Zeichen; ohne *, ?, ~, =, &lt; oder &gt;. Beispiel: T-001.",IF(COUNTIFS('Exits'!$A$9:$A$608,A105)&lt;&gt;1,"Ausstiegs-ID ist doppelt",IF(B105="","Zugehörige Trade-ID eingeben",IF(IF(IFERROR(OR(CODE(UPPER(LEFT(B105,1)))&lt;65,CODE(UPPER(LEFT(B105,1)))&gt;90),TRUE),TRUE,OR(NOT(ISTEXT(B105)),LEN(B105)&gt;64,LEN(B105)&lt;&gt;LEN(SUBSTITUTE(B105,"*","")),LEN(B105)&lt;&gt;LEN(SUBSTITUTE(B105,"?","")),LEN(B105)&lt;&gt;LEN(SUBSTITUTE(B105,"~","")),LEN(B105)&lt;&gt;LEN(SUBSTITUTE(B105,"=","")),LEN(B105)&lt;&gt;LEN(SUBSTITUTE(B105,"&lt;","")),LEN(B105)&lt;&gt;LEN(SUBSTITUTE(B105,"&gt;","")))),"IDs: Text mit A–Z am Anfang, bis zu 64 Zeichen; ohne *, ?, ~, =, &lt; oder &gt;. Beispiel: T-001.",IF(COUNTIFS('Trades'!$A$9:$A$208,B105)&lt;&gt;1,"Trade-ID muss genau einer Trades-Zeile entsprechen",IF(NOT(ISNUMBER(C105)),"Gültigen Schließungszeitpunkt eingeben",IF(OR(C105&lt;1,C105&gt;2958465),"Gültigen Schließungszeitpunkt eingeben",IF(NOT(ISNUMBER(D105)),"Positive geschlossene Menge eingeben",IF(OR(D105&lt;=0,D105&gt;1000000,ROUND(D105,8)&lt;&gt;D105),"Positive geschlossene Menge eingeben",IF(NOT(ISNUMBER(INDEX('Trades'!$D$9:$D$208,MATCH(B105,'Trades'!$A$9:$A$208,0)))),"Gültigen Eröffnungszeitpunkt eingeben",IF(C105&lt;INDEX('Trades'!$D$9:$D$208,MATCH(B105,'Trades'!$A$9:$A$208,0)),"Ausstieg liegt vor der Eröffnung",IF(AND(E105&lt;&gt;"",OR(NOT(ISNUMBER(E105)),E105&lt;=0)),"Positiven Kurs eingeben oder leer lassen",IF(AND(F105&lt;&gt;"",NOT(ISNUMBER(F105))),"Brutto-P&amp;L muss numerisch oder leer sein",IF(AND(ISNUMBER(F105),OR(ABS(F105)&gt;1000000000,ROUND(F105,2)&lt;&gt;F105)),"Geldbeträge: höchstens 2 Nachkommastellen; Eingabebetrag absolut ≤ 1.000.000.000.",""))))))))))))))))</x:f>
      </x:c>
      <x:c r="I105" s="29" t="str">
        <x:f>IF(ISNUMBER(D105),ROUND(D105,8),"")</x:f>
      </x:c>
      <x:c r="J105" s="29" t="n">
        <x:f>IF(ISNUMBER(F105),1,0)</x:f>
        <x:v>0</x:v>
      </x:c>
      <x:c r="K105" s="29" t="n">
        <x:f>IF(COUNTA(A105:F105)=0,0,1)</x:f>
        <x:v>0</x:v>
      </x:c>
    </x:row>
    <x:row r="106" ht="36" customHeight="1">
      <x:c r="A106" s="34"/>
      <x:c r="B106" s="34"/>
      <x:c r="C106" s="35"/>
      <x:c r="D106" s="36"/>
      <x:c r="E106" s="36"/>
      <x:c r="F106" s="37"/>
      <x:c r="G106" s="38" t="n">
        <x:f>IF(K106=0,0,IF(H106="",1,-1))</x:f>
        <x:v>0</x:v>
      </x:c>
      <x:c r="H106" s="33" t="str">
        <x:f>IF(K106=0,"",IF(A106="","Ausstiegs-ID eingeben",IF(IF(IFERROR(OR(CODE(UPPER(LEFT(A106,1)))&lt;65,CODE(UPPER(LEFT(A106,1)))&gt;90),TRUE),TRUE,OR(NOT(ISTEXT(A106)),LEN(A106)&gt;64,LEN(A106)&lt;&gt;LEN(SUBSTITUTE(A106,"*","")),LEN(A106)&lt;&gt;LEN(SUBSTITUTE(A106,"?","")),LEN(A106)&lt;&gt;LEN(SUBSTITUTE(A106,"~","")),LEN(A106)&lt;&gt;LEN(SUBSTITUTE(A106,"=","")),LEN(A106)&lt;&gt;LEN(SUBSTITUTE(A106,"&lt;","")),LEN(A106)&lt;&gt;LEN(SUBSTITUTE(A106,"&gt;","")))),"IDs: Text mit A–Z am Anfang, bis zu 64 Zeichen; ohne *, ?, ~, =, &lt; oder &gt;. Beispiel: T-001.",IF(COUNTIFS('Exits'!$A$9:$A$608,A106)&lt;&gt;1,"Ausstiegs-ID ist doppelt",IF(B106="","Zugehörige Trade-ID eingeben",IF(IF(IFERROR(OR(CODE(UPPER(LEFT(B106,1)))&lt;65,CODE(UPPER(LEFT(B106,1)))&gt;90),TRUE),TRUE,OR(NOT(ISTEXT(B106)),LEN(B106)&gt;64,LEN(B106)&lt;&gt;LEN(SUBSTITUTE(B106,"*","")),LEN(B106)&lt;&gt;LEN(SUBSTITUTE(B106,"?","")),LEN(B106)&lt;&gt;LEN(SUBSTITUTE(B106,"~","")),LEN(B106)&lt;&gt;LEN(SUBSTITUTE(B106,"=","")),LEN(B106)&lt;&gt;LEN(SUBSTITUTE(B106,"&lt;","")),LEN(B106)&lt;&gt;LEN(SUBSTITUTE(B106,"&gt;","")))),"IDs: Text mit A–Z am Anfang, bis zu 64 Zeichen; ohne *, ?, ~, =, &lt; oder &gt;. Beispiel: T-001.",IF(COUNTIFS('Trades'!$A$9:$A$208,B106)&lt;&gt;1,"Trade-ID muss genau einer Trades-Zeile entsprechen",IF(NOT(ISNUMBER(C106)),"Gültigen Schließungszeitpunkt eingeben",IF(OR(C106&lt;1,C106&gt;2958465),"Gültigen Schließungszeitpunkt eingeben",IF(NOT(ISNUMBER(D106)),"Positive geschlossene Menge eingeben",IF(OR(D106&lt;=0,D106&gt;1000000,ROUND(D106,8)&lt;&gt;D106),"Positive geschlossene Menge eingeben",IF(NOT(ISNUMBER(INDEX('Trades'!$D$9:$D$208,MATCH(B106,'Trades'!$A$9:$A$208,0)))),"Gültigen Eröffnungszeitpunkt eingeben",IF(C106&lt;INDEX('Trades'!$D$9:$D$208,MATCH(B106,'Trades'!$A$9:$A$208,0)),"Ausstieg liegt vor der Eröffnung",IF(AND(E106&lt;&gt;"",OR(NOT(ISNUMBER(E106)),E106&lt;=0)),"Positiven Kurs eingeben oder leer lassen",IF(AND(F106&lt;&gt;"",NOT(ISNUMBER(F106))),"Brutto-P&amp;L muss numerisch oder leer sein",IF(AND(ISNUMBER(F106),OR(ABS(F106)&gt;1000000000,ROUND(F106,2)&lt;&gt;F106)),"Geldbeträge: höchstens 2 Nachkommastellen; Eingabebetrag absolut ≤ 1.000.000.000.",""))))))))))))))))</x:f>
      </x:c>
      <x:c r="I106" s="29" t="str">
        <x:f>IF(ISNUMBER(D106),ROUND(D106,8),"")</x:f>
      </x:c>
      <x:c r="J106" s="29" t="n">
        <x:f>IF(ISNUMBER(F106),1,0)</x:f>
        <x:v>0</x:v>
      </x:c>
      <x:c r="K106" s="29" t="n">
        <x:f>IF(COUNTA(A106:F106)=0,0,1)</x:f>
        <x:v>0</x:v>
      </x:c>
    </x:row>
    <x:row r="107" ht="36" customHeight="1">
      <x:c r="A107" s="34"/>
      <x:c r="B107" s="34"/>
      <x:c r="C107" s="35"/>
      <x:c r="D107" s="36"/>
      <x:c r="E107" s="36"/>
      <x:c r="F107" s="37"/>
      <x:c r="G107" s="38" t="n">
        <x:f>IF(K107=0,0,IF(H107="",1,-1))</x:f>
        <x:v>0</x:v>
      </x:c>
      <x:c r="H107" s="33" t="str">
        <x:f>IF(K107=0,"",IF(A107="","Ausstiegs-ID eingeben",IF(IF(IFERROR(OR(CODE(UPPER(LEFT(A107,1)))&lt;65,CODE(UPPER(LEFT(A107,1)))&gt;90),TRUE),TRUE,OR(NOT(ISTEXT(A107)),LEN(A107)&gt;64,LEN(A107)&lt;&gt;LEN(SUBSTITUTE(A107,"*","")),LEN(A107)&lt;&gt;LEN(SUBSTITUTE(A107,"?","")),LEN(A107)&lt;&gt;LEN(SUBSTITUTE(A107,"~","")),LEN(A107)&lt;&gt;LEN(SUBSTITUTE(A107,"=","")),LEN(A107)&lt;&gt;LEN(SUBSTITUTE(A107,"&lt;","")),LEN(A107)&lt;&gt;LEN(SUBSTITUTE(A107,"&gt;","")))),"IDs: Text mit A–Z am Anfang, bis zu 64 Zeichen; ohne *, ?, ~, =, &lt; oder &gt;. Beispiel: T-001.",IF(COUNTIFS('Exits'!$A$9:$A$608,A107)&lt;&gt;1,"Ausstiegs-ID ist doppelt",IF(B107="","Zugehörige Trade-ID eingeben",IF(IF(IFERROR(OR(CODE(UPPER(LEFT(B107,1)))&lt;65,CODE(UPPER(LEFT(B107,1)))&gt;90),TRUE),TRUE,OR(NOT(ISTEXT(B107)),LEN(B107)&gt;64,LEN(B107)&lt;&gt;LEN(SUBSTITUTE(B107,"*","")),LEN(B107)&lt;&gt;LEN(SUBSTITUTE(B107,"?","")),LEN(B107)&lt;&gt;LEN(SUBSTITUTE(B107,"~","")),LEN(B107)&lt;&gt;LEN(SUBSTITUTE(B107,"=","")),LEN(B107)&lt;&gt;LEN(SUBSTITUTE(B107,"&lt;","")),LEN(B107)&lt;&gt;LEN(SUBSTITUTE(B107,"&gt;","")))),"IDs: Text mit A–Z am Anfang, bis zu 64 Zeichen; ohne *, ?, ~, =, &lt; oder &gt;. Beispiel: T-001.",IF(COUNTIFS('Trades'!$A$9:$A$208,B107)&lt;&gt;1,"Trade-ID muss genau einer Trades-Zeile entsprechen",IF(NOT(ISNUMBER(C107)),"Gültigen Schließungszeitpunkt eingeben",IF(OR(C107&lt;1,C107&gt;2958465),"Gültigen Schließungszeitpunkt eingeben",IF(NOT(ISNUMBER(D107)),"Positive geschlossene Menge eingeben",IF(OR(D107&lt;=0,D107&gt;1000000,ROUND(D107,8)&lt;&gt;D107),"Positive geschlossene Menge eingeben",IF(NOT(ISNUMBER(INDEX('Trades'!$D$9:$D$208,MATCH(B107,'Trades'!$A$9:$A$208,0)))),"Gültigen Eröffnungszeitpunkt eingeben",IF(C107&lt;INDEX('Trades'!$D$9:$D$208,MATCH(B107,'Trades'!$A$9:$A$208,0)),"Ausstieg liegt vor der Eröffnung",IF(AND(E107&lt;&gt;"",OR(NOT(ISNUMBER(E107)),E107&lt;=0)),"Positiven Kurs eingeben oder leer lassen",IF(AND(F107&lt;&gt;"",NOT(ISNUMBER(F107))),"Brutto-P&amp;L muss numerisch oder leer sein",IF(AND(ISNUMBER(F107),OR(ABS(F107)&gt;1000000000,ROUND(F107,2)&lt;&gt;F107)),"Geldbeträge: höchstens 2 Nachkommastellen; Eingabebetrag absolut ≤ 1.000.000.000.",""))))))))))))))))</x:f>
      </x:c>
      <x:c r="I107" s="29" t="str">
        <x:f>IF(ISNUMBER(D107),ROUND(D107,8),"")</x:f>
      </x:c>
      <x:c r="J107" s="29" t="n">
        <x:f>IF(ISNUMBER(F107),1,0)</x:f>
        <x:v>0</x:v>
      </x:c>
      <x:c r="K107" s="29" t="n">
        <x:f>IF(COUNTA(A107:F107)=0,0,1)</x:f>
        <x:v>0</x:v>
      </x:c>
    </x:row>
    <x:row r="108" ht="36" customHeight="1">
      <x:c r="A108" s="34"/>
      <x:c r="B108" s="34"/>
      <x:c r="C108" s="35"/>
      <x:c r="D108" s="36"/>
      <x:c r="E108" s="36"/>
      <x:c r="F108" s="37"/>
      <x:c r="G108" s="38" t="n">
        <x:f>IF(K108=0,0,IF(H108="",1,-1))</x:f>
        <x:v>0</x:v>
      </x:c>
      <x:c r="H108" s="33" t="str">
        <x:f>IF(K108=0,"",IF(A108="","Ausstiegs-ID eingeben",IF(IF(IFERROR(OR(CODE(UPPER(LEFT(A108,1)))&lt;65,CODE(UPPER(LEFT(A108,1)))&gt;90),TRUE),TRUE,OR(NOT(ISTEXT(A108)),LEN(A108)&gt;64,LEN(A108)&lt;&gt;LEN(SUBSTITUTE(A108,"*","")),LEN(A108)&lt;&gt;LEN(SUBSTITUTE(A108,"?","")),LEN(A108)&lt;&gt;LEN(SUBSTITUTE(A108,"~","")),LEN(A108)&lt;&gt;LEN(SUBSTITUTE(A108,"=","")),LEN(A108)&lt;&gt;LEN(SUBSTITUTE(A108,"&lt;","")),LEN(A108)&lt;&gt;LEN(SUBSTITUTE(A108,"&gt;","")))),"IDs: Text mit A–Z am Anfang, bis zu 64 Zeichen; ohne *, ?, ~, =, &lt; oder &gt;. Beispiel: T-001.",IF(COUNTIFS('Exits'!$A$9:$A$608,A108)&lt;&gt;1,"Ausstiegs-ID ist doppelt",IF(B108="","Zugehörige Trade-ID eingeben",IF(IF(IFERROR(OR(CODE(UPPER(LEFT(B108,1)))&lt;65,CODE(UPPER(LEFT(B108,1)))&gt;90),TRUE),TRUE,OR(NOT(ISTEXT(B108)),LEN(B108)&gt;64,LEN(B108)&lt;&gt;LEN(SUBSTITUTE(B108,"*","")),LEN(B108)&lt;&gt;LEN(SUBSTITUTE(B108,"?","")),LEN(B108)&lt;&gt;LEN(SUBSTITUTE(B108,"~","")),LEN(B108)&lt;&gt;LEN(SUBSTITUTE(B108,"=","")),LEN(B108)&lt;&gt;LEN(SUBSTITUTE(B108,"&lt;","")),LEN(B108)&lt;&gt;LEN(SUBSTITUTE(B108,"&gt;","")))),"IDs: Text mit A–Z am Anfang, bis zu 64 Zeichen; ohne *, ?, ~, =, &lt; oder &gt;. Beispiel: T-001.",IF(COUNTIFS('Trades'!$A$9:$A$208,B108)&lt;&gt;1,"Trade-ID muss genau einer Trades-Zeile entsprechen",IF(NOT(ISNUMBER(C108)),"Gültigen Schließungszeitpunkt eingeben",IF(OR(C108&lt;1,C108&gt;2958465),"Gültigen Schließungszeitpunkt eingeben",IF(NOT(ISNUMBER(D108)),"Positive geschlossene Menge eingeben",IF(OR(D108&lt;=0,D108&gt;1000000,ROUND(D108,8)&lt;&gt;D108),"Positive geschlossene Menge eingeben",IF(NOT(ISNUMBER(INDEX('Trades'!$D$9:$D$208,MATCH(B108,'Trades'!$A$9:$A$208,0)))),"Gültigen Eröffnungszeitpunkt eingeben",IF(C108&lt;INDEX('Trades'!$D$9:$D$208,MATCH(B108,'Trades'!$A$9:$A$208,0)),"Ausstieg liegt vor der Eröffnung",IF(AND(E108&lt;&gt;"",OR(NOT(ISNUMBER(E108)),E108&lt;=0)),"Positiven Kurs eingeben oder leer lassen",IF(AND(F108&lt;&gt;"",NOT(ISNUMBER(F108))),"Brutto-P&amp;L muss numerisch oder leer sein",IF(AND(ISNUMBER(F108),OR(ABS(F108)&gt;1000000000,ROUND(F108,2)&lt;&gt;F108)),"Geldbeträge: höchstens 2 Nachkommastellen; Eingabebetrag absolut ≤ 1.000.000.000.",""))))))))))))))))</x:f>
      </x:c>
      <x:c r="I108" s="29" t="str">
        <x:f>IF(ISNUMBER(D108),ROUND(D108,8),"")</x:f>
      </x:c>
      <x:c r="J108" s="29" t="n">
        <x:f>IF(ISNUMBER(F108),1,0)</x:f>
        <x:v>0</x:v>
      </x:c>
      <x:c r="K108" s="29" t="n">
        <x:f>IF(COUNTA(A108:F108)=0,0,1)</x:f>
        <x:v>0</x:v>
      </x:c>
    </x:row>
    <x:row r="109" ht="36" customHeight="1">
      <x:c r="A109" s="34"/>
      <x:c r="B109" s="34"/>
      <x:c r="C109" s="35"/>
      <x:c r="D109" s="36"/>
      <x:c r="E109" s="36"/>
      <x:c r="F109" s="37"/>
      <x:c r="G109" s="38" t="n">
        <x:f>IF(K109=0,0,IF(H109="",1,-1))</x:f>
        <x:v>0</x:v>
      </x:c>
      <x:c r="H109" s="33" t="str">
        <x:f>IF(K109=0,"",IF(A109="","Ausstiegs-ID eingeben",IF(IF(IFERROR(OR(CODE(UPPER(LEFT(A109,1)))&lt;65,CODE(UPPER(LEFT(A109,1)))&gt;90),TRUE),TRUE,OR(NOT(ISTEXT(A109)),LEN(A109)&gt;64,LEN(A109)&lt;&gt;LEN(SUBSTITUTE(A109,"*","")),LEN(A109)&lt;&gt;LEN(SUBSTITUTE(A109,"?","")),LEN(A109)&lt;&gt;LEN(SUBSTITUTE(A109,"~","")),LEN(A109)&lt;&gt;LEN(SUBSTITUTE(A109,"=","")),LEN(A109)&lt;&gt;LEN(SUBSTITUTE(A109,"&lt;","")),LEN(A109)&lt;&gt;LEN(SUBSTITUTE(A109,"&gt;","")))),"IDs: Text mit A–Z am Anfang, bis zu 64 Zeichen; ohne *, ?, ~, =, &lt; oder &gt;. Beispiel: T-001.",IF(COUNTIFS('Exits'!$A$9:$A$608,A109)&lt;&gt;1,"Ausstiegs-ID ist doppelt",IF(B109="","Zugehörige Trade-ID eingeben",IF(IF(IFERROR(OR(CODE(UPPER(LEFT(B109,1)))&lt;65,CODE(UPPER(LEFT(B109,1)))&gt;90),TRUE),TRUE,OR(NOT(ISTEXT(B109)),LEN(B109)&gt;64,LEN(B109)&lt;&gt;LEN(SUBSTITUTE(B109,"*","")),LEN(B109)&lt;&gt;LEN(SUBSTITUTE(B109,"?","")),LEN(B109)&lt;&gt;LEN(SUBSTITUTE(B109,"~","")),LEN(B109)&lt;&gt;LEN(SUBSTITUTE(B109,"=","")),LEN(B109)&lt;&gt;LEN(SUBSTITUTE(B109,"&lt;","")),LEN(B109)&lt;&gt;LEN(SUBSTITUTE(B109,"&gt;","")))),"IDs: Text mit A–Z am Anfang, bis zu 64 Zeichen; ohne *, ?, ~, =, &lt; oder &gt;. Beispiel: T-001.",IF(COUNTIFS('Trades'!$A$9:$A$208,B109)&lt;&gt;1,"Trade-ID muss genau einer Trades-Zeile entsprechen",IF(NOT(ISNUMBER(C109)),"Gültigen Schließungszeitpunkt eingeben",IF(OR(C109&lt;1,C109&gt;2958465),"Gültigen Schließungszeitpunkt eingeben",IF(NOT(ISNUMBER(D109)),"Positive geschlossene Menge eingeben",IF(OR(D109&lt;=0,D109&gt;1000000,ROUND(D109,8)&lt;&gt;D109),"Positive geschlossene Menge eingeben",IF(NOT(ISNUMBER(INDEX('Trades'!$D$9:$D$208,MATCH(B109,'Trades'!$A$9:$A$208,0)))),"Gültigen Eröffnungszeitpunkt eingeben",IF(C109&lt;INDEX('Trades'!$D$9:$D$208,MATCH(B109,'Trades'!$A$9:$A$208,0)),"Ausstieg liegt vor der Eröffnung",IF(AND(E109&lt;&gt;"",OR(NOT(ISNUMBER(E109)),E109&lt;=0)),"Positiven Kurs eingeben oder leer lassen",IF(AND(F109&lt;&gt;"",NOT(ISNUMBER(F109))),"Brutto-P&amp;L muss numerisch oder leer sein",IF(AND(ISNUMBER(F109),OR(ABS(F109)&gt;1000000000,ROUND(F109,2)&lt;&gt;F109)),"Geldbeträge: höchstens 2 Nachkommastellen; Eingabebetrag absolut ≤ 1.000.000.000.",""))))))))))))))))</x:f>
      </x:c>
      <x:c r="I109" s="29" t="str">
        <x:f>IF(ISNUMBER(D109),ROUND(D109,8),"")</x:f>
      </x:c>
      <x:c r="J109" s="29" t="n">
        <x:f>IF(ISNUMBER(F109),1,0)</x:f>
        <x:v>0</x:v>
      </x:c>
      <x:c r="K109" s="29" t="n">
        <x:f>IF(COUNTA(A109:F109)=0,0,1)</x:f>
        <x:v>0</x:v>
      </x:c>
    </x:row>
    <x:row r="110" ht="36" customHeight="1">
      <x:c r="A110" s="34"/>
      <x:c r="B110" s="34"/>
      <x:c r="C110" s="35"/>
      <x:c r="D110" s="36"/>
      <x:c r="E110" s="36"/>
      <x:c r="F110" s="37"/>
      <x:c r="G110" s="38" t="n">
        <x:f>IF(K110=0,0,IF(H110="",1,-1))</x:f>
        <x:v>0</x:v>
      </x:c>
      <x:c r="H110" s="33" t="str">
        <x:f>IF(K110=0,"",IF(A110="","Ausstiegs-ID eingeben",IF(IF(IFERROR(OR(CODE(UPPER(LEFT(A110,1)))&lt;65,CODE(UPPER(LEFT(A110,1)))&gt;90),TRUE),TRUE,OR(NOT(ISTEXT(A110)),LEN(A110)&gt;64,LEN(A110)&lt;&gt;LEN(SUBSTITUTE(A110,"*","")),LEN(A110)&lt;&gt;LEN(SUBSTITUTE(A110,"?","")),LEN(A110)&lt;&gt;LEN(SUBSTITUTE(A110,"~","")),LEN(A110)&lt;&gt;LEN(SUBSTITUTE(A110,"=","")),LEN(A110)&lt;&gt;LEN(SUBSTITUTE(A110,"&lt;","")),LEN(A110)&lt;&gt;LEN(SUBSTITUTE(A110,"&gt;","")))),"IDs: Text mit A–Z am Anfang, bis zu 64 Zeichen; ohne *, ?, ~, =, &lt; oder &gt;. Beispiel: T-001.",IF(COUNTIFS('Exits'!$A$9:$A$608,A110)&lt;&gt;1,"Ausstiegs-ID ist doppelt",IF(B110="","Zugehörige Trade-ID eingeben",IF(IF(IFERROR(OR(CODE(UPPER(LEFT(B110,1)))&lt;65,CODE(UPPER(LEFT(B110,1)))&gt;90),TRUE),TRUE,OR(NOT(ISTEXT(B110)),LEN(B110)&gt;64,LEN(B110)&lt;&gt;LEN(SUBSTITUTE(B110,"*","")),LEN(B110)&lt;&gt;LEN(SUBSTITUTE(B110,"?","")),LEN(B110)&lt;&gt;LEN(SUBSTITUTE(B110,"~","")),LEN(B110)&lt;&gt;LEN(SUBSTITUTE(B110,"=","")),LEN(B110)&lt;&gt;LEN(SUBSTITUTE(B110,"&lt;","")),LEN(B110)&lt;&gt;LEN(SUBSTITUTE(B110,"&gt;","")))),"IDs: Text mit A–Z am Anfang, bis zu 64 Zeichen; ohne *, ?, ~, =, &lt; oder &gt;. Beispiel: T-001.",IF(COUNTIFS('Trades'!$A$9:$A$208,B110)&lt;&gt;1,"Trade-ID muss genau einer Trades-Zeile entsprechen",IF(NOT(ISNUMBER(C110)),"Gültigen Schließungszeitpunkt eingeben",IF(OR(C110&lt;1,C110&gt;2958465),"Gültigen Schließungszeitpunkt eingeben",IF(NOT(ISNUMBER(D110)),"Positive geschlossene Menge eingeben",IF(OR(D110&lt;=0,D110&gt;1000000,ROUND(D110,8)&lt;&gt;D110),"Positive geschlossene Menge eingeben",IF(NOT(ISNUMBER(INDEX('Trades'!$D$9:$D$208,MATCH(B110,'Trades'!$A$9:$A$208,0)))),"Gültigen Eröffnungszeitpunkt eingeben",IF(C110&lt;INDEX('Trades'!$D$9:$D$208,MATCH(B110,'Trades'!$A$9:$A$208,0)),"Ausstieg liegt vor der Eröffnung",IF(AND(E110&lt;&gt;"",OR(NOT(ISNUMBER(E110)),E110&lt;=0)),"Positiven Kurs eingeben oder leer lassen",IF(AND(F110&lt;&gt;"",NOT(ISNUMBER(F110))),"Brutto-P&amp;L muss numerisch oder leer sein",IF(AND(ISNUMBER(F110),OR(ABS(F110)&gt;1000000000,ROUND(F110,2)&lt;&gt;F110)),"Geldbeträge: höchstens 2 Nachkommastellen; Eingabebetrag absolut ≤ 1.000.000.000.",""))))))))))))))))</x:f>
      </x:c>
      <x:c r="I110" s="29" t="str">
        <x:f>IF(ISNUMBER(D110),ROUND(D110,8),"")</x:f>
      </x:c>
      <x:c r="J110" s="29" t="n">
        <x:f>IF(ISNUMBER(F110),1,0)</x:f>
        <x:v>0</x:v>
      </x:c>
      <x:c r="K110" s="29" t="n">
        <x:f>IF(COUNTA(A110:F110)=0,0,1)</x:f>
        <x:v>0</x:v>
      </x:c>
    </x:row>
    <x:row r="111" ht="36" customHeight="1">
      <x:c r="A111" s="34"/>
      <x:c r="B111" s="34"/>
      <x:c r="C111" s="35"/>
      <x:c r="D111" s="36"/>
      <x:c r="E111" s="36"/>
      <x:c r="F111" s="37"/>
      <x:c r="G111" s="38" t="n">
        <x:f>IF(K111=0,0,IF(H111="",1,-1))</x:f>
        <x:v>0</x:v>
      </x:c>
      <x:c r="H111" s="33" t="str">
        <x:f>IF(K111=0,"",IF(A111="","Ausstiegs-ID eingeben",IF(IF(IFERROR(OR(CODE(UPPER(LEFT(A111,1)))&lt;65,CODE(UPPER(LEFT(A111,1)))&gt;90),TRUE),TRUE,OR(NOT(ISTEXT(A111)),LEN(A111)&gt;64,LEN(A111)&lt;&gt;LEN(SUBSTITUTE(A111,"*","")),LEN(A111)&lt;&gt;LEN(SUBSTITUTE(A111,"?","")),LEN(A111)&lt;&gt;LEN(SUBSTITUTE(A111,"~","")),LEN(A111)&lt;&gt;LEN(SUBSTITUTE(A111,"=","")),LEN(A111)&lt;&gt;LEN(SUBSTITUTE(A111,"&lt;","")),LEN(A111)&lt;&gt;LEN(SUBSTITUTE(A111,"&gt;","")))),"IDs: Text mit A–Z am Anfang, bis zu 64 Zeichen; ohne *, ?, ~, =, &lt; oder &gt;. Beispiel: T-001.",IF(COUNTIFS('Exits'!$A$9:$A$608,A111)&lt;&gt;1,"Ausstiegs-ID ist doppelt",IF(B111="","Zugehörige Trade-ID eingeben",IF(IF(IFERROR(OR(CODE(UPPER(LEFT(B111,1)))&lt;65,CODE(UPPER(LEFT(B111,1)))&gt;90),TRUE),TRUE,OR(NOT(ISTEXT(B111)),LEN(B111)&gt;64,LEN(B111)&lt;&gt;LEN(SUBSTITUTE(B111,"*","")),LEN(B111)&lt;&gt;LEN(SUBSTITUTE(B111,"?","")),LEN(B111)&lt;&gt;LEN(SUBSTITUTE(B111,"~","")),LEN(B111)&lt;&gt;LEN(SUBSTITUTE(B111,"=","")),LEN(B111)&lt;&gt;LEN(SUBSTITUTE(B111,"&lt;","")),LEN(B111)&lt;&gt;LEN(SUBSTITUTE(B111,"&gt;","")))),"IDs: Text mit A–Z am Anfang, bis zu 64 Zeichen; ohne *, ?, ~, =, &lt; oder &gt;. Beispiel: T-001.",IF(COUNTIFS('Trades'!$A$9:$A$208,B111)&lt;&gt;1,"Trade-ID muss genau einer Trades-Zeile entsprechen",IF(NOT(ISNUMBER(C111)),"Gültigen Schließungszeitpunkt eingeben",IF(OR(C111&lt;1,C111&gt;2958465),"Gültigen Schließungszeitpunkt eingeben",IF(NOT(ISNUMBER(D111)),"Positive geschlossene Menge eingeben",IF(OR(D111&lt;=0,D111&gt;1000000,ROUND(D111,8)&lt;&gt;D111),"Positive geschlossene Menge eingeben",IF(NOT(ISNUMBER(INDEX('Trades'!$D$9:$D$208,MATCH(B111,'Trades'!$A$9:$A$208,0)))),"Gültigen Eröffnungszeitpunkt eingeben",IF(C111&lt;INDEX('Trades'!$D$9:$D$208,MATCH(B111,'Trades'!$A$9:$A$208,0)),"Ausstieg liegt vor der Eröffnung",IF(AND(E111&lt;&gt;"",OR(NOT(ISNUMBER(E111)),E111&lt;=0)),"Positiven Kurs eingeben oder leer lassen",IF(AND(F111&lt;&gt;"",NOT(ISNUMBER(F111))),"Brutto-P&amp;L muss numerisch oder leer sein",IF(AND(ISNUMBER(F111),OR(ABS(F111)&gt;1000000000,ROUND(F111,2)&lt;&gt;F111)),"Geldbeträge: höchstens 2 Nachkommastellen; Eingabebetrag absolut ≤ 1.000.000.000.",""))))))))))))))))</x:f>
      </x:c>
      <x:c r="I111" s="29" t="str">
        <x:f>IF(ISNUMBER(D111),ROUND(D111,8),"")</x:f>
      </x:c>
      <x:c r="J111" s="29" t="n">
        <x:f>IF(ISNUMBER(F111),1,0)</x:f>
        <x:v>0</x:v>
      </x:c>
      <x:c r="K111" s="29" t="n">
        <x:f>IF(COUNTA(A111:F111)=0,0,1)</x:f>
        <x:v>0</x:v>
      </x:c>
    </x:row>
    <x:row r="112" ht="36" customHeight="1">
      <x:c r="A112" s="34"/>
      <x:c r="B112" s="34"/>
      <x:c r="C112" s="35"/>
      <x:c r="D112" s="36"/>
      <x:c r="E112" s="36"/>
      <x:c r="F112" s="37"/>
      <x:c r="G112" s="38" t="n">
        <x:f>IF(K112=0,0,IF(H112="",1,-1))</x:f>
        <x:v>0</x:v>
      </x:c>
      <x:c r="H112" s="33" t="str">
        <x:f>IF(K112=0,"",IF(A112="","Ausstiegs-ID eingeben",IF(IF(IFERROR(OR(CODE(UPPER(LEFT(A112,1)))&lt;65,CODE(UPPER(LEFT(A112,1)))&gt;90),TRUE),TRUE,OR(NOT(ISTEXT(A112)),LEN(A112)&gt;64,LEN(A112)&lt;&gt;LEN(SUBSTITUTE(A112,"*","")),LEN(A112)&lt;&gt;LEN(SUBSTITUTE(A112,"?","")),LEN(A112)&lt;&gt;LEN(SUBSTITUTE(A112,"~","")),LEN(A112)&lt;&gt;LEN(SUBSTITUTE(A112,"=","")),LEN(A112)&lt;&gt;LEN(SUBSTITUTE(A112,"&lt;","")),LEN(A112)&lt;&gt;LEN(SUBSTITUTE(A112,"&gt;","")))),"IDs: Text mit A–Z am Anfang, bis zu 64 Zeichen; ohne *, ?, ~, =, &lt; oder &gt;. Beispiel: T-001.",IF(COUNTIFS('Exits'!$A$9:$A$608,A112)&lt;&gt;1,"Ausstiegs-ID ist doppelt",IF(B112="","Zugehörige Trade-ID eingeben",IF(IF(IFERROR(OR(CODE(UPPER(LEFT(B112,1)))&lt;65,CODE(UPPER(LEFT(B112,1)))&gt;90),TRUE),TRUE,OR(NOT(ISTEXT(B112)),LEN(B112)&gt;64,LEN(B112)&lt;&gt;LEN(SUBSTITUTE(B112,"*","")),LEN(B112)&lt;&gt;LEN(SUBSTITUTE(B112,"?","")),LEN(B112)&lt;&gt;LEN(SUBSTITUTE(B112,"~","")),LEN(B112)&lt;&gt;LEN(SUBSTITUTE(B112,"=","")),LEN(B112)&lt;&gt;LEN(SUBSTITUTE(B112,"&lt;","")),LEN(B112)&lt;&gt;LEN(SUBSTITUTE(B112,"&gt;","")))),"IDs: Text mit A–Z am Anfang, bis zu 64 Zeichen; ohne *, ?, ~, =, &lt; oder &gt;. Beispiel: T-001.",IF(COUNTIFS('Trades'!$A$9:$A$208,B112)&lt;&gt;1,"Trade-ID muss genau einer Trades-Zeile entsprechen",IF(NOT(ISNUMBER(C112)),"Gültigen Schließungszeitpunkt eingeben",IF(OR(C112&lt;1,C112&gt;2958465),"Gültigen Schließungszeitpunkt eingeben",IF(NOT(ISNUMBER(D112)),"Positive geschlossene Menge eingeben",IF(OR(D112&lt;=0,D112&gt;1000000,ROUND(D112,8)&lt;&gt;D112),"Positive geschlossene Menge eingeben",IF(NOT(ISNUMBER(INDEX('Trades'!$D$9:$D$208,MATCH(B112,'Trades'!$A$9:$A$208,0)))),"Gültigen Eröffnungszeitpunkt eingeben",IF(C112&lt;INDEX('Trades'!$D$9:$D$208,MATCH(B112,'Trades'!$A$9:$A$208,0)),"Ausstieg liegt vor der Eröffnung",IF(AND(E112&lt;&gt;"",OR(NOT(ISNUMBER(E112)),E112&lt;=0)),"Positiven Kurs eingeben oder leer lassen",IF(AND(F112&lt;&gt;"",NOT(ISNUMBER(F112))),"Brutto-P&amp;L muss numerisch oder leer sein",IF(AND(ISNUMBER(F112),OR(ABS(F112)&gt;1000000000,ROUND(F112,2)&lt;&gt;F112)),"Geldbeträge: höchstens 2 Nachkommastellen; Eingabebetrag absolut ≤ 1.000.000.000.",""))))))))))))))))</x:f>
      </x:c>
      <x:c r="I112" s="29" t="str">
        <x:f>IF(ISNUMBER(D112),ROUND(D112,8),"")</x:f>
      </x:c>
      <x:c r="J112" s="29" t="n">
        <x:f>IF(ISNUMBER(F112),1,0)</x:f>
        <x:v>0</x:v>
      </x:c>
      <x:c r="K112" s="29" t="n">
        <x:f>IF(COUNTA(A112:F112)=0,0,1)</x:f>
        <x:v>0</x:v>
      </x:c>
    </x:row>
    <x:row r="113" ht="36" customHeight="1">
      <x:c r="A113" s="34"/>
      <x:c r="B113" s="34"/>
      <x:c r="C113" s="35"/>
      <x:c r="D113" s="36"/>
      <x:c r="E113" s="36"/>
      <x:c r="F113" s="37"/>
      <x:c r="G113" s="38" t="n">
        <x:f>IF(K113=0,0,IF(H113="",1,-1))</x:f>
        <x:v>0</x:v>
      </x:c>
      <x:c r="H113" s="33" t="str">
        <x:f>IF(K113=0,"",IF(A113="","Ausstiegs-ID eingeben",IF(IF(IFERROR(OR(CODE(UPPER(LEFT(A113,1)))&lt;65,CODE(UPPER(LEFT(A113,1)))&gt;90),TRUE),TRUE,OR(NOT(ISTEXT(A113)),LEN(A113)&gt;64,LEN(A113)&lt;&gt;LEN(SUBSTITUTE(A113,"*","")),LEN(A113)&lt;&gt;LEN(SUBSTITUTE(A113,"?","")),LEN(A113)&lt;&gt;LEN(SUBSTITUTE(A113,"~","")),LEN(A113)&lt;&gt;LEN(SUBSTITUTE(A113,"=","")),LEN(A113)&lt;&gt;LEN(SUBSTITUTE(A113,"&lt;","")),LEN(A113)&lt;&gt;LEN(SUBSTITUTE(A113,"&gt;","")))),"IDs: Text mit A–Z am Anfang, bis zu 64 Zeichen; ohne *, ?, ~, =, &lt; oder &gt;. Beispiel: T-001.",IF(COUNTIFS('Exits'!$A$9:$A$608,A113)&lt;&gt;1,"Ausstiegs-ID ist doppelt",IF(B113="","Zugehörige Trade-ID eingeben",IF(IF(IFERROR(OR(CODE(UPPER(LEFT(B113,1)))&lt;65,CODE(UPPER(LEFT(B113,1)))&gt;90),TRUE),TRUE,OR(NOT(ISTEXT(B113)),LEN(B113)&gt;64,LEN(B113)&lt;&gt;LEN(SUBSTITUTE(B113,"*","")),LEN(B113)&lt;&gt;LEN(SUBSTITUTE(B113,"?","")),LEN(B113)&lt;&gt;LEN(SUBSTITUTE(B113,"~","")),LEN(B113)&lt;&gt;LEN(SUBSTITUTE(B113,"=","")),LEN(B113)&lt;&gt;LEN(SUBSTITUTE(B113,"&lt;","")),LEN(B113)&lt;&gt;LEN(SUBSTITUTE(B113,"&gt;","")))),"IDs: Text mit A–Z am Anfang, bis zu 64 Zeichen; ohne *, ?, ~, =, &lt; oder &gt;. Beispiel: T-001.",IF(COUNTIFS('Trades'!$A$9:$A$208,B113)&lt;&gt;1,"Trade-ID muss genau einer Trades-Zeile entsprechen",IF(NOT(ISNUMBER(C113)),"Gültigen Schließungszeitpunkt eingeben",IF(OR(C113&lt;1,C113&gt;2958465),"Gültigen Schließungszeitpunkt eingeben",IF(NOT(ISNUMBER(D113)),"Positive geschlossene Menge eingeben",IF(OR(D113&lt;=0,D113&gt;1000000,ROUND(D113,8)&lt;&gt;D113),"Positive geschlossene Menge eingeben",IF(NOT(ISNUMBER(INDEX('Trades'!$D$9:$D$208,MATCH(B113,'Trades'!$A$9:$A$208,0)))),"Gültigen Eröffnungszeitpunkt eingeben",IF(C113&lt;INDEX('Trades'!$D$9:$D$208,MATCH(B113,'Trades'!$A$9:$A$208,0)),"Ausstieg liegt vor der Eröffnung",IF(AND(E113&lt;&gt;"",OR(NOT(ISNUMBER(E113)),E113&lt;=0)),"Positiven Kurs eingeben oder leer lassen",IF(AND(F113&lt;&gt;"",NOT(ISNUMBER(F113))),"Brutto-P&amp;L muss numerisch oder leer sein",IF(AND(ISNUMBER(F113),OR(ABS(F113)&gt;1000000000,ROUND(F113,2)&lt;&gt;F113)),"Geldbeträge: höchstens 2 Nachkommastellen; Eingabebetrag absolut ≤ 1.000.000.000.",""))))))))))))))))</x:f>
      </x:c>
      <x:c r="I113" s="29" t="str">
        <x:f>IF(ISNUMBER(D113),ROUND(D113,8),"")</x:f>
      </x:c>
      <x:c r="J113" s="29" t="n">
        <x:f>IF(ISNUMBER(F113),1,0)</x:f>
        <x:v>0</x:v>
      </x:c>
      <x:c r="K113" s="29" t="n">
        <x:f>IF(COUNTA(A113:F113)=0,0,1)</x:f>
        <x:v>0</x:v>
      </x:c>
    </x:row>
    <x:row r="114" ht="36" customHeight="1">
      <x:c r="A114" s="34"/>
      <x:c r="B114" s="34"/>
      <x:c r="C114" s="35"/>
      <x:c r="D114" s="36"/>
      <x:c r="E114" s="36"/>
      <x:c r="F114" s="37"/>
      <x:c r="G114" s="38" t="n">
        <x:f>IF(K114=0,0,IF(H114="",1,-1))</x:f>
        <x:v>0</x:v>
      </x:c>
      <x:c r="H114" s="33" t="str">
        <x:f>IF(K114=0,"",IF(A114="","Ausstiegs-ID eingeben",IF(IF(IFERROR(OR(CODE(UPPER(LEFT(A114,1)))&lt;65,CODE(UPPER(LEFT(A114,1)))&gt;90),TRUE),TRUE,OR(NOT(ISTEXT(A114)),LEN(A114)&gt;64,LEN(A114)&lt;&gt;LEN(SUBSTITUTE(A114,"*","")),LEN(A114)&lt;&gt;LEN(SUBSTITUTE(A114,"?","")),LEN(A114)&lt;&gt;LEN(SUBSTITUTE(A114,"~","")),LEN(A114)&lt;&gt;LEN(SUBSTITUTE(A114,"=","")),LEN(A114)&lt;&gt;LEN(SUBSTITUTE(A114,"&lt;","")),LEN(A114)&lt;&gt;LEN(SUBSTITUTE(A114,"&gt;","")))),"IDs: Text mit A–Z am Anfang, bis zu 64 Zeichen; ohne *, ?, ~, =, &lt; oder &gt;. Beispiel: T-001.",IF(COUNTIFS('Exits'!$A$9:$A$608,A114)&lt;&gt;1,"Ausstiegs-ID ist doppelt",IF(B114="","Zugehörige Trade-ID eingeben",IF(IF(IFERROR(OR(CODE(UPPER(LEFT(B114,1)))&lt;65,CODE(UPPER(LEFT(B114,1)))&gt;90),TRUE),TRUE,OR(NOT(ISTEXT(B114)),LEN(B114)&gt;64,LEN(B114)&lt;&gt;LEN(SUBSTITUTE(B114,"*","")),LEN(B114)&lt;&gt;LEN(SUBSTITUTE(B114,"?","")),LEN(B114)&lt;&gt;LEN(SUBSTITUTE(B114,"~","")),LEN(B114)&lt;&gt;LEN(SUBSTITUTE(B114,"=","")),LEN(B114)&lt;&gt;LEN(SUBSTITUTE(B114,"&lt;","")),LEN(B114)&lt;&gt;LEN(SUBSTITUTE(B114,"&gt;","")))),"IDs: Text mit A–Z am Anfang, bis zu 64 Zeichen; ohne *, ?, ~, =, &lt; oder &gt;. Beispiel: T-001.",IF(COUNTIFS('Trades'!$A$9:$A$208,B114)&lt;&gt;1,"Trade-ID muss genau einer Trades-Zeile entsprechen",IF(NOT(ISNUMBER(C114)),"Gültigen Schließungszeitpunkt eingeben",IF(OR(C114&lt;1,C114&gt;2958465),"Gültigen Schließungszeitpunkt eingeben",IF(NOT(ISNUMBER(D114)),"Positive geschlossene Menge eingeben",IF(OR(D114&lt;=0,D114&gt;1000000,ROUND(D114,8)&lt;&gt;D114),"Positive geschlossene Menge eingeben",IF(NOT(ISNUMBER(INDEX('Trades'!$D$9:$D$208,MATCH(B114,'Trades'!$A$9:$A$208,0)))),"Gültigen Eröffnungszeitpunkt eingeben",IF(C114&lt;INDEX('Trades'!$D$9:$D$208,MATCH(B114,'Trades'!$A$9:$A$208,0)),"Ausstieg liegt vor der Eröffnung",IF(AND(E114&lt;&gt;"",OR(NOT(ISNUMBER(E114)),E114&lt;=0)),"Positiven Kurs eingeben oder leer lassen",IF(AND(F114&lt;&gt;"",NOT(ISNUMBER(F114))),"Brutto-P&amp;L muss numerisch oder leer sein",IF(AND(ISNUMBER(F114),OR(ABS(F114)&gt;1000000000,ROUND(F114,2)&lt;&gt;F114)),"Geldbeträge: höchstens 2 Nachkommastellen; Eingabebetrag absolut ≤ 1.000.000.000.",""))))))))))))))))</x:f>
      </x:c>
      <x:c r="I114" s="29" t="str">
        <x:f>IF(ISNUMBER(D114),ROUND(D114,8),"")</x:f>
      </x:c>
      <x:c r="J114" s="29" t="n">
        <x:f>IF(ISNUMBER(F114),1,0)</x:f>
        <x:v>0</x:v>
      </x:c>
      <x:c r="K114" s="29" t="n">
        <x:f>IF(COUNTA(A114:F114)=0,0,1)</x:f>
        <x:v>0</x:v>
      </x:c>
    </x:row>
    <x:row r="115" ht="36" customHeight="1">
      <x:c r="A115" s="34"/>
      <x:c r="B115" s="34"/>
      <x:c r="C115" s="35"/>
      <x:c r="D115" s="36"/>
      <x:c r="E115" s="36"/>
      <x:c r="F115" s="37"/>
      <x:c r="G115" s="38" t="n">
        <x:f>IF(K115=0,0,IF(H115="",1,-1))</x:f>
        <x:v>0</x:v>
      </x:c>
      <x:c r="H115" s="33" t="str">
        <x:f>IF(K115=0,"",IF(A115="","Ausstiegs-ID eingeben",IF(IF(IFERROR(OR(CODE(UPPER(LEFT(A115,1)))&lt;65,CODE(UPPER(LEFT(A115,1)))&gt;90),TRUE),TRUE,OR(NOT(ISTEXT(A115)),LEN(A115)&gt;64,LEN(A115)&lt;&gt;LEN(SUBSTITUTE(A115,"*","")),LEN(A115)&lt;&gt;LEN(SUBSTITUTE(A115,"?","")),LEN(A115)&lt;&gt;LEN(SUBSTITUTE(A115,"~","")),LEN(A115)&lt;&gt;LEN(SUBSTITUTE(A115,"=","")),LEN(A115)&lt;&gt;LEN(SUBSTITUTE(A115,"&lt;","")),LEN(A115)&lt;&gt;LEN(SUBSTITUTE(A115,"&gt;","")))),"IDs: Text mit A–Z am Anfang, bis zu 64 Zeichen; ohne *, ?, ~, =, &lt; oder &gt;. Beispiel: T-001.",IF(COUNTIFS('Exits'!$A$9:$A$608,A115)&lt;&gt;1,"Ausstiegs-ID ist doppelt",IF(B115="","Zugehörige Trade-ID eingeben",IF(IF(IFERROR(OR(CODE(UPPER(LEFT(B115,1)))&lt;65,CODE(UPPER(LEFT(B115,1)))&gt;90),TRUE),TRUE,OR(NOT(ISTEXT(B115)),LEN(B115)&gt;64,LEN(B115)&lt;&gt;LEN(SUBSTITUTE(B115,"*","")),LEN(B115)&lt;&gt;LEN(SUBSTITUTE(B115,"?","")),LEN(B115)&lt;&gt;LEN(SUBSTITUTE(B115,"~","")),LEN(B115)&lt;&gt;LEN(SUBSTITUTE(B115,"=","")),LEN(B115)&lt;&gt;LEN(SUBSTITUTE(B115,"&lt;","")),LEN(B115)&lt;&gt;LEN(SUBSTITUTE(B115,"&gt;","")))),"IDs: Text mit A–Z am Anfang, bis zu 64 Zeichen; ohne *, ?, ~, =, &lt; oder &gt;. Beispiel: T-001.",IF(COUNTIFS('Trades'!$A$9:$A$208,B115)&lt;&gt;1,"Trade-ID muss genau einer Trades-Zeile entsprechen",IF(NOT(ISNUMBER(C115)),"Gültigen Schließungszeitpunkt eingeben",IF(OR(C115&lt;1,C115&gt;2958465),"Gültigen Schließungszeitpunkt eingeben",IF(NOT(ISNUMBER(D115)),"Positive geschlossene Menge eingeben",IF(OR(D115&lt;=0,D115&gt;1000000,ROUND(D115,8)&lt;&gt;D115),"Positive geschlossene Menge eingeben",IF(NOT(ISNUMBER(INDEX('Trades'!$D$9:$D$208,MATCH(B115,'Trades'!$A$9:$A$208,0)))),"Gültigen Eröffnungszeitpunkt eingeben",IF(C115&lt;INDEX('Trades'!$D$9:$D$208,MATCH(B115,'Trades'!$A$9:$A$208,0)),"Ausstieg liegt vor der Eröffnung",IF(AND(E115&lt;&gt;"",OR(NOT(ISNUMBER(E115)),E115&lt;=0)),"Positiven Kurs eingeben oder leer lassen",IF(AND(F115&lt;&gt;"",NOT(ISNUMBER(F115))),"Brutto-P&amp;L muss numerisch oder leer sein",IF(AND(ISNUMBER(F115),OR(ABS(F115)&gt;1000000000,ROUND(F115,2)&lt;&gt;F115)),"Geldbeträge: höchstens 2 Nachkommastellen; Eingabebetrag absolut ≤ 1.000.000.000.",""))))))))))))))))</x:f>
      </x:c>
      <x:c r="I115" s="29" t="str">
        <x:f>IF(ISNUMBER(D115),ROUND(D115,8),"")</x:f>
      </x:c>
      <x:c r="J115" s="29" t="n">
        <x:f>IF(ISNUMBER(F115),1,0)</x:f>
        <x:v>0</x:v>
      </x:c>
      <x:c r="K115" s="29" t="n">
        <x:f>IF(COUNTA(A115:F115)=0,0,1)</x:f>
        <x:v>0</x:v>
      </x:c>
    </x:row>
    <x:row r="116" ht="36" customHeight="1">
      <x:c r="A116" s="34"/>
      <x:c r="B116" s="34"/>
      <x:c r="C116" s="35"/>
      <x:c r="D116" s="36"/>
      <x:c r="E116" s="36"/>
      <x:c r="F116" s="37"/>
      <x:c r="G116" s="38" t="n">
        <x:f>IF(K116=0,0,IF(H116="",1,-1))</x:f>
        <x:v>0</x:v>
      </x:c>
      <x:c r="H116" s="33" t="str">
        <x:f>IF(K116=0,"",IF(A116="","Ausstiegs-ID eingeben",IF(IF(IFERROR(OR(CODE(UPPER(LEFT(A116,1)))&lt;65,CODE(UPPER(LEFT(A116,1)))&gt;90),TRUE),TRUE,OR(NOT(ISTEXT(A116)),LEN(A116)&gt;64,LEN(A116)&lt;&gt;LEN(SUBSTITUTE(A116,"*","")),LEN(A116)&lt;&gt;LEN(SUBSTITUTE(A116,"?","")),LEN(A116)&lt;&gt;LEN(SUBSTITUTE(A116,"~","")),LEN(A116)&lt;&gt;LEN(SUBSTITUTE(A116,"=","")),LEN(A116)&lt;&gt;LEN(SUBSTITUTE(A116,"&lt;","")),LEN(A116)&lt;&gt;LEN(SUBSTITUTE(A116,"&gt;","")))),"IDs: Text mit A–Z am Anfang, bis zu 64 Zeichen; ohne *, ?, ~, =, &lt; oder &gt;. Beispiel: T-001.",IF(COUNTIFS('Exits'!$A$9:$A$608,A116)&lt;&gt;1,"Ausstiegs-ID ist doppelt",IF(B116="","Zugehörige Trade-ID eingeben",IF(IF(IFERROR(OR(CODE(UPPER(LEFT(B116,1)))&lt;65,CODE(UPPER(LEFT(B116,1)))&gt;90),TRUE),TRUE,OR(NOT(ISTEXT(B116)),LEN(B116)&gt;64,LEN(B116)&lt;&gt;LEN(SUBSTITUTE(B116,"*","")),LEN(B116)&lt;&gt;LEN(SUBSTITUTE(B116,"?","")),LEN(B116)&lt;&gt;LEN(SUBSTITUTE(B116,"~","")),LEN(B116)&lt;&gt;LEN(SUBSTITUTE(B116,"=","")),LEN(B116)&lt;&gt;LEN(SUBSTITUTE(B116,"&lt;","")),LEN(B116)&lt;&gt;LEN(SUBSTITUTE(B116,"&gt;","")))),"IDs: Text mit A–Z am Anfang, bis zu 64 Zeichen; ohne *, ?, ~, =, &lt; oder &gt;. Beispiel: T-001.",IF(COUNTIFS('Trades'!$A$9:$A$208,B116)&lt;&gt;1,"Trade-ID muss genau einer Trades-Zeile entsprechen",IF(NOT(ISNUMBER(C116)),"Gültigen Schließungszeitpunkt eingeben",IF(OR(C116&lt;1,C116&gt;2958465),"Gültigen Schließungszeitpunkt eingeben",IF(NOT(ISNUMBER(D116)),"Positive geschlossene Menge eingeben",IF(OR(D116&lt;=0,D116&gt;1000000,ROUND(D116,8)&lt;&gt;D116),"Positive geschlossene Menge eingeben",IF(NOT(ISNUMBER(INDEX('Trades'!$D$9:$D$208,MATCH(B116,'Trades'!$A$9:$A$208,0)))),"Gültigen Eröffnungszeitpunkt eingeben",IF(C116&lt;INDEX('Trades'!$D$9:$D$208,MATCH(B116,'Trades'!$A$9:$A$208,0)),"Ausstieg liegt vor der Eröffnung",IF(AND(E116&lt;&gt;"",OR(NOT(ISNUMBER(E116)),E116&lt;=0)),"Positiven Kurs eingeben oder leer lassen",IF(AND(F116&lt;&gt;"",NOT(ISNUMBER(F116))),"Brutto-P&amp;L muss numerisch oder leer sein",IF(AND(ISNUMBER(F116),OR(ABS(F116)&gt;1000000000,ROUND(F116,2)&lt;&gt;F116)),"Geldbeträge: höchstens 2 Nachkommastellen; Eingabebetrag absolut ≤ 1.000.000.000.",""))))))))))))))))</x:f>
      </x:c>
      <x:c r="I116" s="29" t="str">
        <x:f>IF(ISNUMBER(D116),ROUND(D116,8),"")</x:f>
      </x:c>
      <x:c r="J116" s="29" t="n">
        <x:f>IF(ISNUMBER(F116),1,0)</x:f>
        <x:v>0</x:v>
      </x:c>
      <x:c r="K116" s="29" t="n">
        <x:f>IF(COUNTA(A116:F116)=0,0,1)</x:f>
        <x:v>0</x:v>
      </x:c>
    </x:row>
    <x:row r="117" ht="36" customHeight="1">
      <x:c r="A117" s="34"/>
      <x:c r="B117" s="34"/>
      <x:c r="C117" s="35"/>
      <x:c r="D117" s="36"/>
      <x:c r="E117" s="36"/>
      <x:c r="F117" s="37"/>
      <x:c r="G117" s="38" t="n">
        <x:f>IF(K117=0,0,IF(H117="",1,-1))</x:f>
        <x:v>0</x:v>
      </x:c>
      <x:c r="H117" s="33" t="str">
        <x:f>IF(K117=0,"",IF(A117="","Ausstiegs-ID eingeben",IF(IF(IFERROR(OR(CODE(UPPER(LEFT(A117,1)))&lt;65,CODE(UPPER(LEFT(A117,1)))&gt;90),TRUE),TRUE,OR(NOT(ISTEXT(A117)),LEN(A117)&gt;64,LEN(A117)&lt;&gt;LEN(SUBSTITUTE(A117,"*","")),LEN(A117)&lt;&gt;LEN(SUBSTITUTE(A117,"?","")),LEN(A117)&lt;&gt;LEN(SUBSTITUTE(A117,"~","")),LEN(A117)&lt;&gt;LEN(SUBSTITUTE(A117,"=","")),LEN(A117)&lt;&gt;LEN(SUBSTITUTE(A117,"&lt;","")),LEN(A117)&lt;&gt;LEN(SUBSTITUTE(A117,"&gt;","")))),"IDs: Text mit A–Z am Anfang, bis zu 64 Zeichen; ohne *, ?, ~, =, &lt; oder &gt;. Beispiel: T-001.",IF(COUNTIFS('Exits'!$A$9:$A$608,A117)&lt;&gt;1,"Ausstiegs-ID ist doppelt",IF(B117="","Zugehörige Trade-ID eingeben",IF(IF(IFERROR(OR(CODE(UPPER(LEFT(B117,1)))&lt;65,CODE(UPPER(LEFT(B117,1)))&gt;90),TRUE),TRUE,OR(NOT(ISTEXT(B117)),LEN(B117)&gt;64,LEN(B117)&lt;&gt;LEN(SUBSTITUTE(B117,"*","")),LEN(B117)&lt;&gt;LEN(SUBSTITUTE(B117,"?","")),LEN(B117)&lt;&gt;LEN(SUBSTITUTE(B117,"~","")),LEN(B117)&lt;&gt;LEN(SUBSTITUTE(B117,"=","")),LEN(B117)&lt;&gt;LEN(SUBSTITUTE(B117,"&lt;","")),LEN(B117)&lt;&gt;LEN(SUBSTITUTE(B117,"&gt;","")))),"IDs: Text mit A–Z am Anfang, bis zu 64 Zeichen; ohne *, ?, ~, =, &lt; oder &gt;. Beispiel: T-001.",IF(COUNTIFS('Trades'!$A$9:$A$208,B117)&lt;&gt;1,"Trade-ID muss genau einer Trades-Zeile entsprechen",IF(NOT(ISNUMBER(C117)),"Gültigen Schließungszeitpunkt eingeben",IF(OR(C117&lt;1,C117&gt;2958465),"Gültigen Schließungszeitpunkt eingeben",IF(NOT(ISNUMBER(D117)),"Positive geschlossene Menge eingeben",IF(OR(D117&lt;=0,D117&gt;1000000,ROUND(D117,8)&lt;&gt;D117),"Positive geschlossene Menge eingeben",IF(NOT(ISNUMBER(INDEX('Trades'!$D$9:$D$208,MATCH(B117,'Trades'!$A$9:$A$208,0)))),"Gültigen Eröffnungszeitpunkt eingeben",IF(C117&lt;INDEX('Trades'!$D$9:$D$208,MATCH(B117,'Trades'!$A$9:$A$208,0)),"Ausstieg liegt vor der Eröffnung",IF(AND(E117&lt;&gt;"",OR(NOT(ISNUMBER(E117)),E117&lt;=0)),"Positiven Kurs eingeben oder leer lassen",IF(AND(F117&lt;&gt;"",NOT(ISNUMBER(F117))),"Brutto-P&amp;L muss numerisch oder leer sein",IF(AND(ISNUMBER(F117),OR(ABS(F117)&gt;1000000000,ROUND(F117,2)&lt;&gt;F117)),"Geldbeträge: höchstens 2 Nachkommastellen; Eingabebetrag absolut ≤ 1.000.000.000.",""))))))))))))))))</x:f>
      </x:c>
      <x:c r="I117" s="29" t="str">
        <x:f>IF(ISNUMBER(D117),ROUND(D117,8),"")</x:f>
      </x:c>
      <x:c r="J117" s="29" t="n">
        <x:f>IF(ISNUMBER(F117),1,0)</x:f>
        <x:v>0</x:v>
      </x:c>
      <x:c r="K117" s="29" t="n">
        <x:f>IF(COUNTA(A117:F117)=0,0,1)</x:f>
        <x:v>0</x:v>
      </x:c>
    </x:row>
    <x:row r="118" ht="36" customHeight="1">
      <x:c r="A118" s="34"/>
      <x:c r="B118" s="34"/>
      <x:c r="C118" s="35"/>
      <x:c r="D118" s="36"/>
      <x:c r="E118" s="36"/>
      <x:c r="F118" s="37"/>
      <x:c r="G118" s="38" t="n">
        <x:f>IF(K118=0,0,IF(H118="",1,-1))</x:f>
        <x:v>0</x:v>
      </x:c>
      <x:c r="H118" s="33" t="str">
        <x:f>IF(K118=0,"",IF(A118="","Ausstiegs-ID eingeben",IF(IF(IFERROR(OR(CODE(UPPER(LEFT(A118,1)))&lt;65,CODE(UPPER(LEFT(A118,1)))&gt;90),TRUE),TRUE,OR(NOT(ISTEXT(A118)),LEN(A118)&gt;64,LEN(A118)&lt;&gt;LEN(SUBSTITUTE(A118,"*","")),LEN(A118)&lt;&gt;LEN(SUBSTITUTE(A118,"?","")),LEN(A118)&lt;&gt;LEN(SUBSTITUTE(A118,"~","")),LEN(A118)&lt;&gt;LEN(SUBSTITUTE(A118,"=","")),LEN(A118)&lt;&gt;LEN(SUBSTITUTE(A118,"&lt;","")),LEN(A118)&lt;&gt;LEN(SUBSTITUTE(A118,"&gt;","")))),"IDs: Text mit A–Z am Anfang, bis zu 64 Zeichen; ohne *, ?, ~, =, &lt; oder &gt;. Beispiel: T-001.",IF(COUNTIFS('Exits'!$A$9:$A$608,A118)&lt;&gt;1,"Ausstiegs-ID ist doppelt",IF(B118="","Zugehörige Trade-ID eingeben",IF(IF(IFERROR(OR(CODE(UPPER(LEFT(B118,1)))&lt;65,CODE(UPPER(LEFT(B118,1)))&gt;90),TRUE),TRUE,OR(NOT(ISTEXT(B118)),LEN(B118)&gt;64,LEN(B118)&lt;&gt;LEN(SUBSTITUTE(B118,"*","")),LEN(B118)&lt;&gt;LEN(SUBSTITUTE(B118,"?","")),LEN(B118)&lt;&gt;LEN(SUBSTITUTE(B118,"~","")),LEN(B118)&lt;&gt;LEN(SUBSTITUTE(B118,"=","")),LEN(B118)&lt;&gt;LEN(SUBSTITUTE(B118,"&lt;","")),LEN(B118)&lt;&gt;LEN(SUBSTITUTE(B118,"&gt;","")))),"IDs: Text mit A–Z am Anfang, bis zu 64 Zeichen; ohne *, ?, ~, =, &lt; oder &gt;. Beispiel: T-001.",IF(COUNTIFS('Trades'!$A$9:$A$208,B118)&lt;&gt;1,"Trade-ID muss genau einer Trades-Zeile entsprechen",IF(NOT(ISNUMBER(C118)),"Gültigen Schließungszeitpunkt eingeben",IF(OR(C118&lt;1,C118&gt;2958465),"Gültigen Schließungszeitpunkt eingeben",IF(NOT(ISNUMBER(D118)),"Positive geschlossene Menge eingeben",IF(OR(D118&lt;=0,D118&gt;1000000,ROUND(D118,8)&lt;&gt;D118),"Positive geschlossene Menge eingeben",IF(NOT(ISNUMBER(INDEX('Trades'!$D$9:$D$208,MATCH(B118,'Trades'!$A$9:$A$208,0)))),"Gültigen Eröffnungszeitpunkt eingeben",IF(C118&lt;INDEX('Trades'!$D$9:$D$208,MATCH(B118,'Trades'!$A$9:$A$208,0)),"Ausstieg liegt vor der Eröffnung",IF(AND(E118&lt;&gt;"",OR(NOT(ISNUMBER(E118)),E118&lt;=0)),"Positiven Kurs eingeben oder leer lassen",IF(AND(F118&lt;&gt;"",NOT(ISNUMBER(F118))),"Brutto-P&amp;L muss numerisch oder leer sein",IF(AND(ISNUMBER(F118),OR(ABS(F118)&gt;1000000000,ROUND(F118,2)&lt;&gt;F118)),"Geldbeträge: höchstens 2 Nachkommastellen; Eingabebetrag absolut ≤ 1.000.000.000.",""))))))))))))))))</x:f>
      </x:c>
      <x:c r="I118" s="29" t="str">
        <x:f>IF(ISNUMBER(D118),ROUND(D118,8),"")</x:f>
      </x:c>
      <x:c r="J118" s="29" t="n">
        <x:f>IF(ISNUMBER(F118),1,0)</x:f>
        <x:v>0</x:v>
      </x:c>
      <x:c r="K118" s="29" t="n">
        <x:f>IF(COUNTA(A118:F118)=0,0,1)</x:f>
        <x:v>0</x:v>
      </x:c>
    </x:row>
    <x:row r="119" ht="36" customHeight="1">
      <x:c r="A119" s="34"/>
      <x:c r="B119" s="34"/>
      <x:c r="C119" s="35"/>
      <x:c r="D119" s="36"/>
      <x:c r="E119" s="36"/>
      <x:c r="F119" s="37"/>
      <x:c r="G119" s="38" t="n">
        <x:f>IF(K119=0,0,IF(H119="",1,-1))</x:f>
        <x:v>0</x:v>
      </x:c>
      <x:c r="H119" s="33" t="str">
        <x:f>IF(K119=0,"",IF(A119="","Ausstiegs-ID eingeben",IF(IF(IFERROR(OR(CODE(UPPER(LEFT(A119,1)))&lt;65,CODE(UPPER(LEFT(A119,1)))&gt;90),TRUE),TRUE,OR(NOT(ISTEXT(A119)),LEN(A119)&gt;64,LEN(A119)&lt;&gt;LEN(SUBSTITUTE(A119,"*","")),LEN(A119)&lt;&gt;LEN(SUBSTITUTE(A119,"?","")),LEN(A119)&lt;&gt;LEN(SUBSTITUTE(A119,"~","")),LEN(A119)&lt;&gt;LEN(SUBSTITUTE(A119,"=","")),LEN(A119)&lt;&gt;LEN(SUBSTITUTE(A119,"&lt;","")),LEN(A119)&lt;&gt;LEN(SUBSTITUTE(A119,"&gt;","")))),"IDs: Text mit A–Z am Anfang, bis zu 64 Zeichen; ohne *, ?, ~, =, &lt; oder &gt;. Beispiel: T-001.",IF(COUNTIFS('Exits'!$A$9:$A$608,A119)&lt;&gt;1,"Ausstiegs-ID ist doppelt",IF(B119="","Zugehörige Trade-ID eingeben",IF(IF(IFERROR(OR(CODE(UPPER(LEFT(B119,1)))&lt;65,CODE(UPPER(LEFT(B119,1)))&gt;90),TRUE),TRUE,OR(NOT(ISTEXT(B119)),LEN(B119)&gt;64,LEN(B119)&lt;&gt;LEN(SUBSTITUTE(B119,"*","")),LEN(B119)&lt;&gt;LEN(SUBSTITUTE(B119,"?","")),LEN(B119)&lt;&gt;LEN(SUBSTITUTE(B119,"~","")),LEN(B119)&lt;&gt;LEN(SUBSTITUTE(B119,"=","")),LEN(B119)&lt;&gt;LEN(SUBSTITUTE(B119,"&lt;","")),LEN(B119)&lt;&gt;LEN(SUBSTITUTE(B119,"&gt;","")))),"IDs: Text mit A–Z am Anfang, bis zu 64 Zeichen; ohne *, ?, ~, =, &lt; oder &gt;. Beispiel: T-001.",IF(COUNTIFS('Trades'!$A$9:$A$208,B119)&lt;&gt;1,"Trade-ID muss genau einer Trades-Zeile entsprechen",IF(NOT(ISNUMBER(C119)),"Gültigen Schließungszeitpunkt eingeben",IF(OR(C119&lt;1,C119&gt;2958465),"Gültigen Schließungszeitpunkt eingeben",IF(NOT(ISNUMBER(D119)),"Positive geschlossene Menge eingeben",IF(OR(D119&lt;=0,D119&gt;1000000,ROUND(D119,8)&lt;&gt;D119),"Positive geschlossene Menge eingeben",IF(NOT(ISNUMBER(INDEX('Trades'!$D$9:$D$208,MATCH(B119,'Trades'!$A$9:$A$208,0)))),"Gültigen Eröffnungszeitpunkt eingeben",IF(C119&lt;INDEX('Trades'!$D$9:$D$208,MATCH(B119,'Trades'!$A$9:$A$208,0)),"Ausstieg liegt vor der Eröffnung",IF(AND(E119&lt;&gt;"",OR(NOT(ISNUMBER(E119)),E119&lt;=0)),"Positiven Kurs eingeben oder leer lassen",IF(AND(F119&lt;&gt;"",NOT(ISNUMBER(F119))),"Brutto-P&amp;L muss numerisch oder leer sein",IF(AND(ISNUMBER(F119),OR(ABS(F119)&gt;1000000000,ROUND(F119,2)&lt;&gt;F119)),"Geldbeträge: höchstens 2 Nachkommastellen; Eingabebetrag absolut ≤ 1.000.000.000.",""))))))))))))))))</x:f>
      </x:c>
      <x:c r="I119" s="29" t="str">
        <x:f>IF(ISNUMBER(D119),ROUND(D119,8),"")</x:f>
      </x:c>
      <x:c r="J119" s="29" t="n">
        <x:f>IF(ISNUMBER(F119),1,0)</x:f>
        <x:v>0</x:v>
      </x:c>
      <x:c r="K119" s="29" t="n">
        <x:f>IF(COUNTA(A119:F119)=0,0,1)</x:f>
        <x:v>0</x:v>
      </x:c>
    </x:row>
    <x:row r="120" ht="36" customHeight="1">
      <x:c r="A120" s="34"/>
      <x:c r="B120" s="34"/>
      <x:c r="C120" s="35"/>
      <x:c r="D120" s="36"/>
      <x:c r="E120" s="36"/>
      <x:c r="F120" s="37"/>
      <x:c r="G120" s="38" t="n">
        <x:f>IF(K120=0,0,IF(H120="",1,-1))</x:f>
        <x:v>0</x:v>
      </x:c>
      <x:c r="H120" s="33" t="str">
        <x:f>IF(K120=0,"",IF(A120="","Ausstiegs-ID eingeben",IF(IF(IFERROR(OR(CODE(UPPER(LEFT(A120,1)))&lt;65,CODE(UPPER(LEFT(A120,1)))&gt;90),TRUE),TRUE,OR(NOT(ISTEXT(A120)),LEN(A120)&gt;64,LEN(A120)&lt;&gt;LEN(SUBSTITUTE(A120,"*","")),LEN(A120)&lt;&gt;LEN(SUBSTITUTE(A120,"?","")),LEN(A120)&lt;&gt;LEN(SUBSTITUTE(A120,"~","")),LEN(A120)&lt;&gt;LEN(SUBSTITUTE(A120,"=","")),LEN(A120)&lt;&gt;LEN(SUBSTITUTE(A120,"&lt;","")),LEN(A120)&lt;&gt;LEN(SUBSTITUTE(A120,"&gt;","")))),"IDs: Text mit A–Z am Anfang, bis zu 64 Zeichen; ohne *, ?, ~, =, &lt; oder &gt;. Beispiel: T-001.",IF(COUNTIFS('Exits'!$A$9:$A$608,A120)&lt;&gt;1,"Ausstiegs-ID ist doppelt",IF(B120="","Zugehörige Trade-ID eingeben",IF(IF(IFERROR(OR(CODE(UPPER(LEFT(B120,1)))&lt;65,CODE(UPPER(LEFT(B120,1)))&gt;90),TRUE),TRUE,OR(NOT(ISTEXT(B120)),LEN(B120)&gt;64,LEN(B120)&lt;&gt;LEN(SUBSTITUTE(B120,"*","")),LEN(B120)&lt;&gt;LEN(SUBSTITUTE(B120,"?","")),LEN(B120)&lt;&gt;LEN(SUBSTITUTE(B120,"~","")),LEN(B120)&lt;&gt;LEN(SUBSTITUTE(B120,"=","")),LEN(B120)&lt;&gt;LEN(SUBSTITUTE(B120,"&lt;","")),LEN(B120)&lt;&gt;LEN(SUBSTITUTE(B120,"&gt;","")))),"IDs: Text mit A–Z am Anfang, bis zu 64 Zeichen; ohne *, ?, ~, =, &lt; oder &gt;. Beispiel: T-001.",IF(COUNTIFS('Trades'!$A$9:$A$208,B120)&lt;&gt;1,"Trade-ID muss genau einer Trades-Zeile entsprechen",IF(NOT(ISNUMBER(C120)),"Gültigen Schließungszeitpunkt eingeben",IF(OR(C120&lt;1,C120&gt;2958465),"Gültigen Schließungszeitpunkt eingeben",IF(NOT(ISNUMBER(D120)),"Positive geschlossene Menge eingeben",IF(OR(D120&lt;=0,D120&gt;1000000,ROUND(D120,8)&lt;&gt;D120),"Positive geschlossene Menge eingeben",IF(NOT(ISNUMBER(INDEX('Trades'!$D$9:$D$208,MATCH(B120,'Trades'!$A$9:$A$208,0)))),"Gültigen Eröffnungszeitpunkt eingeben",IF(C120&lt;INDEX('Trades'!$D$9:$D$208,MATCH(B120,'Trades'!$A$9:$A$208,0)),"Ausstieg liegt vor der Eröffnung",IF(AND(E120&lt;&gt;"",OR(NOT(ISNUMBER(E120)),E120&lt;=0)),"Positiven Kurs eingeben oder leer lassen",IF(AND(F120&lt;&gt;"",NOT(ISNUMBER(F120))),"Brutto-P&amp;L muss numerisch oder leer sein",IF(AND(ISNUMBER(F120),OR(ABS(F120)&gt;1000000000,ROUND(F120,2)&lt;&gt;F120)),"Geldbeträge: höchstens 2 Nachkommastellen; Eingabebetrag absolut ≤ 1.000.000.000.",""))))))))))))))))</x:f>
      </x:c>
      <x:c r="I120" s="29" t="str">
        <x:f>IF(ISNUMBER(D120),ROUND(D120,8),"")</x:f>
      </x:c>
      <x:c r="J120" s="29" t="n">
        <x:f>IF(ISNUMBER(F120),1,0)</x:f>
        <x:v>0</x:v>
      </x:c>
      <x:c r="K120" s="29" t="n">
        <x:f>IF(COUNTA(A120:F120)=0,0,1)</x:f>
        <x:v>0</x:v>
      </x:c>
    </x:row>
    <x:row r="121" ht="36" customHeight="1">
      <x:c r="A121" s="34"/>
      <x:c r="B121" s="34"/>
      <x:c r="C121" s="35"/>
      <x:c r="D121" s="36"/>
      <x:c r="E121" s="36"/>
      <x:c r="F121" s="37"/>
      <x:c r="G121" s="38" t="n">
        <x:f>IF(K121=0,0,IF(H121="",1,-1))</x:f>
        <x:v>0</x:v>
      </x:c>
      <x:c r="H121" s="33" t="str">
        <x:f>IF(K121=0,"",IF(A121="","Ausstiegs-ID eingeben",IF(IF(IFERROR(OR(CODE(UPPER(LEFT(A121,1)))&lt;65,CODE(UPPER(LEFT(A121,1)))&gt;90),TRUE),TRUE,OR(NOT(ISTEXT(A121)),LEN(A121)&gt;64,LEN(A121)&lt;&gt;LEN(SUBSTITUTE(A121,"*","")),LEN(A121)&lt;&gt;LEN(SUBSTITUTE(A121,"?","")),LEN(A121)&lt;&gt;LEN(SUBSTITUTE(A121,"~","")),LEN(A121)&lt;&gt;LEN(SUBSTITUTE(A121,"=","")),LEN(A121)&lt;&gt;LEN(SUBSTITUTE(A121,"&lt;","")),LEN(A121)&lt;&gt;LEN(SUBSTITUTE(A121,"&gt;","")))),"IDs: Text mit A–Z am Anfang, bis zu 64 Zeichen; ohne *, ?, ~, =, &lt; oder &gt;. Beispiel: T-001.",IF(COUNTIFS('Exits'!$A$9:$A$608,A121)&lt;&gt;1,"Ausstiegs-ID ist doppelt",IF(B121="","Zugehörige Trade-ID eingeben",IF(IF(IFERROR(OR(CODE(UPPER(LEFT(B121,1)))&lt;65,CODE(UPPER(LEFT(B121,1)))&gt;90),TRUE),TRUE,OR(NOT(ISTEXT(B121)),LEN(B121)&gt;64,LEN(B121)&lt;&gt;LEN(SUBSTITUTE(B121,"*","")),LEN(B121)&lt;&gt;LEN(SUBSTITUTE(B121,"?","")),LEN(B121)&lt;&gt;LEN(SUBSTITUTE(B121,"~","")),LEN(B121)&lt;&gt;LEN(SUBSTITUTE(B121,"=","")),LEN(B121)&lt;&gt;LEN(SUBSTITUTE(B121,"&lt;","")),LEN(B121)&lt;&gt;LEN(SUBSTITUTE(B121,"&gt;","")))),"IDs: Text mit A–Z am Anfang, bis zu 64 Zeichen; ohne *, ?, ~, =, &lt; oder &gt;. Beispiel: T-001.",IF(COUNTIFS('Trades'!$A$9:$A$208,B121)&lt;&gt;1,"Trade-ID muss genau einer Trades-Zeile entsprechen",IF(NOT(ISNUMBER(C121)),"Gültigen Schließungszeitpunkt eingeben",IF(OR(C121&lt;1,C121&gt;2958465),"Gültigen Schließungszeitpunkt eingeben",IF(NOT(ISNUMBER(D121)),"Positive geschlossene Menge eingeben",IF(OR(D121&lt;=0,D121&gt;1000000,ROUND(D121,8)&lt;&gt;D121),"Positive geschlossene Menge eingeben",IF(NOT(ISNUMBER(INDEX('Trades'!$D$9:$D$208,MATCH(B121,'Trades'!$A$9:$A$208,0)))),"Gültigen Eröffnungszeitpunkt eingeben",IF(C121&lt;INDEX('Trades'!$D$9:$D$208,MATCH(B121,'Trades'!$A$9:$A$208,0)),"Ausstieg liegt vor der Eröffnung",IF(AND(E121&lt;&gt;"",OR(NOT(ISNUMBER(E121)),E121&lt;=0)),"Positiven Kurs eingeben oder leer lassen",IF(AND(F121&lt;&gt;"",NOT(ISNUMBER(F121))),"Brutto-P&amp;L muss numerisch oder leer sein",IF(AND(ISNUMBER(F121),OR(ABS(F121)&gt;1000000000,ROUND(F121,2)&lt;&gt;F121)),"Geldbeträge: höchstens 2 Nachkommastellen; Eingabebetrag absolut ≤ 1.000.000.000.",""))))))))))))))))</x:f>
      </x:c>
      <x:c r="I121" s="29" t="str">
        <x:f>IF(ISNUMBER(D121),ROUND(D121,8),"")</x:f>
      </x:c>
      <x:c r="J121" s="29" t="n">
        <x:f>IF(ISNUMBER(F121),1,0)</x:f>
        <x:v>0</x:v>
      </x:c>
      <x:c r="K121" s="29" t="n">
        <x:f>IF(COUNTA(A121:F121)=0,0,1)</x:f>
        <x:v>0</x:v>
      </x:c>
    </x:row>
    <x:row r="122" ht="36" customHeight="1">
      <x:c r="A122" s="34"/>
      <x:c r="B122" s="34"/>
      <x:c r="C122" s="35"/>
      <x:c r="D122" s="36"/>
      <x:c r="E122" s="36"/>
      <x:c r="F122" s="37"/>
      <x:c r="G122" s="38" t="n">
        <x:f>IF(K122=0,0,IF(H122="",1,-1))</x:f>
        <x:v>0</x:v>
      </x:c>
      <x:c r="H122" s="33" t="str">
        <x:f>IF(K122=0,"",IF(A122="","Ausstiegs-ID eingeben",IF(IF(IFERROR(OR(CODE(UPPER(LEFT(A122,1)))&lt;65,CODE(UPPER(LEFT(A122,1)))&gt;90),TRUE),TRUE,OR(NOT(ISTEXT(A122)),LEN(A122)&gt;64,LEN(A122)&lt;&gt;LEN(SUBSTITUTE(A122,"*","")),LEN(A122)&lt;&gt;LEN(SUBSTITUTE(A122,"?","")),LEN(A122)&lt;&gt;LEN(SUBSTITUTE(A122,"~","")),LEN(A122)&lt;&gt;LEN(SUBSTITUTE(A122,"=","")),LEN(A122)&lt;&gt;LEN(SUBSTITUTE(A122,"&lt;","")),LEN(A122)&lt;&gt;LEN(SUBSTITUTE(A122,"&gt;","")))),"IDs: Text mit A–Z am Anfang, bis zu 64 Zeichen; ohne *, ?, ~, =, &lt; oder &gt;. Beispiel: T-001.",IF(COUNTIFS('Exits'!$A$9:$A$608,A122)&lt;&gt;1,"Ausstiegs-ID ist doppelt",IF(B122="","Zugehörige Trade-ID eingeben",IF(IF(IFERROR(OR(CODE(UPPER(LEFT(B122,1)))&lt;65,CODE(UPPER(LEFT(B122,1)))&gt;90),TRUE),TRUE,OR(NOT(ISTEXT(B122)),LEN(B122)&gt;64,LEN(B122)&lt;&gt;LEN(SUBSTITUTE(B122,"*","")),LEN(B122)&lt;&gt;LEN(SUBSTITUTE(B122,"?","")),LEN(B122)&lt;&gt;LEN(SUBSTITUTE(B122,"~","")),LEN(B122)&lt;&gt;LEN(SUBSTITUTE(B122,"=","")),LEN(B122)&lt;&gt;LEN(SUBSTITUTE(B122,"&lt;","")),LEN(B122)&lt;&gt;LEN(SUBSTITUTE(B122,"&gt;","")))),"IDs: Text mit A–Z am Anfang, bis zu 64 Zeichen; ohne *, ?, ~, =, &lt; oder &gt;. Beispiel: T-001.",IF(COUNTIFS('Trades'!$A$9:$A$208,B122)&lt;&gt;1,"Trade-ID muss genau einer Trades-Zeile entsprechen",IF(NOT(ISNUMBER(C122)),"Gültigen Schließungszeitpunkt eingeben",IF(OR(C122&lt;1,C122&gt;2958465),"Gültigen Schließungszeitpunkt eingeben",IF(NOT(ISNUMBER(D122)),"Positive geschlossene Menge eingeben",IF(OR(D122&lt;=0,D122&gt;1000000,ROUND(D122,8)&lt;&gt;D122),"Positive geschlossene Menge eingeben",IF(NOT(ISNUMBER(INDEX('Trades'!$D$9:$D$208,MATCH(B122,'Trades'!$A$9:$A$208,0)))),"Gültigen Eröffnungszeitpunkt eingeben",IF(C122&lt;INDEX('Trades'!$D$9:$D$208,MATCH(B122,'Trades'!$A$9:$A$208,0)),"Ausstieg liegt vor der Eröffnung",IF(AND(E122&lt;&gt;"",OR(NOT(ISNUMBER(E122)),E122&lt;=0)),"Positiven Kurs eingeben oder leer lassen",IF(AND(F122&lt;&gt;"",NOT(ISNUMBER(F122))),"Brutto-P&amp;L muss numerisch oder leer sein",IF(AND(ISNUMBER(F122),OR(ABS(F122)&gt;1000000000,ROUND(F122,2)&lt;&gt;F122)),"Geldbeträge: höchstens 2 Nachkommastellen; Eingabebetrag absolut ≤ 1.000.000.000.",""))))))))))))))))</x:f>
      </x:c>
      <x:c r="I122" s="29" t="str">
        <x:f>IF(ISNUMBER(D122),ROUND(D122,8),"")</x:f>
      </x:c>
      <x:c r="J122" s="29" t="n">
        <x:f>IF(ISNUMBER(F122),1,0)</x:f>
        <x:v>0</x:v>
      </x:c>
      <x:c r="K122" s="29" t="n">
        <x:f>IF(COUNTA(A122:F122)=0,0,1)</x:f>
        <x:v>0</x:v>
      </x:c>
    </x:row>
    <x:row r="123" ht="36" customHeight="1">
      <x:c r="A123" s="34"/>
      <x:c r="B123" s="34"/>
      <x:c r="C123" s="35"/>
      <x:c r="D123" s="36"/>
      <x:c r="E123" s="36"/>
      <x:c r="F123" s="37"/>
      <x:c r="G123" s="38" t="n">
        <x:f>IF(K123=0,0,IF(H123="",1,-1))</x:f>
        <x:v>0</x:v>
      </x:c>
      <x:c r="H123" s="33" t="str">
        <x:f>IF(K123=0,"",IF(A123="","Ausstiegs-ID eingeben",IF(IF(IFERROR(OR(CODE(UPPER(LEFT(A123,1)))&lt;65,CODE(UPPER(LEFT(A123,1)))&gt;90),TRUE),TRUE,OR(NOT(ISTEXT(A123)),LEN(A123)&gt;64,LEN(A123)&lt;&gt;LEN(SUBSTITUTE(A123,"*","")),LEN(A123)&lt;&gt;LEN(SUBSTITUTE(A123,"?","")),LEN(A123)&lt;&gt;LEN(SUBSTITUTE(A123,"~","")),LEN(A123)&lt;&gt;LEN(SUBSTITUTE(A123,"=","")),LEN(A123)&lt;&gt;LEN(SUBSTITUTE(A123,"&lt;","")),LEN(A123)&lt;&gt;LEN(SUBSTITUTE(A123,"&gt;","")))),"IDs: Text mit A–Z am Anfang, bis zu 64 Zeichen; ohne *, ?, ~, =, &lt; oder &gt;. Beispiel: T-001.",IF(COUNTIFS('Exits'!$A$9:$A$608,A123)&lt;&gt;1,"Ausstiegs-ID ist doppelt",IF(B123="","Zugehörige Trade-ID eingeben",IF(IF(IFERROR(OR(CODE(UPPER(LEFT(B123,1)))&lt;65,CODE(UPPER(LEFT(B123,1)))&gt;90),TRUE),TRUE,OR(NOT(ISTEXT(B123)),LEN(B123)&gt;64,LEN(B123)&lt;&gt;LEN(SUBSTITUTE(B123,"*","")),LEN(B123)&lt;&gt;LEN(SUBSTITUTE(B123,"?","")),LEN(B123)&lt;&gt;LEN(SUBSTITUTE(B123,"~","")),LEN(B123)&lt;&gt;LEN(SUBSTITUTE(B123,"=","")),LEN(B123)&lt;&gt;LEN(SUBSTITUTE(B123,"&lt;","")),LEN(B123)&lt;&gt;LEN(SUBSTITUTE(B123,"&gt;","")))),"IDs: Text mit A–Z am Anfang, bis zu 64 Zeichen; ohne *, ?, ~, =, &lt; oder &gt;. Beispiel: T-001.",IF(COUNTIFS('Trades'!$A$9:$A$208,B123)&lt;&gt;1,"Trade-ID muss genau einer Trades-Zeile entsprechen",IF(NOT(ISNUMBER(C123)),"Gültigen Schließungszeitpunkt eingeben",IF(OR(C123&lt;1,C123&gt;2958465),"Gültigen Schließungszeitpunkt eingeben",IF(NOT(ISNUMBER(D123)),"Positive geschlossene Menge eingeben",IF(OR(D123&lt;=0,D123&gt;1000000,ROUND(D123,8)&lt;&gt;D123),"Positive geschlossene Menge eingeben",IF(NOT(ISNUMBER(INDEX('Trades'!$D$9:$D$208,MATCH(B123,'Trades'!$A$9:$A$208,0)))),"Gültigen Eröffnungszeitpunkt eingeben",IF(C123&lt;INDEX('Trades'!$D$9:$D$208,MATCH(B123,'Trades'!$A$9:$A$208,0)),"Ausstieg liegt vor der Eröffnung",IF(AND(E123&lt;&gt;"",OR(NOT(ISNUMBER(E123)),E123&lt;=0)),"Positiven Kurs eingeben oder leer lassen",IF(AND(F123&lt;&gt;"",NOT(ISNUMBER(F123))),"Brutto-P&amp;L muss numerisch oder leer sein",IF(AND(ISNUMBER(F123),OR(ABS(F123)&gt;1000000000,ROUND(F123,2)&lt;&gt;F123)),"Geldbeträge: höchstens 2 Nachkommastellen; Eingabebetrag absolut ≤ 1.000.000.000.",""))))))))))))))))</x:f>
      </x:c>
      <x:c r="I123" s="29" t="str">
        <x:f>IF(ISNUMBER(D123),ROUND(D123,8),"")</x:f>
      </x:c>
      <x:c r="J123" s="29" t="n">
        <x:f>IF(ISNUMBER(F123),1,0)</x:f>
        <x:v>0</x:v>
      </x:c>
      <x:c r="K123" s="29" t="n">
        <x:f>IF(COUNTA(A123:F123)=0,0,1)</x:f>
        <x:v>0</x:v>
      </x:c>
    </x:row>
    <x:row r="124" ht="36" customHeight="1">
      <x:c r="A124" s="34"/>
      <x:c r="B124" s="34"/>
      <x:c r="C124" s="35"/>
      <x:c r="D124" s="36"/>
      <x:c r="E124" s="36"/>
      <x:c r="F124" s="37"/>
      <x:c r="G124" s="38" t="n">
        <x:f>IF(K124=0,0,IF(H124="",1,-1))</x:f>
        <x:v>0</x:v>
      </x:c>
      <x:c r="H124" s="33" t="str">
        <x:f>IF(K124=0,"",IF(A124="","Ausstiegs-ID eingeben",IF(IF(IFERROR(OR(CODE(UPPER(LEFT(A124,1)))&lt;65,CODE(UPPER(LEFT(A124,1)))&gt;90),TRUE),TRUE,OR(NOT(ISTEXT(A124)),LEN(A124)&gt;64,LEN(A124)&lt;&gt;LEN(SUBSTITUTE(A124,"*","")),LEN(A124)&lt;&gt;LEN(SUBSTITUTE(A124,"?","")),LEN(A124)&lt;&gt;LEN(SUBSTITUTE(A124,"~","")),LEN(A124)&lt;&gt;LEN(SUBSTITUTE(A124,"=","")),LEN(A124)&lt;&gt;LEN(SUBSTITUTE(A124,"&lt;","")),LEN(A124)&lt;&gt;LEN(SUBSTITUTE(A124,"&gt;","")))),"IDs: Text mit A–Z am Anfang, bis zu 64 Zeichen; ohne *, ?, ~, =, &lt; oder &gt;. Beispiel: T-001.",IF(COUNTIFS('Exits'!$A$9:$A$608,A124)&lt;&gt;1,"Ausstiegs-ID ist doppelt",IF(B124="","Zugehörige Trade-ID eingeben",IF(IF(IFERROR(OR(CODE(UPPER(LEFT(B124,1)))&lt;65,CODE(UPPER(LEFT(B124,1)))&gt;90),TRUE),TRUE,OR(NOT(ISTEXT(B124)),LEN(B124)&gt;64,LEN(B124)&lt;&gt;LEN(SUBSTITUTE(B124,"*","")),LEN(B124)&lt;&gt;LEN(SUBSTITUTE(B124,"?","")),LEN(B124)&lt;&gt;LEN(SUBSTITUTE(B124,"~","")),LEN(B124)&lt;&gt;LEN(SUBSTITUTE(B124,"=","")),LEN(B124)&lt;&gt;LEN(SUBSTITUTE(B124,"&lt;","")),LEN(B124)&lt;&gt;LEN(SUBSTITUTE(B124,"&gt;","")))),"IDs: Text mit A–Z am Anfang, bis zu 64 Zeichen; ohne *, ?, ~, =, &lt; oder &gt;. Beispiel: T-001.",IF(COUNTIFS('Trades'!$A$9:$A$208,B124)&lt;&gt;1,"Trade-ID muss genau einer Trades-Zeile entsprechen",IF(NOT(ISNUMBER(C124)),"Gültigen Schließungszeitpunkt eingeben",IF(OR(C124&lt;1,C124&gt;2958465),"Gültigen Schließungszeitpunkt eingeben",IF(NOT(ISNUMBER(D124)),"Positive geschlossene Menge eingeben",IF(OR(D124&lt;=0,D124&gt;1000000,ROUND(D124,8)&lt;&gt;D124),"Positive geschlossene Menge eingeben",IF(NOT(ISNUMBER(INDEX('Trades'!$D$9:$D$208,MATCH(B124,'Trades'!$A$9:$A$208,0)))),"Gültigen Eröffnungszeitpunkt eingeben",IF(C124&lt;INDEX('Trades'!$D$9:$D$208,MATCH(B124,'Trades'!$A$9:$A$208,0)),"Ausstieg liegt vor der Eröffnung",IF(AND(E124&lt;&gt;"",OR(NOT(ISNUMBER(E124)),E124&lt;=0)),"Positiven Kurs eingeben oder leer lassen",IF(AND(F124&lt;&gt;"",NOT(ISNUMBER(F124))),"Brutto-P&amp;L muss numerisch oder leer sein",IF(AND(ISNUMBER(F124),OR(ABS(F124)&gt;1000000000,ROUND(F124,2)&lt;&gt;F124)),"Geldbeträge: höchstens 2 Nachkommastellen; Eingabebetrag absolut ≤ 1.000.000.000.",""))))))))))))))))</x:f>
      </x:c>
      <x:c r="I124" s="29" t="str">
        <x:f>IF(ISNUMBER(D124),ROUND(D124,8),"")</x:f>
      </x:c>
      <x:c r="J124" s="29" t="n">
        <x:f>IF(ISNUMBER(F124),1,0)</x:f>
        <x:v>0</x:v>
      </x:c>
      <x:c r="K124" s="29" t="n">
        <x:f>IF(COUNTA(A124:F124)=0,0,1)</x:f>
        <x:v>0</x:v>
      </x:c>
    </x:row>
    <x:row r="125" ht="36" customHeight="1">
      <x:c r="A125" s="34"/>
      <x:c r="B125" s="34"/>
      <x:c r="C125" s="35"/>
      <x:c r="D125" s="36"/>
      <x:c r="E125" s="36"/>
      <x:c r="F125" s="37"/>
      <x:c r="G125" s="38" t="n">
        <x:f>IF(K125=0,0,IF(H125="",1,-1))</x:f>
        <x:v>0</x:v>
      </x:c>
      <x:c r="H125" s="33" t="str">
        <x:f>IF(K125=0,"",IF(A125="","Ausstiegs-ID eingeben",IF(IF(IFERROR(OR(CODE(UPPER(LEFT(A125,1)))&lt;65,CODE(UPPER(LEFT(A125,1)))&gt;90),TRUE),TRUE,OR(NOT(ISTEXT(A125)),LEN(A125)&gt;64,LEN(A125)&lt;&gt;LEN(SUBSTITUTE(A125,"*","")),LEN(A125)&lt;&gt;LEN(SUBSTITUTE(A125,"?","")),LEN(A125)&lt;&gt;LEN(SUBSTITUTE(A125,"~","")),LEN(A125)&lt;&gt;LEN(SUBSTITUTE(A125,"=","")),LEN(A125)&lt;&gt;LEN(SUBSTITUTE(A125,"&lt;","")),LEN(A125)&lt;&gt;LEN(SUBSTITUTE(A125,"&gt;","")))),"IDs: Text mit A–Z am Anfang, bis zu 64 Zeichen; ohne *, ?, ~, =, &lt; oder &gt;. Beispiel: T-001.",IF(COUNTIFS('Exits'!$A$9:$A$608,A125)&lt;&gt;1,"Ausstiegs-ID ist doppelt",IF(B125="","Zugehörige Trade-ID eingeben",IF(IF(IFERROR(OR(CODE(UPPER(LEFT(B125,1)))&lt;65,CODE(UPPER(LEFT(B125,1)))&gt;90),TRUE),TRUE,OR(NOT(ISTEXT(B125)),LEN(B125)&gt;64,LEN(B125)&lt;&gt;LEN(SUBSTITUTE(B125,"*","")),LEN(B125)&lt;&gt;LEN(SUBSTITUTE(B125,"?","")),LEN(B125)&lt;&gt;LEN(SUBSTITUTE(B125,"~","")),LEN(B125)&lt;&gt;LEN(SUBSTITUTE(B125,"=","")),LEN(B125)&lt;&gt;LEN(SUBSTITUTE(B125,"&lt;","")),LEN(B125)&lt;&gt;LEN(SUBSTITUTE(B125,"&gt;","")))),"IDs: Text mit A–Z am Anfang, bis zu 64 Zeichen; ohne *, ?, ~, =, &lt; oder &gt;. Beispiel: T-001.",IF(COUNTIFS('Trades'!$A$9:$A$208,B125)&lt;&gt;1,"Trade-ID muss genau einer Trades-Zeile entsprechen",IF(NOT(ISNUMBER(C125)),"Gültigen Schließungszeitpunkt eingeben",IF(OR(C125&lt;1,C125&gt;2958465),"Gültigen Schließungszeitpunkt eingeben",IF(NOT(ISNUMBER(D125)),"Positive geschlossene Menge eingeben",IF(OR(D125&lt;=0,D125&gt;1000000,ROUND(D125,8)&lt;&gt;D125),"Positive geschlossene Menge eingeben",IF(NOT(ISNUMBER(INDEX('Trades'!$D$9:$D$208,MATCH(B125,'Trades'!$A$9:$A$208,0)))),"Gültigen Eröffnungszeitpunkt eingeben",IF(C125&lt;INDEX('Trades'!$D$9:$D$208,MATCH(B125,'Trades'!$A$9:$A$208,0)),"Ausstieg liegt vor der Eröffnung",IF(AND(E125&lt;&gt;"",OR(NOT(ISNUMBER(E125)),E125&lt;=0)),"Positiven Kurs eingeben oder leer lassen",IF(AND(F125&lt;&gt;"",NOT(ISNUMBER(F125))),"Brutto-P&amp;L muss numerisch oder leer sein",IF(AND(ISNUMBER(F125),OR(ABS(F125)&gt;1000000000,ROUND(F125,2)&lt;&gt;F125)),"Geldbeträge: höchstens 2 Nachkommastellen; Eingabebetrag absolut ≤ 1.000.000.000.",""))))))))))))))))</x:f>
      </x:c>
      <x:c r="I125" s="29" t="str">
        <x:f>IF(ISNUMBER(D125),ROUND(D125,8),"")</x:f>
      </x:c>
      <x:c r="J125" s="29" t="n">
        <x:f>IF(ISNUMBER(F125),1,0)</x:f>
        <x:v>0</x:v>
      </x:c>
      <x:c r="K125" s="29" t="n">
        <x:f>IF(COUNTA(A125:F125)=0,0,1)</x:f>
        <x:v>0</x:v>
      </x:c>
    </x:row>
    <x:row r="126" ht="36" customHeight="1">
      <x:c r="A126" s="34"/>
      <x:c r="B126" s="34"/>
      <x:c r="C126" s="35"/>
      <x:c r="D126" s="36"/>
      <x:c r="E126" s="36"/>
      <x:c r="F126" s="37"/>
      <x:c r="G126" s="38" t="n">
        <x:f>IF(K126=0,0,IF(H126="",1,-1))</x:f>
        <x:v>0</x:v>
      </x:c>
      <x:c r="H126" s="33" t="str">
        <x:f>IF(K126=0,"",IF(A126="","Ausstiegs-ID eingeben",IF(IF(IFERROR(OR(CODE(UPPER(LEFT(A126,1)))&lt;65,CODE(UPPER(LEFT(A126,1)))&gt;90),TRUE),TRUE,OR(NOT(ISTEXT(A126)),LEN(A126)&gt;64,LEN(A126)&lt;&gt;LEN(SUBSTITUTE(A126,"*","")),LEN(A126)&lt;&gt;LEN(SUBSTITUTE(A126,"?","")),LEN(A126)&lt;&gt;LEN(SUBSTITUTE(A126,"~","")),LEN(A126)&lt;&gt;LEN(SUBSTITUTE(A126,"=","")),LEN(A126)&lt;&gt;LEN(SUBSTITUTE(A126,"&lt;","")),LEN(A126)&lt;&gt;LEN(SUBSTITUTE(A126,"&gt;","")))),"IDs: Text mit A–Z am Anfang, bis zu 64 Zeichen; ohne *, ?, ~, =, &lt; oder &gt;. Beispiel: T-001.",IF(COUNTIFS('Exits'!$A$9:$A$608,A126)&lt;&gt;1,"Ausstiegs-ID ist doppelt",IF(B126="","Zugehörige Trade-ID eingeben",IF(IF(IFERROR(OR(CODE(UPPER(LEFT(B126,1)))&lt;65,CODE(UPPER(LEFT(B126,1)))&gt;90),TRUE),TRUE,OR(NOT(ISTEXT(B126)),LEN(B126)&gt;64,LEN(B126)&lt;&gt;LEN(SUBSTITUTE(B126,"*","")),LEN(B126)&lt;&gt;LEN(SUBSTITUTE(B126,"?","")),LEN(B126)&lt;&gt;LEN(SUBSTITUTE(B126,"~","")),LEN(B126)&lt;&gt;LEN(SUBSTITUTE(B126,"=","")),LEN(B126)&lt;&gt;LEN(SUBSTITUTE(B126,"&lt;","")),LEN(B126)&lt;&gt;LEN(SUBSTITUTE(B126,"&gt;","")))),"IDs: Text mit A–Z am Anfang, bis zu 64 Zeichen; ohne *, ?, ~, =, &lt; oder &gt;. Beispiel: T-001.",IF(COUNTIFS('Trades'!$A$9:$A$208,B126)&lt;&gt;1,"Trade-ID muss genau einer Trades-Zeile entsprechen",IF(NOT(ISNUMBER(C126)),"Gültigen Schließungszeitpunkt eingeben",IF(OR(C126&lt;1,C126&gt;2958465),"Gültigen Schließungszeitpunkt eingeben",IF(NOT(ISNUMBER(D126)),"Positive geschlossene Menge eingeben",IF(OR(D126&lt;=0,D126&gt;1000000,ROUND(D126,8)&lt;&gt;D126),"Positive geschlossene Menge eingeben",IF(NOT(ISNUMBER(INDEX('Trades'!$D$9:$D$208,MATCH(B126,'Trades'!$A$9:$A$208,0)))),"Gültigen Eröffnungszeitpunkt eingeben",IF(C126&lt;INDEX('Trades'!$D$9:$D$208,MATCH(B126,'Trades'!$A$9:$A$208,0)),"Ausstieg liegt vor der Eröffnung",IF(AND(E126&lt;&gt;"",OR(NOT(ISNUMBER(E126)),E126&lt;=0)),"Positiven Kurs eingeben oder leer lassen",IF(AND(F126&lt;&gt;"",NOT(ISNUMBER(F126))),"Brutto-P&amp;L muss numerisch oder leer sein",IF(AND(ISNUMBER(F126),OR(ABS(F126)&gt;1000000000,ROUND(F126,2)&lt;&gt;F126)),"Geldbeträge: höchstens 2 Nachkommastellen; Eingabebetrag absolut ≤ 1.000.000.000.",""))))))))))))))))</x:f>
      </x:c>
      <x:c r="I126" s="29" t="str">
        <x:f>IF(ISNUMBER(D126),ROUND(D126,8),"")</x:f>
      </x:c>
      <x:c r="J126" s="29" t="n">
        <x:f>IF(ISNUMBER(F126),1,0)</x:f>
        <x:v>0</x:v>
      </x:c>
      <x:c r="K126" s="29" t="n">
        <x:f>IF(COUNTA(A126:F126)=0,0,1)</x:f>
        <x:v>0</x:v>
      </x:c>
    </x:row>
    <x:row r="127" ht="36" customHeight="1">
      <x:c r="A127" s="34"/>
      <x:c r="B127" s="34"/>
      <x:c r="C127" s="35"/>
      <x:c r="D127" s="36"/>
      <x:c r="E127" s="36"/>
      <x:c r="F127" s="37"/>
      <x:c r="G127" s="38" t="n">
        <x:f>IF(K127=0,0,IF(H127="",1,-1))</x:f>
        <x:v>0</x:v>
      </x:c>
      <x:c r="H127" s="33" t="str">
        <x:f>IF(K127=0,"",IF(A127="","Ausstiegs-ID eingeben",IF(IF(IFERROR(OR(CODE(UPPER(LEFT(A127,1)))&lt;65,CODE(UPPER(LEFT(A127,1)))&gt;90),TRUE),TRUE,OR(NOT(ISTEXT(A127)),LEN(A127)&gt;64,LEN(A127)&lt;&gt;LEN(SUBSTITUTE(A127,"*","")),LEN(A127)&lt;&gt;LEN(SUBSTITUTE(A127,"?","")),LEN(A127)&lt;&gt;LEN(SUBSTITUTE(A127,"~","")),LEN(A127)&lt;&gt;LEN(SUBSTITUTE(A127,"=","")),LEN(A127)&lt;&gt;LEN(SUBSTITUTE(A127,"&lt;","")),LEN(A127)&lt;&gt;LEN(SUBSTITUTE(A127,"&gt;","")))),"IDs: Text mit A–Z am Anfang, bis zu 64 Zeichen; ohne *, ?, ~, =, &lt; oder &gt;. Beispiel: T-001.",IF(COUNTIFS('Exits'!$A$9:$A$608,A127)&lt;&gt;1,"Ausstiegs-ID ist doppelt",IF(B127="","Zugehörige Trade-ID eingeben",IF(IF(IFERROR(OR(CODE(UPPER(LEFT(B127,1)))&lt;65,CODE(UPPER(LEFT(B127,1)))&gt;90),TRUE),TRUE,OR(NOT(ISTEXT(B127)),LEN(B127)&gt;64,LEN(B127)&lt;&gt;LEN(SUBSTITUTE(B127,"*","")),LEN(B127)&lt;&gt;LEN(SUBSTITUTE(B127,"?","")),LEN(B127)&lt;&gt;LEN(SUBSTITUTE(B127,"~","")),LEN(B127)&lt;&gt;LEN(SUBSTITUTE(B127,"=","")),LEN(B127)&lt;&gt;LEN(SUBSTITUTE(B127,"&lt;","")),LEN(B127)&lt;&gt;LEN(SUBSTITUTE(B127,"&gt;","")))),"IDs: Text mit A–Z am Anfang, bis zu 64 Zeichen; ohne *, ?, ~, =, &lt; oder &gt;. Beispiel: T-001.",IF(COUNTIFS('Trades'!$A$9:$A$208,B127)&lt;&gt;1,"Trade-ID muss genau einer Trades-Zeile entsprechen",IF(NOT(ISNUMBER(C127)),"Gültigen Schließungszeitpunkt eingeben",IF(OR(C127&lt;1,C127&gt;2958465),"Gültigen Schließungszeitpunkt eingeben",IF(NOT(ISNUMBER(D127)),"Positive geschlossene Menge eingeben",IF(OR(D127&lt;=0,D127&gt;1000000,ROUND(D127,8)&lt;&gt;D127),"Positive geschlossene Menge eingeben",IF(NOT(ISNUMBER(INDEX('Trades'!$D$9:$D$208,MATCH(B127,'Trades'!$A$9:$A$208,0)))),"Gültigen Eröffnungszeitpunkt eingeben",IF(C127&lt;INDEX('Trades'!$D$9:$D$208,MATCH(B127,'Trades'!$A$9:$A$208,0)),"Ausstieg liegt vor der Eröffnung",IF(AND(E127&lt;&gt;"",OR(NOT(ISNUMBER(E127)),E127&lt;=0)),"Positiven Kurs eingeben oder leer lassen",IF(AND(F127&lt;&gt;"",NOT(ISNUMBER(F127))),"Brutto-P&amp;L muss numerisch oder leer sein",IF(AND(ISNUMBER(F127),OR(ABS(F127)&gt;1000000000,ROUND(F127,2)&lt;&gt;F127)),"Geldbeträge: höchstens 2 Nachkommastellen; Eingabebetrag absolut ≤ 1.000.000.000.",""))))))))))))))))</x:f>
      </x:c>
      <x:c r="I127" s="29" t="str">
        <x:f>IF(ISNUMBER(D127),ROUND(D127,8),"")</x:f>
      </x:c>
      <x:c r="J127" s="29" t="n">
        <x:f>IF(ISNUMBER(F127),1,0)</x:f>
        <x:v>0</x:v>
      </x:c>
      <x:c r="K127" s="29" t="n">
        <x:f>IF(COUNTA(A127:F127)=0,0,1)</x:f>
        <x:v>0</x:v>
      </x:c>
    </x:row>
    <x:row r="128" ht="36" customHeight="1">
      <x:c r="A128" s="34"/>
      <x:c r="B128" s="34"/>
      <x:c r="C128" s="35"/>
      <x:c r="D128" s="36"/>
      <x:c r="E128" s="36"/>
      <x:c r="F128" s="37"/>
      <x:c r="G128" s="38" t="n">
        <x:f>IF(K128=0,0,IF(H128="",1,-1))</x:f>
        <x:v>0</x:v>
      </x:c>
      <x:c r="H128" s="33" t="str">
        <x:f>IF(K128=0,"",IF(A128="","Ausstiegs-ID eingeben",IF(IF(IFERROR(OR(CODE(UPPER(LEFT(A128,1)))&lt;65,CODE(UPPER(LEFT(A128,1)))&gt;90),TRUE),TRUE,OR(NOT(ISTEXT(A128)),LEN(A128)&gt;64,LEN(A128)&lt;&gt;LEN(SUBSTITUTE(A128,"*","")),LEN(A128)&lt;&gt;LEN(SUBSTITUTE(A128,"?","")),LEN(A128)&lt;&gt;LEN(SUBSTITUTE(A128,"~","")),LEN(A128)&lt;&gt;LEN(SUBSTITUTE(A128,"=","")),LEN(A128)&lt;&gt;LEN(SUBSTITUTE(A128,"&lt;","")),LEN(A128)&lt;&gt;LEN(SUBSTITUTE(A128,"&gt;","")))),"IDs: Text mit A–Z am Anfang, bis zu 64 Zeichen; ohne *, ?, ~, =, &lt; oder &gt;. Beispiel: T-001.",IF(COUNTIFS('Exits'!$A$9:$A$608,A128)&lt;&gt;1,"Ausstiegs-ID ist doppelt",IF(B128="","Zugehörige Trade-ID eingeben",IF(IF(IFERROR(OR(CODE(UPPER(LEFT(B128,1)))&lt;65,CODE(UPPER(LEFT(B128,1)))&gt;90),TRUE),TRUE,OR(NOT(ISTEXT(B128)),LEN(B128)&gt;64,LEN(B128)&lt;&gt;LEN(SUBSTITUTE(B128,"*","")),LEN(B128)&lt;&gt;LEN(SUBSTITUTE(B128,"?","")),LEN(B128)&lt;&gt;LEN(SUBSTITUTE(B128,"~","")),LEN(B128)&lt;&gt;LEN(SUBSTITUTE(B128,"=","")),LEN(B128)&lt;&gt;LEN(SUBSTITUTE(B128,"&lt;","")),LEN(B128)&lt;&gt;LEN(SUBSTITUTE(B128,"&gt;","")))),"IDs: Text mit A–Z am Anfang, bis zu 64 Zeichen; ohne *, ?, ~, =, &lt; oder &gt;. Beispiel: T-001.",IF(COUNTIFS('Trades'!$A$9:$A$208,B128)&lt;&gt;1,"Trade-ID muss genau einer Trades-Zeile entsprechen",IF(NOT(ISNUMBER(C128)),"Gültigen Schließungszeitpunkt eingeben",IF(OR(C128&lt;1,C128&gt;2958465),"Gültigen Schließungszeitpunkt eingeben",IF(NOT(ISNUMBER(D128)),"Positive geschlossene Menge eingeben",IF(OR(D128&lt;=0,D128&gt;1000000,ROUND(D128,8)&lt;&gt;D128),"Positive geschlossene Menge eingeben",IF(NOT(ISNUMBER(INDEX('Trades'!$D$9:$D$208,MATCH(B128,'Trades'!$A$9:$A$208,0)))),"Gültigen Eröffnungszeitpunkt eingeben",IF(C128&lt;INDEX('Trades'!$D$9:$D$208,MATCH(B128,'Trades'!$A$9:$A$208,0)),"Ausstieg liegt vor der Eröffnung",IF(AND(E128&lt;&gt;"",OR(NOT(ISNUMBER(E128)),E128&lt;=0)),"Positiven Kurs eingeben oder leer lassen",IF(AND(F128&lt;&gt;"",NOT(ISNUMBER(F128))),"Brutto-P&amp;L muss numerisch oder leer sein",IF(AND(ISNUMBER(F128),OR(ABS(F128)&gt;1000000000,ROUND(F128,2)&lt;&gt;F128)),"Geldbeträge: höchstens 2 Nachkommastellen; Eingabebetrag absolut ≤ 1.000.000.000.",""))))))))))))))))</x:f>
      </x:c>
      <x:c r="I128" s="29" t="str">
        <x:f>IF(ISNUMBER(D128),ROUND(D128,8),"")</x:f>
      </x:c>
      <x:c r="J128" s="29" t="n">
        <x:f>IF(ISNUMBER(F128),1,0)</x:f>
        <x:v>0</x:v>
      </x:c>
      <x:c r="K128" s="29" t="n">
        <x:f>IF(COUNTA(A128:F128)=0,0,1)</x:f>
        <x:v>0</x:v>
      </x:c>
    </x:row>
    <x:row r="129" ht="36" customHeight="1">
      <x:c r="A129" s="34"/>
      <x:c r="B129" s="34"/>
      <x:c r="C129" s="35"/>
      <x:c r="D129" s="36"/>
      <x:c r="E129" s="36"/>
      <x:c r="F129" s="37"/>
      <x:c r="G129" s="38" t="n">
        <x:f>IF(K129=0,0,IF(H129="",1,-1))</x:f>
        <x:v>0</x:v>
      </x:c>
      <x:c r="H129" s="33" t="str">
        <x:f>IF(K129=0,"",IF(A129="","Ausstiegs-ID eingeben",IF(IF(IFERROR(OR(CODE(UPPER(LEFT(A129,1)))&lt;65,CODE(UPPER(LEFT(A129,1)))&gt;90),TRUE),TRUE,OR(NOT(ISTEXT(A129)),LEN(A129)&gt;64,LEN(A129)&lt;&gt;LEN(SUBSTITUTE(A129,"*","")),LEN(A129)&lt;&gt;LEN(SUBSTITUTE(A129,"?","")),LEN(A129)&lt;&gt;LEN(SUBSTITUTE(A129,"~","")),LEN(A129)&lt;&gt;LEN(SUBSTITUTE(A129,"=","")),LEN(A129)&lt;&gt;LEN(SUBSTITUTE(A129,"&lt;","")),LEN(A129)&lt;&gt;LEN(SUBSTITUTE(A129,"&gt;","")))),"IDs: Text mit A–Z am Anfang, bis zu 64 Zeichen; ohne *, ?, ~, =, &lt; oder &gt;. Beispiel: T-001.",IF(COUNTIFS('Exits'!$A$9:$A$608,A129)&lt;&gt;1,"Ausstiegs-ID ist doppelt",IF(B129="","Zugehörige Trade-ID eingeben",IF(IF(IFERROR(OR(CODE(UPPER(LEFT(B129,1)))&lt;65,CODE(UPPER(LEFT(B129,1)))&gt;90),TRUE),TRUE,OR(NOT(ISTEXT(B129)),LEN(B129)&gt;64,LEN(B129)&lt;&gt;LEN(SUBSTITUTE(B129,"*","")),LEN(B129)&lt;&gt;LEN(SUBSTITUTE(B129,"?","")),LEN(B129)&lt;&gt;LEN(SUBSTITUTE(B129,"~","")),LEN(B129)&lt;&gt;LEN(SUBSTITUTE(B129,"=","")),LEN(B129)&lt;&gt;LEN(SUBSTITUTE(B129,"&lt;","")),LEN(B129)&lt;&gt;LEN(SUBSTITUTE(B129,"&gt;","")))),"IDs: Text mit A–Z am Anfang, bis zu 64 Zeichen; ohne *, ?, ~, =, &lt; oder &gt;. Beispiel: T-001.",IF(COUNTIFS('Trades'!$A$9:$A$208,B129)&lt;&gt;1,"Trade-ID muss genau einer Trades-Zeile entsprechen",IF(NOT(ISNUMBER(C129)),"Gültigen Schließungszeitpunkt eingeben",IF(OR(C129&lt;1,C129&gt;2958465),"Gültigen Schließungszeitpunkt eingeben",IF(NOT(ISNUMBER(D129)),"Positive geschlossene Menge eingeben",IF(OR(D129&lt;=0,D129&gt;1000000,ROUND(D129,8)&lt;&gt;D129),"Positive geschlossene Menge eingeben",IF(NOT(ISNUMBER(INDEX('Trades'!$D$9:$D$208,MATCH(B129,'Trades'!$A$9:$A$208,0)))),"Gültigen Eröffnungszeitpunkt eingeben",IF(C129&lt;INDEX('Trades'!$D$9:$D$208,MATCH(B129,'Trades'!$A$9:$A$208,0)),"Ausstieg liegt vor der Eröffnung",IF(AND(E129&lt;&gt;"",OR(NOT(ISNUMBER(E129)),E129&lt;=0)),"Positiven Kurs eingeben oder leer lassen",IF(AND(F129&lt;&gt;"",NOT(ISNUMBER(F129))),"Brutto-P&amp;L muss numerisch oder leer sein",IF(AND(ISNUMBER(F129),OR(ABS(F129)&gt;1000000000,ROUND(F129,2)&lt;&gt;F129)),"Geldbeträge: höchstens 2 Nachkommastellen; Eingabebetrag absolut ≤ 1.000.000.000.",""))))))))))))))))</x:f>
      </x:c>
      <x:c r="I129" s="29" t="str">
        <x:f>IF(ISNUMBER(D129),ROUND(D129,8),"")</x:f>
      </x:c>
      <x:c r="J129" s="29" t="n">
        <x:f>IF(ISNUMBER(F129),1,0)</x:f>
        <x:v>0</x:v>
      </x:c>
      <x:c r="K129" s="29" t="n">
        <x:f>IF(COUNTA(A129:F129)=0,0,1)</x:f>
        <x:v>0</x:v>
      </x:c>
    </x:row>
    <x:row r="130" ht="36" customHeight="1">
      <x:c r="A130" s="34"/>
      <x:c r="B130" s="34"/>
      <x:c r="C130" s="35"/>
      <x:c r="D130" s="36"/>
      <x:c r="E130" s="36"/>
      <x:c r="F130" s="37"/>
      <x:c r="G130" s="38" t="n">
        <x:f>IF(K130=0,0,IF(H130="",1,-1))</x:f>
        <x:v>0</x:v>
      </x:c>
      <x:c r="H130" s="33" t="str">
        <x:f>IF(K130=0,"",IF(A130="","Ausstiegs-ID eingeben",IF(IF(IFERROR(OR(CODE(UPPER(LEFT(A130,1)))&lt;65,CODE(UPPER(LEFT(A130,1)))&gt;90),TRUE),TRUE,OR(NOT(ISTEXT(A130)),LEN(A130)&gt;64,LEN(A130)&lt;&gt;LEN(SUBSTITUTE(A130,"*","")),LEN(A130)&lt;&gt;LEN(SUBSTITUTE(A130,"?","")),LEN(A130)&lt;&gt;LEN(SUBSTITUTE(A130,"~","")),LEN(A130)&lt;&gt;LEN(SUBSTITUTE(A130,"=","")),LEN(A130)&lt;&gt;LEN(SUBSTITUTE(A130,"&lt;","")),LEN(A130)&lt;&gt;LEN(SUBSTITUTE(A130,"&gt;","")))),"IDs: Text mit A–Z am Anfang, bis zu 64 Zeichen; ohne *, ?, ~, =, &lt; oder &gt;. Beispiel: T-001.",IF(COUNTIFS('Exits'!$A$9:$A$608,A130)&lt;&gt;1,"Ausstiegs-ID ist doppelt",IF(B130="","Zugehörige Trade-ID eingeben",IF(IF(IFERROR(OR(CODE(UPPER(LEFT(B130,1)))&lt;65,CODE(UPPER(LEFT(B130,1)))&gt;90),TRUE),TRUE,OR(NOT(ISTEXT(B130)),LEN(B130)&gt;64,LEN(B130)&lt;&gt;LEN(SUBSTITUTE(B130,"*","")),LEN(B130)&lt;&gt;LEN(SUBSTITUTE(B130,"?","")),LEN(B130)&lt;&gt;LEN(SUBSTITUTE(B130,"~","")),LEN(B130)&lt;&gt;LEN(SUBSTITUTE(B130,"=","")),LEN(B130)&lt;&gt;LEN(SUBSTITUTE(B130,"&lt;","")),LEN(B130)&lt;&gt;LEN(SUBSTITUTE(B130,"&gt;","")))),"IDs: Text mit A–Z am Anfang, bis zu 64 Zeichen; ohne *, ?, ~, =, &lt; oder &gt;. Beispiel: T-001.",IF(COUNTIFS('Trades'!$A$9:$A$208,B130)&lt;&gt;1,"Trade-ID muss genau einer Trades-Zeile entsprechen",IF(NOT(ISNUMBER(C130)),"Gültigen Schließungszeitpunkt eingeben",IF(OR(C130&lt;1,C130&gt;2958465),"Gültigen Schließungszeitpunkt eingeben",IF(NOT(ISNUMBER(D130)),"Positive geschlossene Menge eingeben",IF(OR(D130&lt;=0,D130&gt;1000000,ROUND(D130,8)&lt;&gt;D130),"Positive geschlossene Menge eingeben",IF(NOT(ISNUMBER(INDEX('Trades'!$D$9:$D$208,MATCH(B130,'Trades'!$A$9:$A$208,0)))),"Gültigen Eröffnungszeitpunkt eingeben",IF(C130&lt;INDEX('Trades'!$D$9:$D$208,MATCH(B130,'Trades'!$A$9:$A$208,0)),"Ausstieg liegt vor der Eröffnung",IF(AND(E130&lt;&gt;"",OR(NOT(ISNUMBER(E130)),E130&lt;=0)),"Positiven Kurs eingeben oder leer lassen",IF(AND(F130&lt;&gt;"",NOT(ISNUMBER(F130))),"Brutto-P&amp;L muss numerisch oder leer sein",IF(AND(ISNUMBER(F130),OR(ABS(F130)&gt;1000000000,ROUND(F130,2)&lt;&gt;F130)),"Geldbeträge: höchstens 2 Nachkommastellen; Eingabebetrag absolut ≤ 1.000.000.000.",""))))))))))))))))</x:f>
      </x:c>
      <x:c r="I130" s="29" t="str">
        <x:f>IF(ISNUMBER(D130),ROUND(D130,8),"")</x:f>
      </x:c>
      <x:c r="J130" s="29" t="n">
        <x:f>IF(ISNUMBER(F130),1,0)</x:f>
        <x:v>0</x:v>
      </x:c>
      <x:c r="K130" s="29" t="n">
        <x:f>IF(COUNTA(A130:F130)=0,0,1)</x:f>
        <x:v>0</x:v>
      </x:c>
    </x:row>
    <x:row r="131" ht="36" customHeight="1">
      <x:c r="A131" s="34"/>
      <x:c r="B131" s="34"/>
      <x:c r="C131" s="35"/>
      <x:c r="D131" s="36"/>
      <x:c r="E131" s="36"/>
      <x:c r="F131" s="37"/>
      <x:c r="G131" s="38" t="n">
        <x:f>IF(K131=0,0,IF(H131="",1,-1))</x:f>
        <x:v>0</x:v>
      </x:c>
      <x:c r="H131" s="33" t="str">
        <x:f>IF(K131=0,"",IF(A131="","Ausstiegs-ID eingeben",IF(IF(IFERROR(OR(CODE(UPPER(LEFT(A131,1)))&lt;65,CODE(UPPER(LEFT(A131,1)))&gt;90),TRUE),TRUE,OR(NOT(ISTEXT(A131)),LEN(A131)&gt;64,LEN(A131)&lt;&gt;LEN(SUBSTITUTE(A131,"*","")),LEN(A131)&lt;&gt;LEN(SUBSTITUTE(A131,"?","")),LEN(A131)&lt;&gt;LEN(SUBSTITUTE(A131,"~","")),LEN(A131)&lt;&gt;LEN(SUBSTITUTE(A131,"=","")),LEN(A131)&lt;&gt;LEN(SUBSTITUTE(A131,"&lt;","")),LEN(A131)&lt;&gt;LEN(SUBSTITUTE(A131,"&gt;","")))),"IDs: Text mit A–Z am Anfang, bis zu 64 Zeichen; ohne *, ?, ~, =, &lt; oder &gt;. Beispiel: T-001.",IF(COUNTIFS('Exits'!$A$9:$A$608,A131)&lt;&gt;1,"Ausstiegs-ID ist doppelt",IF(B131="","Zugehörige Trade-ID eingeben",IF(IF(IFERROR(OR(CODE(UPPER(LEFT(B131,1)))&lt;65,CODE(UPPER(LEFT(B131,1)))&gt;90),TRUE),TRUE,OR(NOT(ISTEXT(B131)),LEN(B131)&gt;64,LEN(B131)&lt;&gt;LEN(SUBSTITUTE(B131,"*","")),LEN(B131)&lt;&gt;LEN(SUBSTITUTE(B131,"?","")),LEN(B131)&lt;&gt;LEN(SUBSTITUTE(B131,"~","")),LEN(B131)&lt;&gt;LEN(SUBSTITUTE(B131,"=","")),LEN(B131)&lt;&gt;LEN(SUBSTITUTE(B131,"&lt;","")),LEN(B131)&lt;&gt;LEN(SUBSTITUTE(B131,"&gt;","")))),"IDs: Text mit A–Z am Anfang, bis zu 64 Zeichen; ohne *, ?, ~, =, &lt; oder &gt;. Beispiel: T-001.",IF(COUNTIFS('Trades'!$A$9:$A$208,B131)&lt;&gt;1,"Trade-ID muss genau einer Trades-Zeile entsprechen",IF(NOT(ISNUMBER(C131)),"Gültigen Schließungszeitpunkt eingeben",IF(OR(C131&lt;1,C131&gt;2958465),"Gültigen Schließungszeitpunkt eingeben",IF(NOT(ISNUMBER(D131)),"Positive geschlossene Menge eingeben",IF(OR(D131&lt;=0,D131&gt;1000000,ROUND(D131,8)&lt;&gt;D131),"Positive geschlossene Menge eingeben",IF(NOT(ISNUMBER(INDEX('Trades'!$D$9:$D$208,MATCH(B131,'Trades'!$A$9:$A$208,0)))),"Gültigen Eröffnungszeitpunkt eingeben",IF(C131&lt;INDEX('Trades'!$D$9:$D$208,MATCH(B131,'Trades'!$A$9:$A$208,0)),"Ausstieg liegt vor der Eröffnung",IF(AND(E131&lt;&gt;"",OR(NOT(ISNUMBER(E131)),E131&lt;=0)),"Positiven Kurs eingeben oder leer lassen",IF(AND(F131&lt;&gt;"",NOT(ISNUMBER(F131))),"Brutto-P&amp;L muss numerisch oder leer sein",IF(AND(ISNUMBER(F131),OR(ABS(F131)&gt;1000000000,ROUND(F131,2)&lt;&gt;F131)),"Geldbeträge: höchstens 2 Nachkommastellen; Eingabebetrag absolut ≤ 1.000.000.000.",""))))))))))))))))</x:f>
      </x:c>
      <x:c r="I131" s="29" t="str">
        <x:f>IF(ISNUMBER(D131),ROUND(D131,8),"")</x:f>
      </x:c>
      <x:c r="J131" s="29" t="n">
        <x:f>IF(ISNUMBER(F131),1,0)</x:f>
        <x:v>0</x:v>
      </x:c>
      <x:c r="K131" s="29" t="n">
        <x:f>IF(COUNTA(A131:F131)=0,0,1)</x:f>
        <x:v>0</x:v>
      </x:c>
    </x:row>
    <x:row r="132" ht="36" customHeight="1">
      <x:c r="A132" s="34"/>
      <x:c r="B132" s="34"/>
      <x:c r="C132" s="35"/>
      <x:c r="D132" s="36"/>
      <x:c r="E132" s="36"/>
      <x:c r="F132" s="37"/>
      <x:c r="G132" s="38" t="n">
        <x:f>IF(K132=0,0,IF(H132="",1,-1))</x:f>
        <x:v>0</x:v>
      </x:c>
      <x:c r="H132" s="33" t="str">
        <x:f>IF(K132=0,"",IF(A132="","Ausstiegs-ID eingeben",IF(IF(IFERROR(OR(CODE(UPPER(LEFT(A132,1)))&lt;65,CODE(UPPER(LEFT(A132,1)))&gt;90),TRUE),TRUE,OR(NOT(ISTEXT(A132)),LEN(A132)&gt;64,LEN(A132)&lt;&gt;LEN(SUBSTITUTE(A132,"*","")),LEN(A132)&lt;&gt;LEN(SUBSTITUTE(A132,"?","")),LEN(A132)&lt;&gt;LEN(SUBSTITUTE(A132,"~","")),LEN(A132)&lt;&gt;LEN(SUBSTITUTE(A132,"=","")),LEN(A132)&lt;&gt;LEN(SUBSTITUTE(A132,"&lt;","")),LEN(A132)&lt;&gt;LEN(SUBSTITUTE(A132,"&gt;","")))),"IDs: Text mit A–Z am Anfang, bis zu 64 Zeichen; ohne *, ?, ~, =, &lt; oder &gt;. Beispiel: T-001.",IF(COUNTIFS('Exits'!$A$9:$A$608,A132)&lt;&gt;1,"Ausstiegs-ID ist doppelt",IF(B132="","Zugehörige Trade-ID eingeben",IF(IF(IFERROR(OR(CODE(UPPER(LEFT(B132,1)))&lt;65,CODE(UPPER(LEFT(B132,1)))&gt;90),TRUE),TRUE,OR(NOT(ISTEXT(B132)),LEN(B132)&gt;64,LEN(B132)&lt;&gt;LEN(SUBSTITUTE(B132,"*","")),LEN(B132)&lt;&gt;LEN(SUBSTITUTE(B132,"?","")),LEN(B132)&lt;&gt;LEN(SUBSTITUTE(B132,"~","")),LEN(B132)&lt;&gt;LEN(SUBSTITUTE(B132,"=","")),LEN(B132)&lt;&gt;LEN(SUBSTITUTE(B132,"&lt;","")),LEN(B132)&lt;&gt;LEN(SUBSTITUTE(B132,"&gt;","")))),"IDs: Text mit A–Z am Anfang, bis zu 64 Zeichen; ohne *, ?, ~, =, &lt; oder &gt;. Beispiel: T-001.",IF(COUNTIFS('Trades'!$A$9:$A$208,B132)&lt;&gt;1,"Trade-ID muss genau einer Trades-Zeile entsprechen",IF(NOT(ISNUMBER(C132)),"Gültigen Schließungszeitpunkt eingeben",IF(OR(C132&lt;1,C132&gt;2958465),"Gültigen Schließungszeitpunkt eingeben",IF(NOT(ISNUMBER(D132)),"Positive geschlossene Menge eingeben",IF(OR(D132&lt;=0,D132&gt;1000000,ROUND(D132,8)&lt;&gt;D132),"Positive geschlossene Menge eingeben",IF(NOT(ISNUMBER(INDEX('Trades'!$D$9:$D$208,MATCH(B132,'Trades'!$A$9:$A$208,0)))),"Gültigen Eröffnungszeitpunkt eingeben",IF(C132&lt;INDEX('Trades'!$D$9:$D$208,MATCH(B132,'Trades'!$A$9:$A$208,0)),"Ausstieg liegt vor der Eröffnung",IF(AND(E132&lt;&gt;"",OR(NOT(ISNUMBER(E132)),E132&lt;=0)),"Positiven Kurs eingeben oder leer lassen",IF(AND(F132&lt;&gt;"",NOT(ISNUMBER(F132))),"Brutto-P&amp;L muss numerisch oder leer sein",IF(AND(ISNUMBER(F132),OR(ABS(F132)&gt;1000000000,ROUND(F132,2)&lt;&gt;F132)),"Geldbeträge: höchstens 2 Nachkommastellen; Eingabebetrag absolut ≤ 1.000.000.000.",""))))))))))))))))</x:f>
      </x:c>
      <x:c r="I132" s="29" t="str">
        <x:f>IF(ISNUMBER(D132),ROUND(D132,8),"")</x:f>
      </x:c>
      <x:c r="J132" s="29" t="n">
        <x:f>IF(ISNUMBER(F132),1,0)</x:f>
        <x:v>0</x:v>
      </x:c>
      <x:c r="K132" s="29" t="n">
        <x:f>IF(COUNTA(A132:F132)=0,0,1)</x:f>
        <x:v>0</x:v>
      </x:c>
    </x:row>
    <x:row r="133" ht="36" customHeight="1">
      <x:c r="A133" s="34"/>
      <x:c r="B133" s="34"/>
      <x:c r="C133" s="35"/>
      <x:c r="D133" s="36"/>
      <x:c r="E133" s="36"/>
      <x:c r="F133" s="37"/>
      <x:c r="G133" s="38" t="n">
        <x:f>IF(K133=0,0,IF(H133="",1,-1))</x:f>
        <x:v>0</x:v>
      </x:c>
      <x:c r="H133" s="33" t="str">
        <x:f>IF(K133=0,"",IF(A133="","Ausstiegs-ID eingeben",IF(IF(IFERROR(OR(CODE(UPPER(LEFT(A133,1)))&lt;65,CODE(UPPER(LEFT(A133,1)))&gt;90),TRUE),TRUE,OR(NOT(ISTEXT(A133)),LEN(A133)&gt;64,LEN(A133)&lt;&gt;LEN(SUBSTITUTE(A133,"*","")),LEN(A133)&lt;&gt;LEN(SUBSTITUTE(A133,"?","")),LEN(A133)&lt;&gt;LEN(SUBSTITUTE(A133,"~","")),LEN(A133)&lt;&gt;LEN(SUBSTITUTE(A133,"=","")),LEN(A133)&lt;&gt;LEN(SUBSTITUTE(A133,"&lt;","")),LEN(A133)&lt;&gt;LEN(SUBSTITUTE(A133,"&gt;","")))),"IDs: Text mit A–Z am Anfang, bis zu 64 Zeichen; ohne *, ?, ~, =, &lt; oder &gt;. Beispiel: T-001.",IF(COUNTIFS('Exits'!$A$9:$A$608,A133)&lt;&gt;1,"Ausstiegs-ID ist doppelt",IF(B133="","Zugehörige Trade-ID eingeben",IF(IF(IFERROR(OR(CODE(UPPER(LEFT(B133,1)))&lt;65,CODE(UPPER(LEFT(B133,1)))&gt;90),TRUE),TRUE,OR(NOT(ISTEXT(B133)),LEN(B133)&gt;64,LEN(B133)&lt;&gt;LEN(SUBSTITUTE(B133,"*","")),LEN(B133)&lt;&gt;LEN(SUBSTITUTE(B133,"?","")),LEN(B133)&lt;&gt;LEN(SUBSTITUTE(B133,"~","")),LEN(B133)&lt;&gt;LEN(SUBSTITUTE(B133,"=","")),LEN(B133)&lt;&gt;LEN(SUBSTITUTE(B133,"&lt;","")),LEN(B133)&lt;&gt;LEN(SUBSTITUTE(B133,"&gt;","")))),"IDs: Text mit A–Z am Anfang, bis zu 64 Zeichen; ohne *, ?, ~, =, &lt; oder &gt;. Beispiel: T-001.",IF(COUNTIFS('Trades'!$A$9:$A$208,B133)&lt;&gt;1,"Trade-ID muss genau einer Trades-Zeile entsprechen",IF(NOT(ISNUMBER(C133)),"Gültigen Schließungszeitpunkt eingeben",IF(OR(C133&lt;1,C133&gt;2958465),"Gültigen Schließungszeitpunkt eingeben",IF(NOT(ISNUMBER(D133)),"Positive geschlossene Menge eingeben",IF(OR(D133&lt;=0,D133&gt;1000000,ROUND(D133,8)&lt;&gt;D133),"Positive geschlossene Menge eingeben",IF(NOT(ISNUMBER(INDEX('Trades'!$D$9:$D$208,MATCH(B133,'Trades'!$A$9:$A$208,0)))),"Gültigen Eröffnungszeitpunkt eingeben",IF(C133&lt;INDEX('Trades'!$D$9:$D$208,MATCH(B133,'Trades'!$A$9:$A$208,0)),"Ausstieg liegt vor der Eröffnung",IF(AND(E133&lt;&gt;"",OR(NOT(ISNUMBER(E133)),E133&lt;=0)),"Positiven Kurs eingeben oder leer lassen",IF(AND(F133&lt;&gt;"",NOT(ISNUMBER(F133))),"Brutto-P&amp;L muss numerisch oder leer sein",IF(AND(ISNUMBER(F133),OR(ABS(F133)&gt;1000000000,ROUND(F133,2)&lt;&gt;F133)),"Geldbeträge: höchstens 2 Nachkommastellen; Eingabebetrag absolut ≤ 1.000.000.000.",""))))))))))))))))</x:f>
      </x:c>
      <x:c r="I133" s="29" t="str">
        <x:f>IF(ISNUMBER(D133),ROUND(D133,8),"")</x:f>
      </x:c>
      <x:c r="J133" s="29" t="n">
        <x:f>IF(ISNUMBER(F133),1,0)</x:f>
        <x:v>0</x:v>
      </x:c>
      <x:c r="K133" s="29" t="n">
        <x:f>IF(COUNTA(A133:F133)=0,0,1)</x:f>
        <x:v>0</x:v>
      </x:c>
    </x:row>
    <x:row r="134" ht="36" customHeight="1">
      <x:c r="A134" s="34"/>
      <x:c r="B134" s="34"/>
      <x:c r="C134" s="35"/>
      <x:c r="D134" s="36"/>
      <x:c r="E134" s="36"/>
      <x:c r="F134" s="37"/>
      <x:c r="G134" s="38" t="n">
        <x:f>IF(K134=0,0,IF(H134="",1,-1))</x:f>
        <x:v>0</x:v>
      </x:c>
      <x:c r="H134" s="33" t="str">
        <x:f>IF(K134=0,"",IF(A134="","Ausstiegs-ID eingeben",IF(IF(IFERROR(OR(CODE(UPPER(LEFT(A134,1)))&lt;65,CODE(UPPER(LEFT(A134,1)))&gt;90),TRUE),TRUE,OR(NOT(ISTEXT(A134)),LEN(A134)&gt;64,LEN(A134)&lt;&gt;LEN(SUBSTITUTE(A134,"*","")),LEN(A134)&lt;&gt;LEN(SUBSTITUTE(A134,"?","")),LEN(A134)&lt;&gt;LEN(SUBSTITUTE(A134,"~","")),LEN(A134)&lt;&gt;LEN(SUBSTITUTE(A134,"=","")),LEN(A134)&lt;&gt;LEN(SUBSTITUTE(A134,"&lt;","")),LEN(A134)&lt;&gt;LEN(SUBSTITUTE(A134,"&gt;","")))),"IDs: Text mit A–Z am Anfang, bis zu 64 Zeichen; ohne *, ?, ~, =, &lt; oder &gt;. Beispiel: T-001.",IF(COUNTIFS('Exits'!$A$9:$A$608,A134)&lt;&gt;1,"Ausstiegs-ID ist doppelt",IF(B134="","Zugehörige Trade-ID eingeben",IF(IF(IFERROR(OR(CODE(UPPER(LEFT(B134,1)))&lt;65,CODE(UPPER(LEFT(B134,1)))&gt;90),TRUE),TRUE,OR(NOT(ISTEXT(B134)),LEN(B134)&gt;64,LEN(B134)&lt;&gt;LEN(SUBSTITUTE(B134,"*","")),LEN(B134)&lt;&gt;LEN(SUBSTITUTE(B134,"?","")),LEN(B134)&lt;&gt;LEN(SUBSTITUTE(B134,"~","")),LEN(B134)&lt;&gt;LEN(SUBSTITUTE(B134,"=","")),LEN(B134)&lt;&gt;LEN(SUBSTITUTE(B134,"&lt;","")),LEN(B134)&lt;&gt;LEN(SUBSTITUTE(B134,"&gt;","")))),"IDs: Text mit A–Z am Anfang, bis zu 64 Zeichen; ohne *, ?, ~, =, &lt; oder &gt;. Beispiel: T-001.",IF(COUNTIFS('Trades'!$A$9:$A$208,B134)&lt;&gt;1,"Trade-ID muss genau einer Trades-Zeile entsprechen",IF(NOT(ISNUMBER(C134)),"Gültigen Schließungszeitpunkt eingeben",IF(OR(C134&lt;1,C134&gt;2958465),"Gültigen Schließungszeitpunkt eingeben",IF(NOT(ISNUMBER(D134)),"Positive geschlossene Menge eingeben",IF(OR(D134&lt;=0,D134&gt;1000000,ROUND(D134,8)&lt;&gt;D134),"Positive geschlossene Menge eingeben",IF(NOT(ISNUMBER(INDEX('Trades'!$D$9:$D$208,MATCH(B134,'Trades'!$A$9:$A$208,0)))),"Gültigen Eröffnungszeitpunkt eingeben",IF(C134&lt;INDEX('Trades'!$D$9:$D$208,MATCH(B134,'Trades'!$A$9:$A$208,0)),"Ausstieg liegt vor der Eröffnung",IF(AND(E134&lt;&gt;"",OR(NOT(ISNUMBER(E134)),E134&lt;=0)),"Positiven Kurs eingeben oder leer lassen",IF(AND(F134&lt;&gt;"",NOT(ISNUMBER(F134))),"Brutto-P&amp;L muss numerisch oder leer sein",IF(AND(ISNUMBER(F134),OR(ABS(F134)&gt;1000000000,ROUND(F134,2)&lt;&gt;F134)),"Geldbeträge: höchstens 2 Nachkommastellen; Eingabebetrag absolut ≤ 1.000.000.000.",""))))))))))))))))</x:f>
      </x:c>
      <x:c r="I134" s="29" t="str">
        <x:f>IF(ISNUMBER(D134),ROUND(D134,8),"")</x:f>
      </x:c>
      <x:c r="J134" s="29" t="n">
        <x:f>IF(ISNUMBER(F134),1,0)</x:f>
        <x:v>0</x:v>
      </x:c>
      <x:c r="K134" s="29" t="n">
        <x:f>IF(COUNTA(A134:F134)=0,0,1)</x:f>
        <x:v>0</x:v>
      </x:c>
    </x:row>
    <x:row r="135" ht="36" customHeight="1">
      <x:c r="A135" s="34"/>
      <x:c r="B135" s="34"/>
      <x:c r="C135" s="35"/>
      <x:c r="D135" s="36"/>
      <x:c r="E135" s="36"/>
      <x:c r="F135" s="37"/>
      <x:c r="G135" s="38" t="n">
        <x:f>IF(K135=0,0,IF(H135="",1,-1))</x:f>
        <x:v>0</x:v>
      </x:c>
      <x:c r="H135" s="33" t="str">
        <x:f>IF(K135=0,"",IF(A135="","Ausstiegs-ID eingeben",IF(IF(IFERROR(OR(CODE(UPPER(LEFT(A135,1)))&lt;65,CODE(UPPER(LEFT(A135,1)))&gt;90),TRUE),TRUE,OR(NOT(ISTEXT(A135)),LEN(A135)&gt;64,LEN(A135)&lt;&gt;LEN(SUBSTITUTE(A135,"*","")),LEN(A135)&lt;&gt;LEN(SUBSTITUTE(A135,"?","")),LEN(A135)&lt;&gt;LEN(SUBSTITUTE(A135,"~","")),LEN(A135)&lt;&gt;LEN(SUBSTITUTE(A135,"=","")),LEN(A135)&lt;&gt;LEN(SUBSTITUTE(A135,"&lt;","")),LEN(A135)&lt;&gt;LEN(SUBSTITUTE(A135,"&gt;","")))),"IDs: Text mit A–Z am Anfang, bis zu 64 Zeichen; ohne *, ?, ~, =, &lt; oder &gt;. Beispiel: T-001.",IF(COUNTIFS('Exits'!$A$9:$A$608,A135)&lt;&gt;1,"Ausstiegs-ID ist doppelt",IF(B135="","Zugehörige Trade-ID eingeben",IF(IF(IFERROR(OR(CODE(UPPER(LEFT(B135,1)))&lt;65,CODE(UPPER(LEFT(B135,1)))&gt;90),TRUE),TRUE,OR(NOT(ISTEXT(B135)),LEN(B135)&gt;64,LEN(B135)&lt;&gt;LEN(SUBSTITUTE(B135,"*","")),LEN(B135)&lt;&gt;LEN(SUBSTITUTE(B135,"?","")),LEN(B135)&lt;&gt;LEN(SUBSTITUTE(B135,"~","")),LEN(B135)&lt;&gt;LEN(SUBSTITUTE(B135,"=","")),LEN(B135)&lt;&gt;LEN(SUBSTITUTE(B135,"&lt;","")),LEN(B135)&lt;&gt;LEN(SUBSTITUTE(B135,"&gt;","")))),"IDs: Text mit A–Z am Anfang, bis zu 64 Zeichen; ohne *, ?, ~, =, &lt; oder &gt;. Beispiel: T-001.",IF(COUNTIFS('Trades'!$A$9:$A$208,B135)&lt;&gt;1,"Trade-ID muss genau einer Trades-Zeile entsprechen",IF(NOT(ISNUMBER(C135)),"Gültigen Schließungszeitpunkt eingeben",IF(OR(C135&lt;1,C135&gt;2958465),"Gültigen Schließungszeitpunkt eingeben",IF(NOT(ISNUMBER(D135)),"Positive geschlossene Menge eingeben",IF(OR(D135&lt;=0,D135&gt;1000000,ROUND(D135,8)&lt;&gt;D135),"Positive geschlossene Menge eingeben",IF(NOT(ISNUMBER(INDEX('Trades'!$D$9:$D$208,MATCH(B135,'Trades'!$A$9:$A$208,0)))),"Gültigen Eröffnungszeitpunkt eingeben",IF(C135&lt;INDEX('Trades'!$D$9:$D$208,MATCH(B135,'Trades'!$A$9:$A$208,0)),"Ausstieg liegt vor der Eröffnung",IF(AND(E135&lt;&gt;"",OR(NOT(ISNUMBER(E135)),E135&lt;=0)),"Positiven Kurs eingeben oder leer lassen",IF(AND(F135&lt;&gt;"",NOT(ISNUMBER(F135))),"Brutto-P&amp;L muss numerisch oder leer sein",IF(AND(ISNUMBER(F135),OR(ABS(F135)&gt;1000000000,ROUND(F135,2)&lt;&gt;F135)),"Geldbeträge: höchstens 2 Nachkommastellen; Eingabebetrag absolut ≤ 1.000.000.000.",""))))))))))))))))</x:f>
      </x:c>
      <x:c r="I135" s="29" t="str">
        <x:f>IF(ISNUMBER(D135),ROUND(D135,8),"")</x:f>
      </x:c>
      <x:c r="J135" s="29" t="n">
        <x:f>IF(ISNUMBER(F135),1,0)</x:f>
        <x:v>0</x:v>
      </x:c>
      <x:c r="K135" s="29" t="n">
        <x:f>IF(COUNTA(A135:F135)=0,0,1)</x:f>
        <x:v>0</x:v>
      </x:c>
    </x:row>
    <x:row r="136" ht="36" customHeight="1">
      <x:c r="A136" s="34"/>
      <x:c r="B136" s="34"/>
      <x:c r="C136" s="35"/>
      <x:c r="D136" s="36"/>
      <x:c r="E136" s="36"/>
      <x:c r="F136" s="37"/>
      <x:c r="G136" s="38" t="n">
        <x:f>IF(K136=0,0,IF(H136="",1,-1))</x:f>
        <x:v>0</x:v>
      </x:c>
      <x:c r="H136" s="33" t="str">
        <x:f>IF(K136=0,"",IF(A136="","Ausstiegs-ID eingeben",IF(IF(IFERROR(OR(CODE(UPPER(LEFT(A136,1)))&lt;65,CODE(UPPER(LEFT(A136,1)))&gt;90),TRUE),TRUE,OR(NOT(ISTEXT(A136)),LEN(A136)&gt;64,LEN(A136)&lt;&gt;LEN(SUBSTITUTE(A136,"*","")),LEN(A136)&lt;&gt;LEN(SUBSTITUTE(A136,"?","")),LEN(A136)&lt;&gt;LEN(SUBSTITUTE(A136,"~","")),LEN(A136)&lt;&gt;LEN(SUBSTITUTE(A136,"=","")),LEN(A136)&lt;&gt;LEN(SUBSTITUTE(A136,"&lt;","")),LEN(A136)&lt;&gt;LEN(SUBSTITUTE(A136,"&gt;","")))),"IDs: Text mit A–Z am Anfang, bis zu 64 Zeichen; ohne *, ?, ~, =, &lt; oder &gt;. Beispiel: T-001.",IF(COUNTIFS('Exits'!$A$9:$A$608,A136)&lt;&gt;1,"Ausstiegs-ID ist doppelt",IF(B136="","Zugehörige Trade-ID eingeben",IF(IF(IFERROR(OR(CODE(UPPER(LEFT(B136,1)))&lt;65,CODE(UPPER(LEFT(B136,1)))&gt;90),TRUE),TRUE,OR(NOT(ISTEXT(B136)),LEN(B136)&gt;64,LEN(B136)&lt;&gt;LEN(SUBSTITUTE(B136,"*","")),LEN(B136)&lt;&gt;LEN(SUBSTITUTE(B136,"?","")),LEN(B136)&lt;&gt;LEN(SUBSTITUTE(B136,"~","")),LEN(B136)&lt;&gt;LEN(SUBSTITUTE(B136,"=","")),LEN(B136)&lt;&gt;LEN(SUBSTITUTE(B136,"&lt;","")),LEN(B136)&lt;&gt;LEN(SUBSTITUTE(B136,"&gt;","")))),"IDs: Text mit A–Z am Anfang, bis zu 64 Zeichen; ohne *, ?, ~, =, &lt; oder &gt;. Beispiel: T-001.",IF(COUNTIFS('Trades'!$A$9:$A$208,B136)&lt;&gt;1,"Trade-ID muss genau einer Trades-Zeile entsprechen",IF(NOT(ISNUMBER(C136)),"Gültigen Schließungszeitpunkt eingeben",IF(OR(C136&lt;1,C136&gt;2958465),"Gültigen Schließungszeitpunkt eingeben",IF(NOT(ISNUMBER(D136)),"Positive geschlossene Menge eingeben",IF(OR(D136&lt;=0,D136&gt;1000000,ROUND(D136,8)&lt;&gt;D136),"Positive geschlossene Menge eingeben",IF(NOT(ISNUMBER(INDEX('Trades'!$D$9:$D$208,MATCH(B136,'Trades'!$A$9:$A$208,0)))),"Gültigen Eröffnungszeitpunkt eingeben",IF(C136&lt;INDEX('Trades'!$D$9:$D$208,MATCH(B136,'Trades'!$A$9:$A$208,0)),"Ausstieg liegt vor der Eröffnung",IF(AND(E136&lt;&gt;"",OR(NOT(ISNUMBER(E136)),E136&lt;=0)),"Positiven Kurs eingeben oder leer lassen",IF(AND(F136&lt;&gt;"",NOT(ISNUMBER(F136))),"Brutto-P&amp;L muss numerisch oder leer sein",IF(AND(ISNUMBER(F136),OR(ABS(F136)&gt;1000000000,ROUND(F136,2)&lt;&gt;F136)),"Geldbeträge: höchstens 2 Nachkommastellen; Eingabebetrag absolut ≤ 1.000.000.000.",""))))))))))))))))</x:f>
      </x:c>
      <x:c r="I136" s="29" t="str">
        <x:f>IF(ISNUMBER(D136),ROUND(D136,8),"")</x:f>
      </x:c>
      <x:c r="J136" s="29" t="n">
        <x:f>IF(ISNUMBER(F136),1,0)</x:f>
        <x:v>0</x:v>
      </x:c>
      <x:c r="K136" s="29" t="n">
        <x:f>IF(COUNTA(A136:F136)=0,0,1)</x:f>
        <x:v>0</x:v>
      </x:c>
    </x:row>
    <x:row r="137" ht="36" customHeight="1">
      <x:c r="A137" s="34"/>
      <x:c r="B137" s="34"/>
      <x:c r="C137" s="35"/>
      <x:c r="D137" s="36"/>
      <x:c r="E137" s="36"/>
      <x:c r="F137" s="37"/>
      <x:c r="G137" s="38" t="n">
        <x:f>IF(K137=0,0,IF(H137="",1,-1))</x:f>
        <x:v>0</x:v>
      </x:c>
      <x:c r="H137" s="33" t="str">
        <x:f>IF(K137=0,"",IF(A137="","Ausstiegs-ID eingeben",IF(IF(IFERROR(OR(CODE(UPPER(LEFT(A137,1)))&lt;65,CODE(UPPER(LEFT(A137,1)))&gt;90),TRUE),TRUE,OR(NOT(ISTEXT(A137)),LEN(A137)&gt;64,LEN(A137)&lt;&gt;LEN(SUBSTITUTE(A137,"*","")),LEN(A137)&lt;&gt;LEN(SUBSTITUTE(A137,"?","")),LEN(A137)&lt;&gt;LEN(SUBSTITUTE(A137,"~","")),LEN(A137)&lt;&gt;LEN(SUBSTITUTE(A137,"=","")),LEN(A137)&lt;&gt;LEN(SUBSTITUTE(A137,"&lt;","")),LEN(A137)&lt;&gt;LEN(SUBSTITUTE(A137,"&gt;","")))),"IDs: Text mit A–Z am Anfang, bis zu 64 Zeichen; ohne *, ?, ~, =, &lt; oder &gt;. Beispiel: T-001.",IF(COUNTIFS('Exits'!$A$9:$A$608,A137)&lt;&gt;1,"Ausstiegs-ID ist doppelt",IF(B137="","Zugehörige Trade-ID eingeben",IF(IF(IFERROR(OR(CODE(UPPER(LEFT(B137,1)))&lt;65,CODE(UPPER(LEFT(B137,1)))&gt;90),TRUE),TRUE,OR(NOT(ISTEXT(B137)),LEN(B137)&gt;64,LEN(B137)&lt;&gt;LEN(SUBSTITUTE(B137,"*","")),LEN(B137)&lt;&gt;LEN(SUBSTITUTE(B137,"?","")),LEN(B137)&lt;&gt;LEN(SUBSTITUTE(B137,"~","")),LEN(B137)&lt;&gt;LEN(SUBSTITUTE(B137,"=","")),LEN(B137)&lt;&gt;LEN(SUBSTITUTE(B137,"&lt;","")),LEN(B137)&lt;&gt;LEN(SUBSTITUTE(B137,"&gt;","")))),"IDs: Text mit A–Z am Anfang, bis zu 64 Zeichen; ohne *, ?, ~, =, &lt; oder &gt;. Beispiel: T-001.",IF(COUNTIFS('Trades'!$A$9:$A$208,B137)&lt;&gt;1,"Trade-ID muss genau einer Trades-Zeile entsprechen",IF(NOT(ISNUMBER(C137)),"Gültigen Schließungszeitpunkt eingeben",IF(OR(C137&lt;1,C137&gt;2958465),"Gültigen Schließungszeitpunkt eingeben",IF(NOT(ISNUMBER(D137)),"Positive geschlossene Menge eingeben",IF(OR(D137&lt;=0,D137&gt;1000000,ROUND(D137,8)&lt;&gt;D137),"Positive geschlossene Menge eingeben",IF(NOT(ISNUMBER(INDEX('Trades'!$D$9:$D$208,MATCH(B137,'Trades'!$A$9:$A$208,0)))),"Gültigen Eröffnungszeitpunkt eingeben",IF(C137&lt;INDEX('Trades'!$D$9:$D$208,MATCH(B137,'Trades'!$A$9:$A$208,0)),"Ausstieg liegt vor der Eröffnung",IF(AND(E137&lt;&gt;"",OR(NOT(ISNUMBER(E137)),E137&lt;=0)),"Positiven Kurs eingeben oder leer lassen",IF(AND(F137&lt;&gt;"",NOT(ISNUMBER(F137))),"Brutto-P&amp;L muss numerisch oder leer sein",IF(AND(ISNUMBER(F137),OR(ABS(F137)&gt;1000000000,ROUND(F137,2)&lt;&gt;F137)),"Geldbeträge: höchstens 2 Nachkommastellen; Eingabebetrag absolut ≤ 1.000.000.000.",""))))))))))))))))</x:f>
      </x:c>
      <x:c r="I137" s="29" t="str">
        <x:f>IF(ISNUMBER(D137),ROUND(D137,8),"")</x:f>
      </x:c>
      <x:c r="J137" s="29" t="n">
        <x:f>IF(ISNUMBER(F137),1,0)</x:f>
        <x:v>0</x:v>
      </x:c>
      <x:c r="K137" s="29" t="n">
        <x:f>IF(COUNTA(A137:F137)=0,0,1)</x:f>
        <x:v>0</x:v>
      </x:c>
    </x:row>
    <x:row r="138" ht="36" customHeight="1">
      <x:c r="A138" s="34"/>
      <x:c r="B138" s="34"/>
      <x:c r="C138" s="35"/>
      <x:c r="D138" s="36"/>
      <x:c r="E138" s="36"/>
      <x:c r="F138" s="37"/>
      <x:c r="G138" s="38" t="n">
        <x:f>IF(K138=0,0,IF(H138="",1,-1))</x:f>
        <x:v>0</x:v>
      </x:c>
      <x:c r="H138" s="33" t="str">
        <x:f>IF(K138=0,"",IF(A138="","Ausstiegs-ID eingeben",IF(IF(IFERROR(OR(CODE(UPPER(LEFT(A138,1)))&lt;65,CODE(UPPER(LEFT(A138,1)))&gt;90),TRUE),TRUE,OR(NOT(ISTEXT(A138)),LEN(A138)&gt;64,LEN(A138)&lt;&gt;LEN(SUBSTITUTE(A138,"*","")),LEN(A138)&lt;&gt;LEN(SUBSTITUTE(A138,"?","")),LEN(A138)&lt;&gt;LEN(SUBSTITUTE(A138,"~","")),LEN(A138)&lt;&gt;LEN(SUBSTITUTE(A138,"=","")),LEN(A138)&lt;&gt;LEN(SUBSTITUTE(A138,"&lt;","")),LEN(A138)&lt;&gt;LEN(SUBSTITUTE(A138,"&gt;","")))),"IDs: Text mit A–Z am Anfang, bis zu 64 Zeichen; ohne *, ?, ~, =, &lt; oder &gt;. Beispiel: T-001.",IF(COUNTIFS('Exits'!$A$9:$A$608,A138)&lt;&gt;1,"Ausstiegs-ID ist doppelt",IF(B138="","Zugehörige Trade-ID eingeben",IF(IF(IFERROR(OR(CODE(UPPER(LEFT(B138,1)))&lt;65,CODE(UPPER(LEFT(B138,1)))&gt;90),TRUE),TRUE,OR(NOT(ISTEXT(B138)),LEN(B138)&gt;64,LEN(B138)&lt;&gt;LEN(SUBSTITUTE(B138,"*","")),LEN(B138)&lt;&gt;LEN(SUBSTITUTE(B138,"?","")),LEN(B138)&lt;&gt;LEN(SUBSTITUTE(B138,"~","")),LEN(B138)&lt;&gt;LEN(SUBSTITUTE(B138,"=","")),LEN(B138)&lt;&gt;LEN(SUBSTITUTE(B138,"&lt;","")),LEN(B138)&lt;&gt;LEN(SUBSTITUTE(B138,"&gt;","")))),"IDs: Text mit A–Z am Anfang, bis zu 64 Zeichen; ohne *, ?, ~, =, &lt; oder &gt;. Beispiel: T-001.",IF(COUNTIFS('Trades'!$A$9:$A$208,B138)&lt;&gt;1,"Trade-ID muss genau einer Trades-Zeile entsprechen",IF(NOT(ISNUMBER(C138)),"Gültigen Schließungszeitpunkt eingeben",IF(OR(C138&lt;1,C138&gt;2958465),"Gültigen Schließungszeitpunkt eingeben",IF(NOT(ISNUMBER(D138)),"Positive geschlossene Menge eingeben",IF(OR(D138&lt;=0,D138&gt;1000000,ROUND(D138,8)&lt;&gt;D138),"Positive geschlossene Menge eingeben",IF(NOT(ISNUMBER(INDEX('Trades'!$D$9:$D$208,MATCH(B138,'Trades'!$A$9:$A$208,0)))),"Gültigen Eröffnungszeitpunkt eingeben",IF(C138&lt;INDEX('Trades'!$D$9:$D$208,MATCH(B138,'Trades'!$A$9:$A$208,0)),"Ausstieg liegt vor der Eröffnung",IF(AND(E138&lt;&gt;"",OR(NOT(ISNUMBER(E138)),E138&lt;=0)),"Positiven Kurs eingeben oder leer lassen",IF(AND(F138&lt;&gt;"",NOT(ISNUMBER(F138))),"Brutto-P&amp;L muss numerisch oder leer sein",IF(AND(ISNUMBER(F138),OR(ABS(F138)&gt;1000000000,ROUND(F138,2)&lt;&gt;F138)),"Geldbeträge: höchstens 2 Nachkommastellen; Eingabebetrag absolut ≤ 1.000.000.000.",""))))))))))))))))</x:f>
      </x:c>
      <x:c r="I138" s="29" t="str">
        <x:f>IF(ISNUMBER(D138),ROUND(D138,8),"")</x:f>
      </x:c>
      <x:c r="J138" s="29" t="n">
        <x:f>IF(ISNUMBER(F138),1,0)</x:f>
        <x:v>0</x:v>
      </x:c>
      <x:c r="K138" s="29" t="n">
        <x:f>IF(COUNTA(A138:F138)=0,0,1)</x:f>
        <x:v>0</x:v>
      </x:c>
    </x:row>
    <x:row r="139" ht="36" customHeight="1">
      <x:c r="A139" s="34"/>
      <x:c r="B139" s="34"/>
      <x:c r="C139" s="35"/>
      <x:c r="D139" s="36"/>
      <x:c r="E139" s="36"/>
      <x:c r="F139" s="37"/>
      <x:c r="G139" s="38" t="n">
        <x:f>IF(K139=0,0,IF(H139="",1,-1))</x:f>
        <x:v>0</x:v>
      </x:c>
      <x:c r="H139" s="33" t="str">
        <x:f>IF(K139=0,"",IF(A139="","Ausstiegs-ID eingeben",IF(IF(IFERROR(OR(CODE(UPPER(LEFT(A139,1)))&lt;65,CODE(UPPER(LEFT(A139,1)))&gt;90),TRUE),TRUE,OR(NOT(ISTEXT(A139)),LEN(A139)&gt;64,LEN(A139)&lt;&gt;LEN(SUBSTITUTE(A139,"*","")),LEN(A139)&lt;&gt;LEN(SUBSTITUTE(A139,"?","")),LEN(A139)&lt;&gt;LEN(SUBSTITUTE(A139,"~","")),LEN(A139)&lt;&gt;LEN(SUBSTITUTE(A139,"=","")),LEN(A139)&lt;&gt;LEN(SUBSTITUTE(A139,"&lt;","")),LEN(A139)&lt;&gt;LEN(SUBSTITUTE(A139,"&gt;","")))),"IDs: Text mit A–Z am Anfang, bis zu 64 Zeichen; ohne *, ?, ~, =, &lt; oder &gt;. Beispiel: T-001.",IF(COUNTIFS('Exits'!$A$9:$A$608,A139)&lt;&gt;1,"Ausstiegs-ID ist doppelt",IF(B139="","Zugehörige Trade-ID eingeben",IF(IF(IFERROR(OR(CODE(UPPER(LEFT(B139,1)))&lt;65,CODE(UPPER(LEFT(B139,1)))&gt;90),TRUE),TRUE,OR(NOT(ISTEXT(B139)),LEN(B139)&gt;64,LEN(B139)&lt;&gt;LEN(SUBSTITUTE(B139,"*","")),LEN(B139)&lt;&gt;LEN(SUBSTITUTE(B139,"?","")),LEN(B139)&lt;&gt;LEN(SUBSTITUTE(B139,"~","")),LEN(B139)&lt;&gt;LEN(SUBSTITUTE(B139,"=","")),LEN(B139)&lt;&gt;LEN(SUBSTITUTE(B139,"&lt;","")),LEN(B139)&lt;&gt;LEN(SUBSTITUTE(B139,"&gt;","")))),"IDs: Text mit A–Z am Anfang, bis zu 64 Zeichen; ohne *, ?, ~, =, &lt; oder &gt;. Beispiel: T-001.",IF(COUNTIFS('Trades'!$A$9:$A$208,B139)&lt;&gt;1,"Trade-ID muss genau einer Trades-Zeile entsprechen",IF(NOT(ISNUMBER(C139)),"Gültigen Schließungszeitpunkt eingeben",IF(OR(C139&lt;1,C139&gt;2958465),"Gültigen Schließungszeitpunkt eingeben",IF(NOT(ISNUMBER(D139)),"Positive geschlossene Menge eingeben",IF(OR(D139&lt;=0,D139&gt;1000000,ROUND(D139,8)&lt;&gt;D139),"Positive geschlossene Menge eingeben",IF(NOT(ISNUMBER(INDEX('Trades'!$D$9:$D$208,MATCH(B139,'Trades'!$A$9:$A$208,0)))),"Gültigen Eröffnungszeitpunkt eingeben",IF(C139&lt;INDEX('Trades'!$D$9:$D$208,MATCH(B139,'Trades'!$A$9:$A$208,0)),"Ausstieg liegt vor der Eröffnung",IF(AND(E139&lt;&gt;"",OR(NOT(ISNUMBER(E139)),E139&lt;=0)),"Positiven Kurs eingeben oder leer lassen",IF(AND(F139&lt;&gt;"",NOT(ISNUMBER(F139))),"Brutto-P&amp;L muss numerisch oder leer sein",IF(AND(ISNUMBER(F139),OR(ABS(F139)&gt;1000000000,ROUND(F139,2)&lt;&gt;F139)),"Geldbeträge: höchstens 2 Nachkommastellen; Eingabebetrag absolut ≤ 1.000.000.000.",""))))))))))))))))</x:f>
      </x:c>
      <x:c r="I139" s="29" t="str">
        <x:f>IF(ISNUMBER(D139),ROUND(D139,8),"")</x:f>
      </x:c>
      <x:c r="J139" s="29" t="n">
        <x:f>IF(ISNUMBER(F139),1,0)</x:f>
        <x:v>0</x:v>
      </x:c>
      <x:c r="K139" s="29" t="n">
        <x:f>IF(COUNTA(A139:F139)=0,0,1)</x:f>
        <x:v>0</x:v>
      </x:c>
    </x:row>
    <x:row r="140" ht="36" customHeight="1">
      <x:c r="A140" s="34"/>
      <x:c r="B140" s="34"/>
      <x:c r="C140" s="35"/>
      <x:c r="D140" s="36"/>
      <x:c r="E140" s="36"/>
      <x:c r="F140" s="37"/>
      <x:c r="G140" s="38" t="n">
        <x:f>IF(K140=0,0,IF(H140="",1,-1))</x:f>
        <x:v>0</x:v>
      </x:c>
      <x:c r="H140" s="33" t="str">
        <x:f>IF(K140=0,"",IF(A140="","Ausstiegs-ID eingeben",IF(IF(IFERROR(OR(CODE(UPPER(LEFT(A140,1)))&lt;65,CODE(UPPER(LEFT(A140,1)))&gt;90),TRUE),TRUE,OR(NOT(ISTEXT(A140)),LEN(A140)&gt;64,LEN(A140)&lt;&gt;LEN(SUBSTITUTE(A140,"*","")),LEN(A140)&lt;&gt;LEN(SUBSTITUTE(A140,"?","")),LEN(A140)&lt;&gt;LEN(SUBSTITUTE(A140,"~","")),LEN(A140)&lt;&gt;LEN(SUBSTITUTE(A140,"=","")),LEN(A140)&lt;&gt;LEN(SUBSTITUTE(A140,"&lt;","")),LEN(A140)&lt;&gt;LEN(SUBSTITUTE(A140,"&gt;","")))),"IDs: Text mit A–Z am Anfang, bis zu 64 Zeichen; ohne *, ?, ~, =, &lt; oder &gt;. Beispiel: T-001.",IF(COUNTIFS('Exits'!$A$9:$A$608,A140)&lt;&gt;1,"Ausstiegs-ID ist doppelt",IF(B140="","Zugehörige Trade-ID eingeben",IF(IF(IFERROR(OR(CODE(UPPER(LEFT(B140,1)))&lt;65,CODE(UPPER(LEFT(B140,1)))&gt;90),TRUE),TRUE,OR(NOT(ISTEXT(B140)),LEN(B140)&gt;64,LEN(B140)&lt;&gt;LEN(SUBSTITUTE(B140,"*","")),LEN(B140)&lt;&gt;LEN(SUBSTITUTE(B140,"?","")),LEN(B140)&lt;&gt;LEN(SUBSTITUTE(B140,"~","")),LEN(B140)&lt;&gt;LEN(SUBSTITUTE(B140,"=","")),LEN(B140)&lt;&gt;LEN(SUBSTITUTE(B140,"&lt;","")),LEN(B140)&lt;&gt;LEN(SUBSTITUTE(B140,"&gt;","")))),"IDs: Text mit A–Z am Anfang, bis zu 64 Zeichen; ohne *, ?, ~, =, &lt; oder &gt;. Beispiel: T-001.",IF(COUNTIFS('Trades'!$A$9:$A$208,B140)&lt;&gt;1,"Trade-ID muss genau einer Trades-Zeile entsprechen",IF(NOT(ISNUMBER(C140)),"Gültigen Schließungszeitpunkt eingeben",IF(OR(C140&lt;1,C140&gt;2958465),"Gültigen Schließungszeitpunkt eingeben",IF(NOT(ISNUMBER(D140)),"Positive geschlossene Menge eingeben",IF(OR(D140&lt;=0,D140&gt;1000000,ROUND(D140,8)&lt;&gt;D140),"Positive geschlossene Menge eingeben",IF(NOT(ISNUMBER(INDEX('Trades'!$D$9:$D$208,MATCH(B140,'Trades'!$A$9:$A$208,0)))),"Gültigen Eröffnungszeitpunkt eingeben",IF(C140&lt;INDEX('Trades'!$D$9:$D$208,MATCH(B140,'Trades'!$A$9:$A$208,0)),"Ausstieg liegt vor der Eröffnung",IF(AND(E140&lt;&gt;"",OR(NOT(ISNUMBER(E140)),E140&lt;=0)),"Positiven Kurs eingeben oder leer lassen",IF(AND(F140&lt;&gt;"",NOT(ISNUMBER(F140))),"Brutto-P&amp;L muss numerisch oder leer sein",IF(AND(ISNUMBER(F140),OR(ABS(F140)&gt;1000000000,ROUND(F140,2)&lt;&gt;F140)),"Geldbeträge: höchstens 2 Nachkommastellen; Eingabebetrag absolut ≤ 1.000.000.000.",""))))))))))))))))</x:f>
      </x:c>
      <x:c r="I140" s="29" t="str">
        <x:f>IF(ISNUMBER(D140),ROUND(D140,8),"")</x:f>
      </x:c>
      <x:c r="J140" s="29" t="n">
        <x:f>IF(ISNUMBER(F140),1,0)</x:f>
        <x:v>0</x:v>
      </x:c>
      <x:c r="K140" s="29" t="n">
        <x:f>IF(COUNTA(A140:F140)=0,0,1)</x:f>
        <x:v>0</x:v>
      </x:c>
    </x:row>
    <x:row r="141" ht="36" customHeight="1">
      <x:c r="A141" s="34"/>
      <x:c r="B141" s="34"/>
      <x:c r="C141" s="35"/>
      <x:c r="D141" s="36"/>
      <x:c r="E141" s="36"/>
      <x:c r="F141" s="37"/>
      <x:c r="G141" s="38" t="n">
        <x:f>IF(K141=0,0,IF(H141="",1,-1))</x:f>
        <x:v>0</x:v>
      </x:c>
      <x:c r="H141" s="33" t="str">
        <x:f>IF(K141=0,"",IF(A141="","Ausstiegs-ID eingeben",IF(IF(IFERROR(OR(CODE(UPPER(LEFT(A141,1)))&lt;65,CODE(UPPER(LEFT(A141,1)))&gt;90),TRUE),TRUE,OR(NOT(ISTEXT(A141)),LEN(A141)&gt;64,LEN(A141)&lt;&gt;LEN(SUBSTITUTE(A141,"*","")),LEN(A141)&lt;&gt;LEN(SUBSTITUTE(A141,"?","")),LEN(A141)&lt;&gt;LEN(SUBSTITUTE(A141,"~","")),LEN(A141)&lt;&gt;LEN(SUBSTITUTE(A141,"=","")),LEN(A141)&lt;&gt;LEN(SUBSTITUTE(A141,"&lt;","")),LEN(A141)&lt;&gt;LEN(SUBSTITUTE(A141,"&gt;","")))),"IDs: Text mit A–Z am Anfang, bis zu 64 Zeichen; ohne *, ?, ~, =, &lt; oder &gt;. Beispiel: T-001.",IF(COUNTIFS('Exits'!$A$9:$A$608,A141)&lt;&gt;1,"Ausstiegs-ID ist doppelt",IF(B141="","Zugehörige Trade-ID eingeben",IF(IF(IFERROR(OR(CODE(UPPER(LEFT(B141,1)))&lt;65,CODE(UPPER(LEFT(B141,1)))&gt;90),TRUE),TRUE,OR(NOT(ISTEXT(B141)),LEN(B141)&gt;64,LEN(B141)&lt;&gt;LEN(SUBSTITUTE(B141,"*","")),LEN(B141)&lt;&gt;LEN(SUBSTITUTE(B141,"?","")),LEN(B141)&lt;&gt;LEN(SUBSTITUTE(B141,"~","")),LEN(B141)&lt;&gt;LEN(SUBSTITUTE(B141,"=","")),LEN(B141)&lt;&gt;LEN(SUBSTITUTE(B141,"&lt;","")),LEN(B141)&lt;&gt;LEN(SUBSTITUTE(B141,"&gt;","")))),"IDs: Text mit A–Z am Anfang, bis zu 64 Zeichen; ohne *, ?, ~, =, &lt; oder &gt;. Beispiel: T-001.",IF(COUNTIFS('Trades'!$A$9:$A$208,B141)&lt;&gt;1,"Trade-ID muss genau einer Trades-Zeile entsprechen",IF(NOT(ISNUMBER(C141)),"Gültigen Schließungszeitpunkt eingeben",IF(OR(C141&lt;1,C141&gt;2958465),"Gültigen Schließungszeitpunkt eingeben",IF(NOT(ISNUMBER(D141)),"Positive geschlossene Menge eingeben",IF(OR(D141&lt;=0,D141&gt;1000000,ROUND(D141,8)&lt;&gt;D141),"Positive geschlossene Menge eingeben",IF(NOT(ISNUMBER(INDEX('Trades'!$D$9:$D$208,MATCH(B141,'Trades'!$A$9:$A$208,0)))),"Gültigen Eröffnungszeitpunkt eingeben",IF(C141&lt;INDEX('Trades'!$D$9:$D$208,MATCH(B141,'Trades'!$A$9:$A$208,0)),"Ausstieg liegt vor der Eröffnung",IF(AND(E141&lt;&gt;"",OR(NOT(ISNUMBER(E141)),E141&lt;=0)),"Positiven Kurs eingeben oder leer lassen",IF(AND(F141&lt;&gt;"",NOT(ISNUMBER(F141))),"Brutto-P&amp;L muss numerisch oder leer sein",IF(AND(ISNUMBER(F141),OR(ABS(F141)&gt;1000000000,ROUND(F141,2)&lt;&gt;F141)),"Geldbeträge: höchstens 2 Nachkommastellen; Eingabebetrag absolut ≤ 1.000.000.000.",""))))))))))))))))</x:f>
      </x:c>
      <x:c r="I141" s="29" t="str">
        <x:f>IF(ISNUMBER(D141),ROUND(D141,8),"")</x:f>
      </x:c>
      <x:c r="J141" s="29" t="n">
        <x:f>IF(ISNUMBER(F141),1,0)</x:f>
        <x:v>0</x:v>
      </x:c>
      <x:c r="K141" s="29" t="n">
        <x:f>IF(COUNTA(A141:F141)=0,0,1)</x:f>
        <x:v>0</x:v>
      </x:c>
    </x:row>
    <x:row r="142" ht="36" customHeight="1">
      <x:c r="A142" s="34"/>
      <x:c r="B142" s="34"/>
      <x:c r="C142" s="35"/>
      <x:c r="D142" s="36"/>
      <x:c r="E142" s="36"/>
      <x:c r="F142" s="37"/>
      <x:c r="G142" s="38" t="n">
        <x:f>IF(K142=0,0,IF(H142="",1,-1))</x:f>
        <x:v>0</x:v>
      </x:c>
      <x:c r="H142" s="33" t="str">
        <x:f>IF(K142=0,"",IF(A142="","Ausstiegs-ID eingeben",IF(IF(IFERROR(OR(CODE(UPPER(LEFT(A142,1)))&lt;65,CODE(UPPER(LEFT(A142,1)))&gt;90),TRUE),TRUE,OR(NOT(ISTEXT(A142)),LEN(A142)&gt;64,LEN(A142)&lt;&gt;LEN(SUBSTITUTE(A142,"*","")),LEN(A142)&lt;&gt;LEN(SUBSTITUTE(A142,"?","")),LEN(A142)&lt;&gt;LEN(SUBSTITUTE(A142,"~","")),LEN(A142)&lt;&gt;LEN(SUBSTITUTE(A142,"=","")),LEN(A142)&lt;&gt;LEN(SUBSTITUTE(A142,"&lt;","")),LEN(A142)&lt;&gt;LEN(SUBSTITUTE(A142,"&gt;","")))),"IDs: Text mit A–Z am Anfang, bis zu 64 Zeichen; ohne *, ?, ~, =, &lt; oder &gt;. Beispiel: T-001.",IF(COUNTIFS('Exits'!$A$9:$A$608,A142)&lt;&gt;1,"Ausstiegs-ID ist doppelt",IF(B142="","Zugehörige Trade-ID eingeben",IF(IF(IFERROR(OR(CODE(UPPER(LEFT(B142,1)))&lt;65,CODE(UPPER(LEFT(B142,1)))&gt;90),TRUE),TRUE,OR(NOT(ISTEXT(B142)),LEN(B142)&gt;64,LEN(B142)&lt;&gt;LEN(SUBSTITUTE(B142,"*","")),LEN(B142)&lt;&gt;LEN(SUBSTITUTE(B142,"?","")),LEN(B142)&lt;&gt;LEN(SUBSTITUTE(B142,"~","")),LEN(B142)&lt;&gt;LEN(SUBSTITUTE(B142,"=","")),LEN(B142)&lt;&gt;LEN(SUBSTITUTE(B142,"&lt;","")),LEN(B142)&lt;&gt;LEN(SUBSTITUTE(B142,"&gt;","")))),"IDs: Text mit A–Z am Anfang, bis zu 64 Zeichen; ohne *, ?, ~, =, &lt; oder &gt;. Beispiel: T-001.",IF(COUNTIFS('Trades'!$A$9:$A$208,B142)&lt;&gt;1,"Trade-ID muss genau einer Trades-Zeile entsprechen",IF(NOT(ISNUMBER(C142)),"Gültigen Schließungszeitpunkt eingeben",IF(OR(C142&lt;1,C142&gt;2958465),"Gültigen Schließungszeitpunkt eingeben",IF(NOT(ISNUMBER(D142)),"Positive geschlossene Menge eingeben",IF(OR(D142&lt;=0,D142&gt;1000000,ROUND(D142,8)&lt;&gt;D142),"Positive geschlossene Menge eingeben",IF(NOT(ISNUMBER(INDEX('Trades'!$D$9:$D$208,MATCH(B142,'Trades'!$A$9:$A$208,0)))),"Gültigen Eröffnungszeitpunkt eingeben",IF(C142&lt;INDEX('Trades'!$D$9:$D$208,MATCH(B142,'Trades'!$A$9:$A$208,0)),"Ausstieg liegt vor der Eröffnung",IF(AND(E142&lt;&gt;"",OR(NOT(ISNUMBER(E142)),E142&lt;=0)),"Positiven Kurs eingeben oder leer lassen",IF(AND(F142&lt;&gt;"",NOT(ISNUMBER(F142))),"Brutto-P&amp;L muss numerisch oder leer sein",IF(AND(ISNUMBER(F142),OR(ABS(F142)&gt;1000000000,ROUND(F142,2)&lt;&gt;F142)),"Geldbeträge: höchstens 2 Nachkommastellen; Eingabebetrag absolut ≤ 1.000.000.000.",""))))))))))))))))</x:f>
      </x:c>
      <x:c r="I142" s="29" t="str">
        <x:f>IF(ISNUMBER(D142),ROUND(D142,8),"")</x:f>
      </x:c>
      <x:c r="J142" s="29" t="n">
        <x:f>IF(ISNUMBER(F142),1,0)</x:f>
        <x:v>0</x:v>
      </x:c>
      <x:c r="K142" s="29" t="n">
        <x:f>IF(COUNTA(A142:F142)=0,0,1)</x:f>
        <x:v>0</x:v>
      </x:c>
    </x:row>
    <x:row r="143" ht="36" customHeight="1">
      <x:c r="A143" s="34"/>
      <x:c r="B143" s="34"/>
      <x:c r="C143" s="35"/>
      <x:c r="D143" s="36"/>
      <x:c r="E143" s="36"/>
      <x:c r="F143" s="37"/>
      <x:c r="G143" s="38" t="n">
        <x:f>IF(K143=0,0,IF(H143="",1,-1))</x:f>
        <x:v>0</x:v>
      </x:c>
      <x:c r="H143" s="33" t="str">
        <x:f>IF(K143=0,"",IF(A143="","Ausstiegs-ID eingeben",IF(IF(IFERROR(OR(CODE(UPPER(LEFT(A143,1)))&lt;65,CODE(UPPER(LEFT(A143,1)))&gt;90),TRUE),TRUE,OR(NOT(ISTEXT(A143)),LEN(A143)&gt;64,LEN(A143)&lt;&gt;LEN(SUBSTITUTE(A143,"*","")),LEN(A143)&lt;&gt;LEN(SUBSTITUTE(A143,"?","")),LEN(A143)&lt;&gt;LEN(SUBSTITUTE(A143,"~","")),LEN(A143)&lt;&gt;LEN(SUBSTITUTE(A143,"=","")),LEN(A143)&lt;&gt;LEN(SUBSTITUTE(A143,"&lt;","")),LEN(A143)&lt;&gt;LEN(SUBSTITUTE(A143,"&gt;","")))),"IDs: Text mit A–Z am Anfang, bis zu 64 Zeichen; ohne *, ?, ~, =, &lt; oder &gt;. Beispiel: T-001.",IF(COUNTIFS('Exits'!$A$9:$A$608,A143)&lt;&gt;1,"Ausstiegs-ID ist doppelt",IF(B143="","Zugehörige Trade-ID eingeben",IF(IF(IFERROR(OR(CODE(UPPER(LEFT(B143,1)))&lt;65,CODE(UPPER(LEFT(B143,1)))&gt;90),TRUE),TRUE,OR(NOT(ISTEXT(B143)),LEN(B143)&gt;64,LEN(B143)&lt;&gt;LEN(SUBSTITUTE(B143,"*","")),LEN(B143)&lt;&gt;LEN(SUBSTITUTE(B143,"?","")),LEN(B143)&lt;&gt;LEN(SUBSTITUTE(B143,"~","")),LEN(B143)&lt;&gt;LEN(SUBSTITUTE(B143,"=","")),LEN(B143)&lt;&gt;LEN(SUBSTITUTE(B143,"&lt;","")),LEN(B143)&lt;&gt;LEN(SUBSTITUTE(B143,"&gt;","")))),"IDs: Text mit A–Z am Anfang, bis zu 64 Zeichen; ohne *, ?, ~, =, &lt; oder &gt;. Beispiel: T-001.",IF(COUNTIFS('Trades'!$A$9:$A$208,B143)&lt;&gt;1,"Trade-ID muss genau einer Trades-Zeile entsprechen",IF(NOT(ISNUMBER(C143)),"Gültigen Schließungszeitpunkt eingeben",IF(OR(C143&lt;1,C143&gt;2958465),"Gültigen Schließungszeitpunkt eingeben",IF(NOT(ISNUMBER(D143)),"Positive geschlossene Menge eingeben",IF(OR(D143&lt;=0,D143&gt;1000000,ROUND(D143,8)&lt;&gt;D143),"Positive geschlossene Menge eingeben",IF(NOT(ISNUMBER(INDEX('Trades'!$D$9:$D$208,MATCH(B143,'Trades'!$A$9:$A$208,0)))),"Gültigen Eröffnungszeitpunkt eingeben",IF(C143&lt;INDEX('Trades'!$D$9:$D$208,MATCH(B143,'Trades'!$A$9:$A$208,0)),"Ausstieg liegt vor der Eröffnung",IF(AND(E143&lt;&gt;"",OR(NOT(ISNUMBER(E143)),E143&lt;=0)),"Positiven Kurs eingeben oder leer lassen",IF(AND(F143&lt;&gt;"",NOT(ISNUMBER(F143))),"Brutto-P&amp;L muss numerisch oder leer sein",IF(AND(ISNUMBER(F143),OR(ABS(F143)&gt;1000000000,ROUND(F143,2)&lt;&gt;F143)),"Geldbeträge: höchstens 2 Nachkommastellen; Eingabebetrag absolut ≤ 1.000.000.000.",""))))))))))))))))</x:f>
      </x:c>
      <x:c r="I143" s="29" t="str">
        <x:f>IF(ISNUMBER(D143),ROUND(D143,8),"")</x:f>
      </x:c>
      <x:c r="J143" s="29" t="n">
        <x:f>IF(ISNUMBER(F143),1,0)</x:f>
        <x:v>0</x:v>
      </x:c>
      <x:c r="K143" s="29" t="n">
        <x:f>IF(COUNTA(A143:F143)=0,0,1)</x:f>
        <x:v>0</x:v>
      </x:c>
    </x:row>
    <x:row r="144" ht="36" customHeight="1">
      <x:c r="A144" s="34"/>
      <x:c r="B144" s="34"/>
      <x:c r="C144" s="35"/>
      <x:c r="D144" s="36"/>
      <x:c r="E144" s="36"/>
      <x:c r="F144" s="37"/>
      <x:c r="G144" s="38" t="n">
        <x:f>IF(K144=0,0,IF(H144="",1,-1))</x:f>
        <x:v>0</x:v>
      </x:c>
      <x:c r="H144" s="33" t="str">
        <x:f>IF(K144=0,"",IF(A144="","Ausstiegs-ID eingeben",IF(IF(IFERROR(OR(CODE(UPPER(LEFT(A144,1)))&lt;65,CODE(UPPER(LEFT(A144,1)))&gt;90),TRUE),TRUE,OR(NOT(ISTEXT(A144)),LEN(A144)&gt;64,LEN(A144)&lt;&gt;LEN(SUBSTITUTE(A144,"*","")),LEN(A144)&lt;&gt;LEN(SUBSTITUTE(A144,"?","")),LEN(A144)&lt;&gt;LEN(SUBSTITUTE(A144,"~","")),LEN(A144)&lt;&gt;LEN(SUBSTITUTE(A144,"=","")),LEN(A144)&lt;&gt;LEN(SUBSTITUTE(A144,"&lt;","")),LEN(A144)&lt;&gt;LEN(SUBSTITUTE(A144,"&gt;","")))),"IDs: Text mit A–Z am Anfang, bis zu 64 Zeichen; ohne *, ?, ~, =, &lt; oder &gt;. Beispiel: T-001.",IF(COUNTIFS('Exits'!$A$9:$A$608,A144)&lt;&gt;1,"Ausstiegs-ID ist doppelt",IF(B144="","Zugehörige Trade-ID eingeben",IF(IF(IFERROR(OR(CODE(UPPER(LEFT(B144,1)))&lt;65,CODE(UPPER(LEFT(B144,1)))&gt;90),TRUE),TRUE,OR(NOT(ISTEXT(B144)),LEN(B144)&gt;64,LEN(B144)&lt;&gt;LEN(SUBSTITUTE(B144,"*","")),LEN(B144)&lt;&gt;LEN(SUBSTITUTE(B144,"?","")),LEN(B144)&lt;&gt;LEN(SUBSTITUTE(B144,"~","")),LEN(B144)&lt;&gt;LEN(SUBSTITUTE(B144,"=","")),LEN(B144)&lt;&gt;LEN(SUBSTITUTE(B144,"&lt;","")),LEN(B144)&lt;&gt;LEN(SUBSTITUTE(B144,"&gt;","")))),"IDs: Text mit A–Z am Anfang, bis zu 64 Zeichen; ohne *, ?, ~, =, &lt; oder &gt;. Beispiel: T-001.",IF(COUNTIFS('Trades'!$A$9:$A$208,B144)&lt;&gt;1,"Trade-ID muss genau einer Trades-Zeile entsprechen",IF(NOT(ISNUMBER(C144)),"Gültigen Schließungszeitpunkt eingeben",IF(OR(C144&lt;1,C144&gt;2958465),"Gültigen Schließungszeitpunkt eingeben",IF(NOT(ISNUMBER(D144)),"Positive geschlossene Menge eingeben",IF(OR(D144&lt;=0,D144&gt;1000000,ROUND(D144,8)&lt;&gt;D144),"Positive geschlossene Menge eingeben",IF(NOT(ISNUMBER(INDEX('Trades'!$D$9:$D$208,MATCH(B144,'Trades'!$A$9:$A$208,0)))),"Gültigen Eröffnungszeitpunkt eingeben",IF(C144&lt;INDEX('Trades'!$D$9:$D$208,MATCH(B144,'Trades'!$A$9:$A$208,0)),"Ausstieg liegt vor der Eröffnung",IF(AND(E144&lt;&gt;"",OR(NOT(ISNUMBER(E144)),E144&lt;=0)),"Positiven Kurs eingeben oder leer lassen",IF(AND(F144&lt;&gt;"",NOT(ISNUMBER(F144))),"Brutto-P&amp;L muss numerisch oder leer sein",IF(AND(ISNUMBER(F144),OR(ABS(F144)&gt;1000000000,ROUND(F144,2)&lt;&gt;F144)),"Geldbeträge: höchstens 2 Nachkommastellen; Eingabebetrag absolut ≤ 1.000.000.000.",""))))))))))))))))</x:f>
      </x:c>
      <x:c r="I144" s="29" t="str">
        <x:f>IF(ISNUMBER(D144),ROUND(D144,8),"")</x:f>
      </x:c>
      <x:c r="J144" s="29" t="n">
        <x:f>IF(ISNUMBER(F144),1,0)</x:f>
        <x:v>0</x:v>
      </x:c>
      <x:c r="K144" s="29" t="n">
        <x:f>IF(COUNTA(A144:F144)=0,0,1)</x:f>
        <x:v>0</x:v>
      </x:c>
    </x:row>
    <x:row r="145" ht="36" customHeight="1">
      <x:c r="A145" s="34"/>
      <x:c r="B145" s="34"/>
      <x:c r="C145" s="35"/>
      <x:c r="D145" s="36"/>
      <x:c r="E145" s="36"/>
      <x:c r="F145" s="37"/>
      <x:c r="G145" s="38" t="n">
        <x:f>IF(K145=0,0,IF(H145="",1,-1))</x:f>
        <x:v>0</x:v>
      </x:c>
      <x:c r="H145" s="33" t="str">
        <x:f>IF(K145=0,"",IF(A145="","Ausstiegs-ID eingeben",IF(IF(IFERROR(OR(CODE(UPPER(LEFT(A145,1)))&lt;65,CODE(UPPER(LEFT(A145,1)))&gt;90),TRUE),TRUE,OR(NOT(ISTEXT(A145)),LEN(A145)&gt;64,LEN(A145)&lt;&gt;LEN(SUBSTITUTE(A145,"*","")),LEN(A145)&lt;&gt;LEN(SUBSTITUTE(A145,"?","")),LEN(A145)&lt;&gt;LEN(SUBSTITUTE(A145,"~","")),LEN(A145)&lt;&gt;LEN(SUBSTITUTE(A145,"=","")),LEN(A145)&lt;&gt;LEN(SUBSTITUTE(A145,"&lt;","")),LEN(A145)&lt;&gt;LEN(SUBSTITUTE(A145,"&gt;","")))),"IDs: Text mit A–Z am Anfang, bis zu 64 Zeichen; ohne *, ?, ~, =, &lt; oder &gt;. Beispiel: T-001.",IF(COUNTIFS('Exits'!$A$9:$A$608,A145)&lt;&gt;1,"Ausstiegs-ID ist doppelt",IF(B145="","Zugehörige Trade-ID eingeben",IF(IF(IFERROR(OR(CODE(UPPER(LEFT(B145,1)))&lt;65,CODE(UPPER(LEFT(B145,1)))&gt;90),TRUE),TRUE,OR(NOT(ISTEXT(B145)),LEN(B145)&gt;64,LEN(B145)&lt;&gt;LEN(SUBSTITUTE(B145,"*","")),LEN(B145)&lt;&gt;LEN(SUBSTITUTE(B145,"?","")),LEN(B145)&lt;&gt;LEN(SUBSTITUTE(B145,"~","")),LEN(B145)&lt;&gt;LEN(SUBSTITUTE(B145,"=","")),LEN(B145)&lt;&gt;LEN(SUBSTITUTE(B145,"&lt;","")),LEN(B145)&lt;&gt;LEN(SUBSTITUTE(B145,"&gt;","")))),"IDs: Text mit A–Z am Anfang, bis zu 64 Zeichen; ohne *, ?, ~, =, &lt; oder &gt;. Beispiel: T-001.",IF(COUNTIFS('Trades'!$A$9:$A$208,B145)&lt;&gt;1,"Trade-ID muss genau einer Trades-Zeile entsprechen",IF(NOT(ISNUMBER(C145)),"Gültigen Schließungszeitpunkt eingeben",IF(OR(C145&lt;1,C145&gt;2958465),"Gültigen Schließungszeitpunkt eingeben",IF(NOT(ISNUMBER(D145)),"Positive geschlossene Menge eingeben",IF(OR(D145&lt;=0,D145&gt;1000000,ROUND(D145,8)&lt;&gt;D145),"Positive geschlossene Menge eingeben",IF(NOT(ISNUMBER(INDEX('Trades'!$D$9:$D$208,MATCH(B145,'Trades'!$A$9:$A$208,0)))),"Gültigen Eröffnungszeitpunkt eingeben",IF(C145&lt;INDEX('Trades'!$D$9:$D$208,MATCH(B145,'Trades'!$A$9:$A$208,0)),"Ausstieg liegt vor der Eröffnung",IF(AND(E145&lt;&gt;"",OR(NOT(ISNUMBER(E145)),E145&lt;=0)),"Positiven Kurs eingeben oder leer lassen",IF(AND(F145&lt;&gt;"",NOT(ISNUMBER(F145))),"Brutto-P&amp;L muss numerisch oder leer sein",IF(AND(ISNUMBER(F145),OR(ABS(F145)&gt;1000000000,ROUND(F145,2)&lt;&gt;F145)),"Geldbeträge: höchstens 2 Nachkommastellen; Eingabebetrag absolut ≤ 1.000.000.000.",""))))))))))))))))</x:f>
      </x:c>
      <x:c r="I145" s="29" t="str">
        <x:f>IF(ISNUMBER(D145),ROUND(D145,8),"")</x:f>
      </x:c>
      <x:c r="J145" s="29" t="n">
        <x:f>IF(ISNUMBER(F145),1,0)</x:f>
        <x:v>0</x:v>
      </x:c>
      <x:c r="K145" s="29" t="n">
        <x:f>IF(COUNTA(A145:F145)=0,0,1)</x:f>
        <x:v>0</x:v>
      </x:c>
    </x:row>
    <x:row r="146" ht="36" customHeight="1">
      <x:c r="A146" s="34"/>
      <x:c r="B146" s="34"/>
      <x:c r="C146" s="35"/>
      <x:c r="D146" s="36"/>
      <x:c r="E146" s="36"/>
      <x:c r="F146" s="37"/>
      <x:c r="G146" s="38" t="n">
        <x:f>IF(K146=0,0,IF(H146="",1,-1))</x:f>
        <x:v>0</x:v>
      </x:c>
      <x:c r="H146" s="33" t="str">
        <x:f>IF(K146=0,"",IF(A146="","Ausstiegs-ID eingeben",IF(IF(IFERROR(OR(CODE(UPPER(LEFT(A146,1)))&lt;65,CODE(UPPER(LEFT(A146,1)))&gt;90),TRUE),TRUE,OR(NOT(ISTEXT(A146)),LEN(A146)&gt;64,LEN(A146)&lt;&gt;LEN(SUBSTITUTE(A146,"*","")),LEN(A146)&lt;&gt;LEN(SUBSTITUTE(A146,"?","")),LEN(A146)&lt;&gt;LEN(SUBSTITUTE(A146,"~","")),LEN(A146)&lt;&gt;LEN(SUBSTITUTE(A146,"=","")),LEN(A146)&lt;&gt;LEN(SUBSTITUTE(A146,"&lt;","")),LEN(A146)&lt;&gt;LEN(SUBSTITUTE(A146,"&gt;","")))),"IDs: Text mit A–Z am Anfang, bis zu 64 Zeichen; ohne *, ?, ~, =, &lt; oder &gt;. Beispiel: T-001.",IF(COUNTIFS('Exits'!$A$9:$A$608,A146)&lt;&gt;1,"Ausstiegs-ID ist doppelt",IF(B146="","Zugehörige Trade-ID eingeben",IF(IF(IFERROR(OR(CODE(UPPER(LEFT(B146,1)))&lt;65,CODE(UPPER(LEFT(B146,1)))&gt;90),TRUE),TRUE,OR(NOT(ISTEXT(B146)),LEN(B146)&gt;64,LEN(B146)&lt;&gt;LEN(SUBSTITUTE(B146,"*","")),LEN(B146)&lt;&gt;LEN(SUBSTITUTE(B146,"?","")),LEN(B146)&lt;&gt;LEN(SUBSTITUTE(B146,"~","")),LEN(B146)&lt;&gt;LEN(SUBSTITUTE(B146,"=","")),LEN(B146)&lt;&gt;LEN(SUBSTITUTE(B146,"&lt;","")),LEN(B146)&lt;&gt;LEN(SUBSTITUTE(B146,"&gt;","")))),"IDs: Text mit A–Z am Anfang, bis zu 64 Zeichen; ohne *, ?, ~, =, &lt; oder &gt;. Beispiel: T-001.",IF(COUNTIFS('Trades'!$A$9:$A$208,B146)&lt;&gt;1,"Trade-ID muss genau einer Trades-Zeile entsprechen",IF(NOT(ISNUMBER(C146)),"Gültigen Schließungszeitpunkt eingeben",IF(OR(C146&lt;1,C146&gt;2958465),"Gültigen Schließungszeitpunkt eingeben",IF(NOT(ISNUMBER(D146)),"Positive geschlossene Menge eingeben",IF(OR(D146&lt;=0,D146&gt;1000000,ROUND(D146,8)&lt;&gt;D146),"Positive geschlossene Menge eingeben",IF(NOT(ISNUMBER(INDEX('Trades'!$D$9:$D$208,MATCH(B146,'Trades'!$A$9:$A$208,0)))),"Gültigen Eröffnungszeitpunkt eingeben",IF(C146&lt;INDEX('Trades'!$D$9:$D$208,MATCH(B146,'Trades'!$A$9:$A$208,0)),"Ausstieg liegt vor der Eröffnung",IF(AND(E146&lt;&gt;"",OR(NOT(ISNUMBER(E146)),E146&lt;=0)),"Positiven Kurs eingeben oder leer lassen",IF(AND(F146&lt;&gt;"",NOT(ISNUMBER(F146))),"Brutto-P&amp;L muss numerisch oder leer sein",IF(AND(ISNUMBER(F146),OR(ABS(F146)&gt;1000000000,ROUND(F146,2)&lt;&gt;F146)),"Geldbeträge: höchstens 2 Nachkommastellen; Eingabebetrag absolut ≤ 1.000.000.000.",""))))))))))))))))</x:f>
      </x:c>
      <x:c r="I146" s="29" t="str">
        <x:f>IF(ISNUMBER(D146),ROUND(D146,8),"")</x:f>
      </x:c>
      <x:c r="J146" s="29" t="n">
        <x:f>IF(ISNUMBER(F146),1,0)</x:f>
        <x:v>0</x:v>
      </x:c>
      <x:c r="K146" s="29" t="n">
        <x:f>IF(COUNTA(A146:F146)=0,0,1)</x:f>
        <x:v>0</x:v>
      </x:c>
    </x:row>
    <x:row r="147" ht="36" customHeight="1">
      <x:c r="A147" s="34"/>
      <x:c r="B147" s="34"/>
      <x:c r="C147" s="35"/>
      <x:c r="D147" s="36"/>
      <x:c r="E147" s="36"/>
      <x:c r="F147" s="37"/>
      <x:c r="G147" s="38" t="n">
        <x:f>IF(K147=0,0,IF(H147="",1,-1))</x:f>
        <x:v>0</x:v>
      </x:c>
      <x:c r="H147" s="33" t="str">
        <x:f>IF(K147=0,"",IF(A147="","Ausstiegs-ID eingeben",IF(IF(IFERROR(OR(CODE(UPPER(LEFT(A147,1)))&lt;65,CODE(UPPER(LEFT(A147,1)))&gt;90),TRUE),TRUE,OR(NOT(ISTEXT(A147)),LEN(A147)&gt;64,LEN(A147)&lt;&gt;LEN(SUBSTITUTE(A147,"*","")),LEN(A147)&lt;&gt;LEN(SUBSTITUTE(A147,"?","")),LEN(A147)&lt;&gt;LEN(SUBSTITUTE(A147,"~","")),LEN(A147)&lt;&gt;LEN(SUBSTITUTE(A147,"=","")),LEN(A147)&lt;&gt;LEN(SUBSTITUTE(A147,"&lt;","")),LEN(A147)&lt;&gt;LEN(SUBSTITUTE(A147,"&gt;","")))),"IDs: Text mit A–Z am Anfang, bis zu 64 Zeichen; ohne *, ?, ~, =, &lt; oder &gt;. Beispiel: T-001.",IF(COUNTIFS('Exits'!$A$9:$A$608,A147)&lt;&gt;1,"Ausstiegs-ID ist doppelt",IF(B147="","Zugehörige Trade-ID eingeben",IF(IF(IFERROR(OR(CODE(UPPER(LEFT(B147,1)))&lt;65,CODE(UPPER(LEFT(B147,1)))&gt;90),TRUE),TRUE,OR(NOT(ISTEXT(B147)),LEN(B147)&gt;64,LEN(B147)&lt;&gt;LEN(SUBSTITUTE(B147,"*","")),LEN(B147)&lt;&gt;LEN(SUBSTITUTE(B147,"?","")),LEN(B147)&lt;&gt;LEN(SUBSTITUTE(B147,"~","")),LEN(B147)&lt;&gt;LEN(SUBSTITUTE(B147,"=","")),LEN(B147)&lt;&gt;LEN(SUBSTITUTE(B147,"&lt;","")),LEN(B147)&lt;&gt;LEN(SUBSTITUTE(B147,"&gt;","")))),"IDs: Text mit A–Z am Anfang, bis zu 64 Zeichen; ohne *, ?, ~, =, &lt; oder &gt;. Beispiel: T-001.",IF(COUNTIFS('Trades'!$A$9:$A$208,B147)&lt;&gt;1,"Trade-ID muss genau einer Trades-Zeile entsprechen",IF(NOT(ISNUMBER(C147)),"Gültigen Schließungszeitpunkt eingeben",IF(OR(C147&lt;1,C147&gt;2958465),"Gültigen Schließungszeitpunkt eingeben",IF(NOT(ISNUMBER(D147)),"Positive geschlossene Menge eingeben",IF(OR(D147&lt;=0,D147&gt;1000000,ROUND(D147,8)&lt;&gt;D147),"Positive geschlossene Menge eingeben",IF(NOT(ISNUMBER(INDEX('Trades'!$D$9:$D$208,MATCH(B147,'Trades'!$A$9:$A$208,0)))),"Gültigen Eröffnungszeitpunkt eingeben",IF(C147&lt;INDEX('Trades'!$D$9:$D$208,MATCH(B147,'Trades'!$A$9:$A$208,0)),"Ausstieg liegt vor der Eröffnung",IF(AND(E147&lt;&gt;"",OR(NOT(ISNUMBER(E147)),E147&lt;=0)),"Positiven Kurs eingeben oder leer lassen",IF(AND(F147&lt;&gt;"",NOT(ISNUMBER(F147))),"Brutto-P&amp;L muss numerisch oder leer sein",IF(AND(ISNUMBER(F147),OR(ABS(F147)&gt;1000000000,ROUND(F147,2)&lt;&gt;F147)),"Geldbeträge: höchstens 2 Nachkommastellen; Eingabebetrag absolut ≤ 1.000.000.000.",""))))))))))))))))</x:f>
      </x:c>
      <x:c r="I147" s="29" t="str">
        <x:f>IF(ISNUMBER(D147),ROUND(D147,8),"")</x:f>
      </x:c>
      <x:c r="J147" s="29" t="n">
        <x:f>IF(ISNUMBER(F147),1,0)</x:f>
        <x:v>0</x:v>
      </x:c>
      <x:c r="K147" s="29" t="n">
        <x:f>IF(COUNTA(A147:F147)=0,0,1)</x:f>
        <x:v>0</x:v>
      </x:c>
    </x:row>
    <x:row r="148" ht="36" customHeight="1">
      <x:c r="A148" s="34"/>
      <x:c r="B148" s="34"/>
      <x:c r="C148" s="35"/>
      <x:c r="D148" s="36"/>
      <x:c r="E148" s="36"/>
      <x:c r="F148" s="37"/>
      <x:c r="G148" s="38" t="n">
        <x:f>IF(K148=0,0,IF(H148="",1,-1))</x:f>
        <x:v>0</x:v>
      </x:c>
      <x:c r="H148" s="33" t="str">
        <x:f>IF(K148=0,"",IF(A148="","Ausstiegs-ID eingeben",IF(IF(IFERROR(OR(CODE(UPPER(LEFT(A148,1)))&lt;65,CODE(UPPER(LEFT(A148,1)))&gt;90),TRUE),TRUE,OR(NOT(ISTEXT(A148)),LEN(A148)&gt;64,LEN(A148)&lt;&gt;LEN(SUBSTITUTE(A148,"*","")),LEN(A148)&lt;&gt;LEN(SUBSTITUTE(A148,"?","")),LEN(A148)&lt;&gt;LEN(SUBSTITUTE(A148,"~","")),LEN(A148)&lt;&gt;LEN(SUBSTITUTE(A148,"=","")),LEN(A148)&lt;&gt;LEN(SUBSTITUTE(A148,"&lt;","")),LEN(A148)&lt;&gt;LEN(SUBSTITUTE(A148,"&gt;","")))),"IDs: Text mit A–Z am Anfang, bis zu 64 Zeichen; ohne *, ?, ~, =, &lt; oder &gt;. Beispiel: T-001.",IF(COUNTIFS('Exits'!$A$9:$A$608,A148)&lt;&gt;1,"Ausstiegs-ID ist doppelt",IF(B148="","Zugehörige Trade-ID eingeben",IF(IF(IFERROR(OR(CODE(UPPER(LEFT(B148,1)))&lt;65,CODE(UPPER(LEFT(B148,1)))&gt;90),TRUE),TRUE,OR(NOT(ISTEXT(B148)),LEN(B148)&gt;64,LEN(B148)&lt;&gt;LEN(SUBSTITUTE(B148,"*","")),LEN(B148)&lt;&gt;LEN(SUBSTITUTE(B148,"?","")),LEN(B148)&lt;&gt;LEN(SUBSTITUTE(B148,"~","")),LEN(B148)&lt;&gt;LEN(SUBSTITUTE(B148,"=","")),LEN(B148)&lt;&gt;LEN(SUBSTITUTE(B148,"&lt;","")),LEN(B148)&lt;&gt;LEN(SUBSTITUTE(B148,"&gt;","")))),"IDs: Text mit A–Z am Anfang, bis zu 64 Zeichen; ohne *, ?, ~, =, &lt; oder &gt;. Beispiel: T-001.",IF(COUNTIFS('Trades'!$A$9:$A$208,B148)&lt;&gt;1,"Trade-ID muss genau einer Trades-Zeile entsprechen",IF(NOT(ISNUMBER(C148)),"Gültigen Schließungszeitpunkt eingeben",IF(OR(C148&lt;1,C148&gt;2958465),"Gültigen Schließungszeitpunkt eingeben",IF(NOT(ISNUMBER(D148)),"Positive geschlossene Menge eingeben",IF(OR(D148&lt;=0,D148&gt;1000000,ROUND(D148,8)&lt;&gt;D148),"Positive geschlossene Menge eingeben",IF(NOT(ISNUMBER(INDEX('Trades'!$D$9:$D$208,MATCH(B148,'Trades'!$A$9:$A$208,0)))),"Gültigen Eröffnungszeitpunkt eingeben",IF(C148&lt;INDEX('Trades'!$D$9:$D$208,MATCH(B148,'Trades'!$A$9:$A$208,0)),"Ausstieg liegt vor der Eröffnung",IF(AND(E148&lt;&gt;"",OR(NOT(ISNUMBER(E148)),E148&lt;=0)),"Positiven Kurs eingeben oder leer lassen",IF(AND(F148&lt;&gt;"",NOT(ISNUMBER(F148))),"Brutto-P&amp;L muss numerisch oder leer sein",IF(AND(ISNUMBER(F148),OR(ABS(F148)&gt;1000000000,ROUND(F148,2)&lt;&gt;F148)),"Geldbeträge: höchstens 2 Nachkommastellen; Eingabebetrag absolut ≤ 1.000.000.000.",""))))))))))))))))</x:f>
      </x:c>
      <x:c r="I148" s="29" t="str">
        <x:f>IF(ISNUMBER(D148),ROUND(D148,8),"")</x:f>
      </x:c>
      <x:c r="J148" s="29" t="n">
        <x:f>IF(ISNUMBER(F148),1,0)</x:f>
        <x:v>0</x:v>
      </x:c>
      <x:c r="K148" s="29" t="n">
        <x:f>IF(COUNTA(A148:F148)=0,0,1)</x:f>
        <x:v>0</x:v>
      </x:c>
    </x:row>
    <x:row r="149" ht="36" customHeight="1">
      <x:c r="A149" s="34"/>
      <x:c r="B149" s="34"/>
      <x:c r="C149" s="35"/>
      <x:c r="D149" s="36"/>
      <x:c r="E149" s="36"/>
      <x:c r="F149" s="37"/>
      <x:c r="G149" s="38" t="n">
        <x:f>IF(K149=0,0,IF(H149="",1,-1))</x:f>
        <x:v>0</x:v>
      </x:c>
      <x:c r="H149" s="33" t="str">
        <x:f>IF(K149=0,"",IF(A149="","Ausstiegs-ID eingeben",IF(IF(IFERROR(OR(CODE(UPPER(LEFT(A149,1)))&lt;65,CODE(UPPER(LEFT(A149,1)))&gt;90),TRUE),TRUE,OR(NOT(ISTEXT(A149)),LEN(A149)&gt;64,LEN(A149)&lt;&gt;LEN(SUBSTITUTE(A149,"*","")),LEN(A149)&lt;&gt;LEN(SUBSTITUTE(A149,"?","")),LEN(A149)&lt;&gt;LEN(SUBSTITUTE(A149,"~","")),LEN(A149)&lt;&gt;LEN(SUBSTITUTE(A149,"=","")),LEN(A149)&lt;&gt;LEN(SUBSTITUTE(A149,"&lt;","")),LEN(A149)&lt;&gt;LEN(SUBSTITUTE(A149,"&gt;","")))),"IDs: Text mit A–Z am Anfang, bis zu 64 Zeichen; ohne *, ?, ~, =, &lt; oder &gt;. Beispiel: T-001.",IF(COUNTIFS('Exits'!$A$9:$A$608,A149)&lt;&gt;1,"Ausstiegs-ID ist doppelt",IF(B149="","Zugehörige Trade-ID eingeben",IF(IF(IFERROR(OR(CODE(UPPER(LEFT(B149,1)))&lt;65,CODE(UPPER(LEFT(B149,1)))&gt;90),TRUE),TRUE,OR(NOT(ISTEXT(B149)),LEN(B149)&gt;64,LEN(B149)&lt;&gt;LEN(SUBSTITUTE(B149,"*","")),LEN(B149)&lt;&gt;LEN(SUBSTITUTE(B149,"?","")),LEN(B149)&lt;&gt;LEN(SUBSTITUTE(B149,"~","")),LEN(B149)&lt;&gt;LEN(SUBSTITUTE(B149,"=","")),LEN(B149)&lt;&gt;LEN(SUBSTITUTE(B149,"&lt;","")),LEN(B149)&lt;&gt;LEN(SUBSTITUTE(B149,"&gt;","")))),"IDs: Text mit A–Z am Anfang, bis zu 64 Zeichen; ohne *, ?, ~, =, &lt; oder &gt;. Beispiel: T-001.",IF(COUNTIFS('Trades'!$A$9:$A$208,B149)&lt;&gt;1,"Trade-ID muss genau einer Trades-Zeile entsprechen",IF(NOT(ISNUMBER(C149)),"Gültigen Schließungszeitpunkt eingeben",IF(OR(C149&lt;1,C149&gt;2958465),"Gültigen Schließungszeitpunkt eingeben",IF(NOT(ISNUMBER(D149)),"Positive geschlossene Menge eingeben",IF(OR(D149&lt;=0,D149&gt;1000000,ROUND(D149,8)&lt;&gt;D149),"Positive geschlossene Menge eingeben",IF(NOT(ISNUMBER(INDEX('Trades'!$D$9:$D$208,MATCH(B149,'Trades'!$A$9:$A$208,0)))),"Gültigen Eröffnungszeitpunkt eingeben",IF(C149&lt;INDEX('Trades'!$D$9:$D$208,MATCH(B149,'Trades'!$A$9:$A$208,0)),"Ausstieg liegt vor der Eröffnung",IF(AND(E149&lt;&gt;"",OR(NOT(ISNUMBER(E149)),E149&lt;=0)),"Positiven Kurs eingeben oder leer lassen",IF(AND(F149&lt;&gt;"",NOT(ISNUMBER(F149))),"Brutto-P&amp;L muss numerisch oder leer sein",IF(AND(ISNUMBER(F149),OR(ABS(F149)&gt;1000000000,ROUND(F149,2)&lt;&gt;F149)),"Geldbeträge: höchstens 2 Nachkommastellen; Eingabebetrag absolut ≤ 1.000.000.000.",""))))))))))))))))</x:f>
      </x:c>
      <x:c r="I149" s="29" t="str">
        <x:f>IF(ISNUMBER(D149),ROUND(D149,8),"")</x:f>
      </x:c>
      <x:c r="J149" s="29" t="n">
        <x:f>IF(ISNUMBER(F149),1,0)</x:f>
        <x:v>0</x:v>
      </x:c>
      <x:c r="K149" s="29" t="n">
        <x:f>IF(COUNTA(A149:F149)=0,0,1)</x:f>
        <x:v>0</x:v>
      </x:c>
    </x:row>
    <x:row r="150" ht="36" customHeight="1">
      <x:c r="A150" s="34"/>
      <x:c r="B150" s="34"/>
      <x:c r="C150" s="35"/>
      <x:c r="D150" s="36"/>
      <x:c r="E150" s="36"/>
      <x:c r="F150" s="37"/>
      <x:c r="G150" s="38" t="n">
        <x:f>IF(K150=0,0,IF(H150="",1,-1))</x:f>
        <x:v>0</x:v>
      </x:c>
      <x:c r="H150" s="33" t="str">
        <x:f>IF(K150=0,"",IF(A150="","Ausstiegs-ID eingeben",IF(IF(IFERROR(OR(CODE(UPPER(LEFT(A150,1)))&lt;65,CODE(UPPER(LEFT(A150,1)))&gt;90),TRUE),TRUE,OR(NOT(ISTEXT(A150)),LEN(A150)&gt;64,LEN(A150)&lt;&gt;LEN(SUBSTITUTE(A150,"*","")),LEN(A150)&lt;&gt;LEN(SUBSTITUTE(A150,"?","")),LEN(A150)&lt;&gt;LEN(SUBSTITUTE(A150,"~","")),LEN(A150)&lt;&gt;LEN(SUBSTITUTE(A150,"=","")),LEN(A150)&lt;&gt;LEN(SUBSTITUTE(A150,"&lt;","")),LEN(A150)&lt;&gt;LEN(SUBSTITUTE(A150,"&gt;","")))),"IDs: Text mit A–Z am Anfang, bis zu 64 Zeichen; ohne *, ?, ~, =, &lt; oder &gt;. Beispiel: T-001.",IF(COUNTIFS('Exits'!$A$9:$A$608,A150)&lt;&gt;1,"Ausstiegs-ID ist doppelt",IF(B150="","Zugehörige Trade-ID eingeben",IF(IF(IFERROR(OR(CODE(UPPER(LEFT(B150,1)))&lt;65,CODE(UPPER(LEFT(B150,1)))&gt;90),TRUE),TRUE,OR(NOT(ISTEXT(B150)),LEN(B150)&gt;64,LEN(B150)&lt;&gt;LEN(SUBSTITUTE(B150,"*","")),LEN(B150)&lt;&gt;LEN(SUBSTITUTE(B150,"?","")),LEN(B150)&lt;&gt;LEN(SUBSTITUTE(B150,"~","")),LEN(B150)&lt;&gt;LEN(SUBSTITUTE(B150,"=","")),LEN(B150)&lt;&gt;LEN(SUBSTITUTE(B150,"&lt;","")),LEN(B150)&lt;&gt;LEN(SUBSTITUTE(B150,"&gt;","")))),"IDs: Text mit A–Z am Anfang, bis zu 64 Zeichen; ohne *, ?, ~, =, &lt; oder &gt;. Beispiel: T-001.",IF(COUNTIFS('Trades'!$A$9:$A$208,B150)&lt;&gt;1,"Trade-ID muss genau einer Trades-Zeile entsprechen",IF(NOT(ISNUMBER(C150)),"Gültigen Schließungszeitpunkt eingeben",IF(OR(C150&lt;1,C150&gt;2958465),"Gültigen Schließungszeitpunkt eingeben",IF(NOT(ISNUMBER(D150)),"Positive geschlossene Menge eingeben",IF(OR(D150&lt;=0,D150&gt;1000000,ROUND(D150,8)&lt;&gt;D150),"Positive geschlossene Menge eingeben",IF(NOT(ISNUMBER(INDEX('Trades'!$D$9:$D$208,MATCH(B150,'Trades'!$A$9:$A$208,0)))),"Gültigen Eröffnungszeitpunkt eingeben",IF(C150&lt;INDEX('Trades'!$D$9:$D$208,MATCH(B150,'Trades'!$A$9:$A$208,0)),"Ausstieg liegt vor der Eröffnung",IF(AND(E150&lt;&gt;"",OR(NOT(ISNUMBER(E150)),E150&lt;=0)),"Positiven Kurs eingeben oder leer lassen",IF(AND(F150&lt;&gt;"",NOT(ISNUMBER(F150))),"Brutto-P&amp;L muss numerisch oder leer sein",IF(AND(ISNUMBER(F150),OR(ABS(F150)&gt;1000000000,ROUND(F150,2)&lt;&gt;F150)),"Geldbeträge: höchstens 2 Nachkommastellen; Eingabebetrag absolut ≤ 1.000.000.000.",""))))))))))))))))</x:f>
      </x:c>
      <x:c r="I150" s="29" t="str">
        <x:f>IF(ISNUMBER(D150),ROUND(D150,8),"")</x:f>
      </x:c>
      <x:c r="J150" s="29" t="n">
        <x:f>IF(ISNUMBER(F150),1,0)</x:f>
        <x:v>0</x:v>
      </x:c>
      <x:c r="K150" s="29" t="n">
        <x:f>IF(COUNTA(A150:F150)=0,0,1)</x:f>
        <x:v>0</x:v>
      </x:c>
    </x:row>
    <x:row r="151" ht="36" customHeight="1">
      <x:c r="A151" s="34"/>
      <x:c r="B151" s="34"/>
      <x:c r="C151" s="35"/>
      <x:c r="D151" s="36"/>
      <x:c r="E151" s="36"/>
      <x:c r="F151" s="37"/>
      <x:c r="G151" s="38" t="n">
        <x:f>IF(K151=0,0,IF(H151="",1,-1))</x:f>
        <x:v>0</x:v>
      </x:c>
      <x:c r="H151" s="33" t="str">
        <x:f>IF(K151=0,"",IF(A151="","Ausstiegs-ID eingeben",IF(IF(IFERROR(OR(CODE(UPPER(LEFT(A151,1)))&lt;65,CODE(UPPER(LEFT(A151,1)))&gt;90),TRUE),TRUE,OR(NOT(ISTEXT(A151)),LEN(A151)&gt;64,LEN(A151)&lt;&gt;LEN(SUBSTITUTE(A151,"*","")),LEN(A151)&lt;&gt;LEN(SUBSTITUTE(A151,"?","")),LEN(A151)&lt;&gt;LEN(SUBSTITUTE(A151,"~","")),LEN(A151)&lt;&gt;LEN(SUBSTITUTE(A151,"=","")),LEN(A151)&lt;&gt;LEN(SUBSTITUTE(A151,"&lt;","")),LEN(A151)&lt;&gt;LEN(SUBSTITUTE(A151,"&gt;","")))),"IDs: Text mit A–Z am Anfang, bis zu 64 Zeichen; ohne *, ?, ~, =, &lt; oder &gt;. Beispiel: T-001.",IF(COUNTIFS('Exits'!$A$9:$A$608,A151)&lt;&gt;1,"Ausstiegs-ID ist doppelt",IF(B151="","Zugehörige Trade-ID eingeben",IF(IF(IFERROR(OR(CODE(UPPER(LEFT(B151,1)))&lt;65,CODE(UPPER(LEFT(B151,1)))&gt;90),TRUE),TRUE,OR(NOT(ISTEXT(B151)),LEN(B151)&gt;64,LEN(B151)&lt;&gt;LEN(SUBSTITUTE(B151,"*","")),LEN(B151)&lt;&gt;LEN(SUBSTITUTE(B151,"?","")),LEN(B151)&lt;&gt;LEN(SUBSTITUTE(B151,"~","")),LEN(B151)&lt;&gt;LEN(SUBSTITUTE(B151,"=","")),LEN(B151)&lt;&gt;LEN(SUBSTITUTE(B151,"&lt;","")),LEN(B151)&lt;&gt;LEN(SUBSTITUTE(B151,"&gt;","")))),"IDs: Text mit A–Z am Anfang, bis zu 64 Zeichen; ohne *, ?, ~, =, &lt; oder &gt;. Beispiel: T-001.",IF(COUNTIFS('Trades'!$A$9:$A$208,B151)&lt;&gt;1,"Trade-ID muss genau einer Trades-Zeile entsprechen",IF(NOT(ISNUMBER(C151)),"Gültigen Schließungszeitpunkt eingeben",IF(OR(C151&lt;1,C151&gt;2958465),"Gültigen Schließungszeitpunkt eingeben",IF(NOT(ISNUMBER(D151)),"Positive geschlossene Menge eingeben",IF(OR(D151&lt;=0,D151&gt;1000000,ROUND(D151,8)&lt;&gt;D151),"Positive geschlossene Menge eingeben",IF(NOT(ISNUMBER(INDEX('Trades'!$D$9:$D$208,MATCH(B151,'Trades'!$A$9:$A$208,0)))),"Gültigen Eröffnungszeitpunkt eingeben",IF(C151&lt;INDEX('Trades'!$D$9:$D$208,MATCH(B151,'Trades'!$A$9:$A$208,0)),"Ausstieg liegt vor der Eröffnung",IF(AND(E151&lt;&gt;"",OR(NOT(ISNUMBER(E151)),E151&lt;=0)),"Positiven Kurs eingeben oder leer lassen",IF(AND(F151&lt;&gt;"",NOT(ISNUMBER(F151))),"Brutto-P&amp;L muss numerisch oder leer sein",IF(AND(ISNUMBER(F151),OR(ABS(F151)&gt;1000000000,ROUND(F151,2)&lt;&gt;F151)),"Geldbeträge: höchstens 2 Nachkommastellen; Eingabebetrag absolut ≤ 1.000.000.000.",""))))))))))))))))</x:f>
      </x:c>
      <x:c r="I151" s="29" t="str">
        <x:f>IF(ISNUMBER(D151),ROUND(D151,8),"")</x:f>
      </x:c>
      <x:c r="J151" s="29" t="n">
        <x:f>IF(ISNUMBER(F151),1,0)</x:f>
        <x:v>0</x:v>
      </x:c>
      <x:c r="K151" s="29" t="n">
        <x:f>IF(COUNTA(A151:F151)=0,0,1)</x:f>
        <x:v>0</x:v>
      </x:c>
    </x:row>
    <x:row r="152" ht="36" customHeight="1">
      <x:c r="A152" s="34"/>
      <x:c r="B152" s="34"/>
      <x:c r="C152" s="35"/>
      <x:c r="D152" s="36"/>
      <x:c r="E152" s="36"/>
      <x:c r="F152" s="37"/>
      <x:c r="G152" s="38" t="n">
        <x:f>IF(K152=0,0,IF(H152="",1,-1))</x:f>
        <x:v>0</x:v>
      </x:c>
      <x:c r="H152" s="33" t="str">
        <x:f>IF(K152=0,"",IF(A152="","Ausstiegs-ID eingeben",IF(IF(IFERROR(OR(CODE(UPPER(LEFT(A152,1)))&lt;65,CODE(UPPER(LEFT(A152,1)))&gt;90),TRUE),TRUE,OR(NOT(ISTEXT(A152)),LEN(A152)&gt;64,LEN(A152)&lt;&gt;LEN(SUBSTITUTE(A152,"*","")),LEN(A152)&lt;&gt;LEN(SUBSTITUTE(A152,"?","")),LEN(A152)&lt;&gt;LEN(SUBSTITUTE(A152,"~","")),LEN(A152)&lt;&gt;LEN(SUBSTITUTE(A152,"=","")),LEN(A152)&lt;&gt;LEN(SUBSTITUTE(A152,"&lt;","")),LEN(A152)&lt;&gt;LEN(SUBSTITUTE(A152,"&gt;","")))),"IDs: Text mit A–Z am Anfang, bis zu 64 Zeichen; ohne *, ?, ~, =, &lt; oder &gt;. Beispiel: T-001.",IF(COUNTIFS('Exits'!$A$9:$A$608,A152)&lt;&gt;1,"Ausstiegs-ID ist doppelt",IF(B152="","Zugehörige Trade-ID eingeben",IF(IF(IFERROR(OR(CODE(UPPER(LEFT(B152,1)))&lt;65,CODE(UPPER(LEFT(B152,1)))&gt;90),TRUE),TRUE,OR(NOT(ISTEXT(B152)),LEN(B152)&gt;64,LEN(B152)&lt;&gt;LEN(SUBSTITUTE(B152,"*","")),LEN(B152)&lt;&gt;LEN(SUBSTITUTE(B152,"?","")),LEN(B152)&lt;&gt;LEN(SUBSTITUTE(B152,"~","")),LEN(B152)&lt;&gt;LEN(SUBSTITUTE(B152,"=","")),LEN(B152)&lt;&gt;LEN(SUBSTITUTE(B152,"&lt;","")),LEN(B152)&lt;&gt;LEN(SUBSTITUTE(B152,"&gt;","")))),"IDs: Text mit A–Z am Anfang, bis zu 64 Zeichen; ohne *, ?, ~, =, &lt; oder &gt;. Beispiel: T-001.",IF(COUNTIFS('Trades'!$A$9:$A$208,B152)&lt;&gt;1,"Trade-ID muss genau einer Trades-Zeile entsprechen",IF(NOT(ISNUMBER(C152)),"Gültigen Schließungszeitpunkt eingeben",IF(OR(C152&lt;1,C152&gt;2958465),"Gültigen Schließungszeitpunkt eingeben",IF(NOT(ISNUMBER(D152)),"Positive geschlossene Menge eingeben",IF(OR(D152&lt;=0,D152&gt;1000000,ROUND(D152,8)&lt;&gt;D152),"Positive geschlossene Menge eingeben",IF(NOT(ISNUMBER(INDEX('Trades'!$D$9:$D$208,MATCH(B152,'Trades'!$A$9:$A$208,0)))),"Gültigen Eröffnungszeitpunkt eingeben",IF(C152&lt;INDEX('Trades'!$D$9:$D$208,MATCH(B152,'Trades'!$A$9:$A$208,0)),"Ausstieg liegt vor der Eröffnung",IF(AND(E152&lt;&gt;"",OR(NOT(ISNUMBER(E152)),E152&lt;=0)),"Positiven Kurs eingeben oder leer lassen",IF(AND(F152&lt;&gt;"",NOT(ISNUMBER(F152))),"Brutto-P&amp;L muss numerisch oder leer sein",IF(AND(ISNUMBER(F152),OR(ABS(F152)&gt;1000000000,ROUND(F152,2)&lt;&gt;F152)),"Geldbeträge: höchstens 2 Nachkommastellen; Eingabebetrag absolut ≤ 1.000.000.000.",""))))))))))))))))</x:f>
      </x:c>
      <x:c r="I152" s="29" t="str">
        <x:f>IF(ISNUMBER(D152),ROUND(D152,8),"")</x:f>
      </x:c>
      <x:c r="J152" s="29" t="n">
        <x:f>IF(ISNUMBER(F152),1,0)</x:f>
        <x:v>0</x:v>
      </x:c>
      <x:c r="K152" s="29" t="n">
        <x:f>IF(COUNTA(A152:F152)=0,0,1)</x:f>
        <x:v>0</x:v>
      </x:c>
    </x:row>
    <x:row r="153" ht="36" customHeight="1">
      <x:c r="A153" s="34"/>
      <x:c r="B153" s="34"/>
      <x:c r="C153" s="35"/>
      <x:c r="D153" s="36"/>
      <x:c r="E153" s="36"/>
      <x:c r="F153" s="37"/>
      <x:c r="G153" s="38" t="n">
        <x:f>IF(K153=0,0,IF(H153="",1,-1))</x:f>
        <x:v>0</x:v>
      </x:c>
      <x:c r="H153" s="33" t="str">
        <x:f>IF(K153=0,"",IF(A153="","Ausstiegs-ID eingeben",IF(IF(IFERROR(OR(CODE(UPPER(LEFT(A153,1)))&lt;65,CODE(UPPER(LEFT(A153,1)))&gt;90),TRUE),TRUE,OR(NOT(ISTEXT(A153)),LEN(A153)&gt;64,LEN(A153)&lt;&gt;LEN(SUBSTITUTE(A153,"*","")),LEN(A153)&lt;&gt;LEN(SUBSTITUTE(A153,"?","")),LEN(A153)&lt;&gt;LEN(SUBSTITUTE(A153,"~","")),LEN(A153)&lt;&gt;LEN(SUBSTITUTE(A153,"=","")),LEN(A153)&lt;&gt;LEN(SUBSTITUTE(A153,"&lt;","")),LEN(A153)&lt;&gt;LEN(SUBSTITUTE(A153,"&gt;","")))),"IDs: Text mit A–Z am Anfang, bis zu 64 Zeichen; ohne *, ?, ~, =, &lt; oder &gt;. Beispiel: T-001.",IF(COUNTIFS('Exits'!$A$9:$A$608,A153)&lt;&gt;1,"Ausstiegs-ID ist doppelt",IF(B153="","Zugehörige Trade-ID eingeben",IF(IF(IFERROR(OR(CODE(UPPER(LEFT(B153,1)))&lt;65,CODE(UPPER(LEFT(B153,1)))&gt;90),TRUE),TRUE,OR(NOT(ISTEXT(B153)),LEN(B153)&gt;64,LEN(B153)&lt;&gt;LEN(SUBSTITUTE(B153,"*","")),LEN(B153)&lt;&gt;LEN(SUBSTITUTE(B153,"?","")),LEN(B153)&lt;&gt;LEN(SUBSTITUTE(B153,"~","")),LEN(B153)&lt;&gt;LEN(SUBSTITUTE(B153,"=","")),LEN(B153)&lt;&gt;LEN(SUBSTITUTE(B153,"&lt;","")),LEN(B153)&lt;&gt;LEN(SUBSTITUTE(B153,"&gt;","")))),"IDs: Text mit A–Z am Anfang, bis zu 64 Zeichen; ohne *, ?, ~, =, &lt; oder &gt;. Beispiel: T-001.",IF(COUNTIFS('Trades'!$A$9:$A$208,B153)&lt;&gt;1,"Trade-ID muss genau einer Trades-Zeile entsprechen",IF(NOT(ISNUMBER(C153)),"Gültigen Schließungszeitpunkt eingeben",IF(OR(C153&lt;1,C153&gt;2958465),"Gültigen Schließungszeitpunkt eingeben",IF(NOT(ISNUMBER(D153)),"Positive geschlossene Menge eingeben",IF(OR(D153&lt;=0,D153&gt;1000000,ROUND(D153,8)&lt;&gt;D153),"Positive geschlossene Menge eingeben",IF(NOT(ISNUMBER(INDEX('Trades'!$D$9:$D$208,MATCH(B153,'Trades'!$A$9:$A$208,0)))),"Gültigen Eröffnungszeitpunkt eingeben",IF(C153&lt;INDEX('Trades'!$D$9:$D$208,MATCH(B153,'Trades'!$A$9:$A$208,0)),"Ausstieg liegt vor der Eröffnung",IF(AND(E153&lt;&gt;"",OR(NOT(ISNUMBER(E153)),E153&lt;=0)),"Positiven Kurs eingeben oder leer lassen",IF(AND(F153&lt;&gt;"",NOT(ISNUMBER(F153))),"Brutto-P&amp;L muss numerisch oder leer sein",IF(AND(ISNUMBER(F153),OR(ABS(F153)&gt;1000000000,ROUND(F153,2)&lt;&gt;F153)),"Geldbeträge: höchstens 2 Nachkommastellen; Eingabebetrag absolut ≤ 1.000.000.000.",""))))))))))))))))</x:f>
      </x:c>
      <x:c r="I153" s="29" t="str">
        <x:f>IF(ISNUMBER(D153),ROUND(D153,8),"")</x:f>
      </x:c>
      <x:c r="J153" s="29" t="n">
        <x:f>IF(ISNUMBER(F153),1,0)</x:f>
        <x:v>0</x:v>
      </x:c>
      <x:c r="K153" s="29" t="n">
        <x:f>IF(COUNTA(A153:F153)=0,0,1)</x:f>
        <x:v>0</x:v>
      </x:c>
    </x:row>
    <x:row r="154" ht="36" customHeight="1">
      <x:c r="A154" s="34"/>
      <x:c r="B154" s="34"/>
      <x:c r="C154" s="35"/>
      <x:c r="D154" s="36"/>
      <x:c r="E154" s="36"/>
      <x:c r="F154" s="37"/>
      <x:c r="G154" s="38" t="n">
        <x:f>IF(K154=0,0,IF(H154="",1,-1))</x:f>
        <x:v>0</x:v>
      </x:c>
      <x:c r="H154" s="33" t="str">
        <x:f>IF(K154=0,"",IF(A154="","Ausstiegs-ID eingeben",IF(IF(IFERROR(OR(CODE(UPPER(LEFT(A154,1)))&lt;65,CODE(UPPER(LEFT(A154,1)))&gt;90),TRUE),TRUE,OR(NOT(ISTEXT(A154)),LEN(A154)&gt;64,LEN(A154)&lt;&gt;LEN(SUBSTITUTE(A154,"*","")),LEN(A154)&lt;&gt;LEN(SUBSTITUTE(A154,"?","")),LEN(A154)&lt;&gt;LEN(SUBSTITUTE(A154,"~","")),LEN(A154)&lt;&gt;LEN(SUBSTITUTE(A154,"=","")),LEN(A154)&lt;&gt;LEN(SUBSTITUTE(A154,"&lt;","")),LEN(A154)&lt;&gt;LEN(SUBSTITUTE(A154,"&gt;","")))),"IDs: Text mit A–Z am Anfang, bis zu 64 Zeichen; ohne *, ?, ~, =, &lt; oder &gt;. Beispiel: T-001.",IF(COUNTIFS('Exits'!$A$9:$A$608,A154)&lt;&gt;1,"Ausstiegs-ID ist doppelt",IF(B154="","Zugehörige Trade-ID eingeben",IF(IF(IFERROR(OR(CODE(UPPER(LEFT(B154,1)))&lt;65,CODE(UPPER(LEFT(B154,1)))&gt;90),TRUE),TRUE,OR(NOT(ISTEXT(B154)),LEN(B154)&gt;64,LEN(B154)&lt;&gt;LEN(SUBSTITUTE(B154,"*","")),LEN(B154)&lt;&gt;LEN(SUBSTITUTE(B154,"?","")),LEN(B154)&lt;&gt;LEN(SUBSTITUTE(B154,"~","")),LEN(B154)&lt;&gt;LEN(SUBSTITUTE(B154,"=","")),LEN(B154)&lt;&gt;LEN(SUBSTITUTE(B154,"&lt;","")),LEN(B154)&lt;&gt;LEN(SUBSTITUTE(B154,"&gt;","")))),"IDs: Text mit A–Z am Anfang, bis zu 64 Zeichen; ohne *, ?, ~, =, &lt; oder &gt;. Beispiel: T-001.",IF(COUNTIFS('Trades'!$A$9:$A$208,B154)&lt;&gt;1,"Trade-ID muss genau einer Trades-Zeile entsprechen",IF(NOT(ISNUMBER(C154)),"Gültigen Schließungszeitpunkt eingeben",IF(OR(C154&lt;1,C154&gt;2958465),"Gültigen Schließungszeitpunkt eingeben",IF(NOT(ISNUMBER(D154)),"Positive geschlossene Menge eingeben",IF(OR(D154&lt;=0,D154&gt;1000000,ROUND(D154,8)&lt;&gt;D154),"Positive geschlossene Menge eingeben",IF(NOT(ISNUMBER(INDEX('Trades'!$D$9:$D$208,MATCH(B154,'Trades'!$A$9:$A$208,0)))),"Gültigen Eröffnungszeitpunkt eingeben",IF(C154&lt;INDEX('Trades'!$D$9:$D$208,MATCH(B154,'Trades'!$A$9:$A$208,0)),"Ausstieg liegt vor der Eröffnung",IF(AND(E154&lt;&gt;"",OR(NOT(ISNUMBER(E154)),E154&lt;=0)),"Positiven Kurs eingeben oder leer lassen",IF(AND(F154&lt;&gt;"",NOT(ISNUMBER(F154))),"Brutto-P&amp;L muss numerisch oder leer sein",IF(AND(ISNUMBER(F154),OR(ABS(F154)&gt;1000000000,ROUND(F154,2)&lt;&gt;F154)),"Geldbeträge: höchstens 2 Nachkommastellen; Eingabebetrag absolut ≤ 1.000.000.000.",""))))))))))))))))</x:f>
      </x:c>
      <x:c r="I154" s="29" t="str">
        <x:f>IF(ISNUMBER(D154),ROUND(D154,8),"")</x:f>
      </x:c>
      <x:c r="J154" s="29" t="n">
        <x:f>IF(ISNUMBER(F154),1,0)</x:f>
        <x:v>0</x:v>
      </x:c>
      <x:c r="K154" s="29" t="n">
        <x:f>IF(COUNTA(A154:F154)=0,0,1)</x:f>
        <x:v>0</x:v>
      </x:c>
    </x:row>
    <x:row r="155" ht="36" customHeight="1">
      <x:c r="A155" s="34"/>
      <x:c r="B155" s="34"/>
      <x:c r="C155" s="35"/>
      <x:c r="D155" s="36"/>
      <x:c r="E155" s="36"/>
      <x:c r="F155" s="37"/>
      <x:c r="G155" s="38" t="n">
        <x:f>IF(K155=0,0,IF(H155="",1,-1))</x:f>
        <x:v>0</x:v>
      </x:c>
      <x:c r="H155" s="33" t="str">
        <x:f>IF(K155=0,"",IF(A155="","Ausstiegs-ID eingeben",IF(IF(IFERROR(OR(CODE(UPPER(LEFT(A155,1)))&lt;65,CODE(UPPER(LEFT(A155,1)))&gt;90),TRUE),TRUE,OR(NOT(ISTEXT(A155)),LEN(A155)&gt;64,LEN(A155)&lt;&gt;LEN(SUBSTITUTE(A155,"*","")),LEN(A155)&lt;&gt;LEN(SUBSTITUTE(A155,"?","")),LEN(A155)&lt;&gt;LEN(SUBSTITUTE(A155,"~","")),LEN(A155)&lt;&gt;LEN(SUBSTITUTE(A155,"=","")),LEN(A155)&lt;&gt;LEN(SUBSTITUTE(A155,"&lt;","")),LEN(A155)&lt;&gt;LEN(SUBSTITUTE(A155,"&gt;","")))),"IDs: Text mit A–Z am Anfang, bis zu 64 Zeichen; ohne *, ?, ~, =, &lt; oder &gt;. Beispiel: T-001.",IF(COUNTIFS('Exits'!$A$9:$A$608,A155)&lt;&gt;1,"Ausstiegs-ID ist doppelt",IF(B155="","Zugehörige Trade-ID eingeben",IF(IF(IFERROR(OR(CODE(UPPER(LEFT(B155,1)))&lt;65,CODE(UPPER(LEFT(B155,1)))&gt;90),TRUE),TRUE,OR(NOT(ISTEXT(B155)),LEN(B155)&gt;64,LEN(B155)&lt;&gt;LEN(SUBSTITUTE(B155,"*","")),LEN(B155)&lt;&gt;LEN(SUBSTITUTE(B155,"?","")),LEN(B155)&lt;&gt;LEN(SUBSTITUTE(B155,"~","")),LEN(B155)&lt;&gt;LEN(SUBSTITUTE(B155,"=","")),LEN(B155)&lt;&gt;LEN(SUBSTITUTE(B155,"&lt;","")),LEN(B155)&lt;&gt;LEN(SUBSTITUTE(B155,"&gt;","")))),"IDs: Text mit A–Z am Anfang, bis zu 64 Zeichen; ohne *, ?, ~, =, &lt; oder &gt;. Beispiel: T-001.",IF(COUNTIFS('Trades'!$A$9:$A$208,B155)&lt;&gt;1,"Trade-ID muss genau einer Trades-Zeile entsprechen",IF(NOT(ISNUMBER(C155)),"Gültigen Schließungszeitpunkt eingeben",IF(OR(C155&lt;1,C155&gt;2958465),"Gültigen Schließungszeitpunkt eingeben",IF(NOT(ISNUMBER(D155)),"Positive geschlossene Menge eingeben",IF(OR(D155&lt;=0,D155&gt;1000000,ROUND(D155,8)&lt;&gt;D155),"Positive geschlossene Menge eingeben",IF(NOT(ISNUMBER(INDEX('Trades'!$D$9:$D$208,MATCH(B155,'Trades'!$A$9:$A$208,0)))),"Gültigen Eröffnungszeitpunkt eingeben",IF(C155&lt;INDEX('Trades'!$D$9:$D$208,MATCH(B155,'Trades'!$A$9:$A$208,0)),"Ausstieg liegt vor der Eröffnung",IF(AND(E155&lt;&gt;"",OR(NOT(ISNUMBER(E155)),E155&lt;=0)),"Positiven Kurs eingeben oder leer lassen",IF(AND(F155&lt;&gt;"",NOT(ISNUMBER(F155))),"Brutto-P&amp;L muss numerisch oder leer sein",IF(AND(ISNUMBER(F155),OR(ABS(F155)&gt;1000000000,ROUND(F155,2)&lt;&gt;F155)),"Geldbeträge: höchstens 2 Nachkommastellen; Eingabebetrag absolut ≤ 1.000.000.000.",""))))))))))))))))</x:f>
      </x:c>
      <x:c r="I155" s="29" t="str">
        <x:f>IF(ISNUMBER(D155),ROUND(D155,8),"")</x:f>
      </x:c>
      <x:c r="J155" s="29" t="n">
        <x:f>IF(ISNUMBER(F155),1,0)</x:f>
        <x:v>0</x:v>
      </x:c>
      <x:c r="K155" s="29" t="n">
        <x:f>IF(COUNTA(A155:F155)=0,0,1)</x:f>
        <x:v>0</x:v>
      </x:c>
    </x:row>
    <x:row r="156" ht="36" customHeight="1">
      <x:c r="A156" s="34"/>
      <x:c r="B156" s="34"/>
      <x:c r="C156" s="35"/>
      <x:c r="D156" s="36"/>
      <x:c r="E156" s="36"/>
      <x:c r="F156" s="37"/>
      <x:c r="G156" s="38" t="n">
        <x:f>IF(K156=0,0,IF(H156="",1,-1))</x:f>
        <x:v>0</x:v>
      </x:c>
      <x:c r="H156" s="33" t="str">
        <x:f>IF(K156=0,"",IF(A156="","Ausstiegs-ID eingeben",IF(IF(IFERROR(OR(CODE(UPPER(LEFT(A156,1)))&lt;65,CODE(UPPER(LEFT(A156,1)))&gt;90),TRUE),TRUE,OR(NOT(ISTEXT(A156)),LEN(A156)&gt;64,LEN(A156)&lt;&gt;LEN(SUBSTITUTE(A156,"*","")),LEN(A156)&lt;&gt;LEN(SUBSTITUTE(A156,"?","")),LEN(A156)&lt;&gt;LEN(SUBSTITUTE(A156,"~","")),LEN(A156)&lt;&gt;LEN(SUBSTITUTE(A156,"=","")),LEN(A156)&lt;&gt;LEN(SUBSTITUTE(A156,"&lt;","")),LEN(A156)&lt;&gt;LEN(SUBSTITUTE(A156,"&gt;","")))),"IDs: Text mit A–Z am Anfang, bis zu 64 Zeichen; ohne *, ?, ~, =, &lt; oder &gt;. Beispiel: T-001.",IF(COUNTIFS('Exits'!$A$9:$A$608,A156)&lt;&gt;1,"Ausstiegs-ID ist doppelt",IF(B156="","Zugehörige Trade-ID eingeben",IF(IF(IFERROR(OR(CODE(UPPER(LEFT(B156,1)))&lt;65,CODE(UPPER(LEFT(B156,1)))&gt;90),TRUE),TRUE,OR(NOT(ISTEXT(B156)),LEN(B156)&gt;64,LEN(B156)&lt;&gt;LEN(SUBSTITUTE(B156,"*","")),LEN(B156)&lt;&gt;LEN(SUBSTITUTE(B156,"?","")),LEN(B156)&lt;&gt;LEN(SUBSTITUTE(B156,"~","")),LEN(B156)&lt;&gt;LEN(SUBSTITUTE(B156,"=","")),LEN(B156)&lt;&gt;LEN(SUBSTITUTE(B156,"&lt;","")),LEN(B156)&lt;&gt;LEN(SUBSTITUTE(B156,"&gt;","")))),"IDs: Text mit A–Z am Anfang, bis zu 64 Zeichen; ohne *, ?, ~, =, &lt; oder &gt;. Beispiel: T-001.",IF(COUNTIFS('Trades'!$A$9:$A$208,B156)&lt;&gt;1,"Trade-ID muss genau einer Trades-Zeile entsprechen",IF(NOT(ISNUMBER(C156)),"Gültigen Schließungszeitpunkt eingeben",IF(OR(C156&lt;1,C156&gt;2958465),"Gültigen Schließungszeitpunkt eingeben",IF(NOT(ISNUMBER(D156)),"Positive geschlossene Menge eingeben",IF(OR(D156&lt;=0,D156&gt;1000000,ROUND(D156,8)&lt;&gt;D156),"Positive geschlossene Menge eingeben",IF(NOT(ISNUMBER(INDEX('Trades'!$D$9:$D$208,MATCH(B156,'Trades'!$A$9:$A$208,0)))),"Gültigen Eröffnungszeitpunkt eingeben",IF(C156&lt;INDEX('Trades'!$D$9:$D$208,MATCH(B156,'Trades'!$A$9:$A$208,0)),"Ausstieg liegt vor der Eröffnung",IF(AND(E156&lt;&gt;"",OR(NOT(ISNUMBER(E156)),E156&lt;=0)),"Positiven Kurs eingeben oder leer lassen",IF(AND(F156&lt;&gt;"",NOT(ISNUMBER(F156))),"Brutto-P&amp;L muss numerisch oder leer sein",IF(AND(ISNUMBER(F156),OR(ABS(F156)&gt;1000000000,ROUND(F156,2)&lt;&gt;F156)),"Geldbeträge: höchstens 2 Nachkommastellen; Eingabebetrag absolut ≤ 1.000.000.000.",""))))))))))))))))</x:f>
      </x:c>
      <x:c r="I156" s="29" t="str">
        <x:f>IF(ISNUMBER(D156),ROUND(D156,8),"")</x:f>
      </x:c>
      <x:c r="J156" s="29" t="n">
        <x:f>IF(ISNUMBER(F156),1,0)</x:f>
        <x:v>0</x:v>
      </x:c>
      <x:c r="K156" s="29" t="n">
        <x:f>IF(COUNTA(A156:F156)=0,0,1)</x:f>
        <x:v>0</x:v>
      </x:c>
    </x:row>
    <x:row r="157" ht="36" customHeight="1">
      <x:c r="A157" s="34"/>
      <x:c r="B157" s="34"/>
      <x:c r="C157" s="35"/>
      <x:c r="D157" s="36"/>
      <x:c r="E157" s="36"/>
      <x:c r="F157" s="37"/>
      <x:c r="G157" s="38" t="n">
        <x:f>IF(K157=0,0,IF(H157="",1,-1))</x:f>
        <x:v>0</x:v>
      </x:c>
      <x:c r="H157" s="33" t="str">
        <x:f>IF(K157=0,"",IF(A157="","Ausstiegs-ID eingeben",IF(IF(IFERROR(OR(CODE(UPPER(LEFT(A157,1)))&lt;65,CODE(UPPER(LEFT(A157,1)))&gt;90),TRUE),TRUE,OR(NOT(ISTEXT(A157)),LEN(A157)&gt;64,LEN(A157)&lt;&gt;LEN(SUBSTITUTE(A157,"*","")),LEN(A157)&lt;&gt;LEN(SUBSTITUTE(A157,"?","")),LEN(A157)&lt;&gt;LEN(SUBSTITUTE(A157,"~","")),LEN(A157)&lt;&gt;LEN(SUBSTITUTE(A157,"=","")),LEN(A157)&lt;&gt;LEN(SUBSTITUTE(A157,"&lt;","")),LEN(A157)&lt;&gt;LEN(SUBSTITUTE(A157,"&gt;","")))),"IDs: Text mit A–Z am Anfang, bis zu 64 Zeichen; ohne *, ?, ~, =, &lt; oder &gt;. Beispiel: T-001.",IF(COUNTIFS('Exits'!$A$9:$A$608,A157)&lt;&gt;1,"Ausstiegs-ID ist doppelt",IF(B157="","Zugehörige Trade-ID eingeben",IF(IF(IFERROR(OR(CODE(UPPER(LEFT(B157,1)))&lt;65,CODE(UPPER(LEFT(B157,1)))&gt;90),TRUE),TRUE,OR(NOT(ISTEXT(B157)),LEN(B157)&gt;64,LEN(B157)&lt;&gt;LEN(SUBSTITUTE(B157,"*","")),LEN(B157)&lt;&gt;LEN(SUBSTITUTE(B157,"?","")),LEN(B157)&lt;&gt;LEN(SUBSTITUTE(B157,"~","")),LEN(B157)&lt;&gt;LEN(SUBSTITUTE(B157,"=","")),LEN(B157)&lt;&gt;LEN(SUBSTITUTE(B157,"&lt;","")),LEN(B157)&lt;&gt;LEN(SUBSTITUTE(B157,"&gt;","")))),"IDs: Text mit A–Z am Anfang, bis zu 64 Zeichen; ohne *, ?, ~, =, &lt; oder &gt;. Beispiel: T-001.",IF(COUNTIFS('Trades'!$A$9:$A$208,B157)&lt;&gt;1,"Trade-ID muss genau einer Trades-Zeile entsprechen",IF(NOT(ISNUMBER(C157)),"Gültigen Schließungszeitpunkt eingeben",IF(OR(C157&lt;1,C157&gt;2958465),"Gültigen Schließungszeitpunkt eingeben",IF(NOT(ISNUMBER(D157)),"Positive geschlossene Menge eingeben",IF(OR(D157&lt;=0,D157&gt;1000000,ROUND(D157,8)&lt;&gt;D157),"Positive geschlossene Menge eingeben",IF(NOT(ISNUMBER(INDEX('Trades'!$D$9:$D$208,MATCH(B157,'Trades'!$A$9:$A$208,0)))),"Gültigen Eröffnungszeitpunkt eingeben",IF(C157&lt;INDEX('Trades'!$D$9:$D$208,MATCH(B157,'Trades'!$A$9:$A$208,0)),"Ausstieg liegt vor der Eröffnung",IF(AND(E157&lt;&gt;"",OR(NOT(ISNUMBER(E157)),E157&lt;=0)),"Positiven Kurs eingeben oder leer lassen",IF(AND(F157&lt;&gt;"",NOT(ISNUMBER(F157))),"Brutto-P&amp;L muss numerisch oder leer sein",IF(AND(ISNUMBER(F157),OR(ABS(F157)&gt;1000000000,ROUND(F157,2)&lt;&gt;F157)),"Geldbeträge: höchstens 2 Nachkommastellen; Eingabebetrag absolut ≤ 1.000.000.000.",""))))))))))))))))</x:f>
      </x:c>
      <x:c r="I157" s="29" t="str">
        <x:f>IF(ISNUMBER(D157),ROUND(D157,8),"")</x:f>
      </x:c>
      <x:c r="J157" s="29" t="n">
        <x:f>IF(ISNUMBER(F157),1,0)</x:f>
        <x:v>0</x:v>
      </x:c>
      <x:c r="K157" s="29" t="n">
        <x:f>IF(COUNTA(A157:F157)=0,0,1)</x:f>
        <x:v>0</x:v>
      </x:c>
    </x:row>
    <x:row r="158" ht="36" customHeight="1">
      <x:c r="A158" s="34"/>
      <x:c r="B158" s="34"/>
      <x:c r="C158" s="35"/>
      <x:c r="D158" s="36"/>
      <x:c r="E158" s="36"/>
      <x:c r="F158" s="37"/>
      <x:c r="G158" s="38" t="n">
        <x:f>IF(K158=0,0,IF(H158="",1,-1))</x:f>
        <x:v>0</x:v>
      </x:c>
      <x:c r="H158" s="33" t="str">
        <x:f>IF(K158=0,"",IF(A158="","Ausstiegs-ID eingeben",IF(IF(IFERROR(OR(CODE(UPPER(LEFT(A158,1)))&lt;65,CODE(UPPER(LEFT(A158,1)))&gt;90),TRUE),TRUE,OR(NOT(ISTEXT(A158)),LEN(A158)&gt;64,LEN(A158)&lt;&gt;LEN(SUBSTITUTE(A158,"*","")),LEN(A158)&lt;&gt;LEN(SUBSTITUTE(A158,"?","")),LEN(A158)&lt;&gt;LEN(SUBSTITUTE(A158,"~","")),LEN(A158)&lt;&gt;LEN(SUBSTITUTE(A158,"=","")),LEN(A158)&lt;&gt;LEN(SUBSTITUTE(A158,"&lt;","")),LEN(A158)&lt;&gt;LEN(SUBSTITUTE(A158,"&gt;","")))),"IDs: Text mit A–Z am Anfang, bis zu 64 Zeichen; ohne *, ?, ~, =, &lt; oder &gt;. Beispiel: T-001.",IF(COUNTIFS('Exits'!$A$9:$A$608,A158)&lt;&gt;1,"Ausstiegs-ID ist doppelt",IF(B158="","Zugehörige Trade-ID eingeben",IF(IF(IFERROR(OR(CODE(UPPER(LEFT(B158,1)))&lt;65,CODE(UPPER(LEFT(B158,1)))&gt;90),TRUE),TRUE,OR(NOT(ISTEXT(B158)),LEN(B158)&gt;64,LEN(B158)&lt;&gt;LEN(SUBSTITUTE(B158,"*","")),LEN(B158)&lt;&gt;LEN(SUBSTITUTE(B158,"?","")),LEN(B158)&lt;&gt;LEN(SUBSTITUTE(B158,"~","")),LEN(B158)&lt;&gt;LEN(SUBSTITUTE(B158,"=","")),LEN(B158)&lt;&gt;LEN(SUBSTITUTE(B158,"&lt;","")),LEN(B158)&lt;&gt;LEN(SUBSTITUTE(B158,"&gt;","")))),"IDs: Text mit A–Z am Anfang, bis zu 64 Zeichen; ohne *, ?, ~, =, &lt; oder &gt;. Beispiel: T-001.",IF(COUNTIFS('Trades'!$A$9:$A$208,B158)&lt;&gt;1,"Trade-ID muss genau einer Trades-Zeile entsprechen",IF(NOT(ISNUMBER(C158)),"Gültigen Schließungszeitpunkt eingeben",IF(OR(C158&lt;1,C158&gt;2958465),"Gültigen Schließungszeitpunkt eingeben",IF(NOT(ISNUMBER(D158)),"Positive geschlossene Menge eingeben",IF(OR(D158&lt;=0,D158&gt;1000000,ROUND(D158,8)&lt;&gt;D158),"Positive geschlossene Menge eingeben",IF(NOT(ISNUMBER(INDEX('Trades'!$D$9:$D$208,MATCH(B158,'Trades'!$A$9:$A$208,0)))),"Gültigen Eröffnungszeitpunkt eingeben",IF(C158&lt;INDEX('Trades'!$D$9:$D$208,MATCH(B158,'Trades'!$A$9:$A$208,0)),"Ausstieg liegt vor der Eröffnung",IF(AND(E158&lt;&gt;"",OR(NOT(ISNUMBER(E158)),E158&lt;=0)),"Positiven Kurs eingeben oder leer lassen",IF(AND(F158&lt;&gt;"",NOT(ISNUMBER(F158))),"Brutto-P&amp;L muss numerisch oder leer sein",IF(AND(ISNUMBER(F158),OR(ABS(F158)&gt;1000000000,ROUND(F158,2)&lt;&gt;F158)),"Geldbeträge: höchstens 2 Nachkommastellen; Eingabebetrag absolut ≤ 1.000.000.000.",""))))))))))))))))</x:f>
      </x:c>
      <x:c r="I158" s="29" t="str">
        <x:f>IF(ISNUMBER(D158),ROUND(D158,8),"")</x:f>
      </x:c>
      <x:c r="J158" s="29" t="n">
        <x:f>IF(ISNUMBER(F158),1,0)</x:f>
        <x:v>0</x:v>
      </x:c>
      <x:c r="K158" s="29" t="n">
        <x:f>IF(COUNTA(A158:F158)=0,0,1)</x:f>
        <x:v>0</x:v>
      </x:c>
    </x:row>
    <x:row r="159" ht="36" customHeight="1">
      <x:c r="A159" s="34"/>
      <x:c r="B159" s="34"/>
      <x:c r="C159" s="35"/>
      <x:c r="D159" s="36"/>
      <x:c r="E159" s="36"/>
      <x:c r="F159" s="37"/>
      <x:c r="G159" s="38" t="n">
        <x:f>IF(K159=0,0,IF(H159="",1,-1))</x:f>
        <x:v>0</x:v>
      </x:c>
      <x:c r="H159" s="33" t="str">
        <x:f>IF(K159=0,"",IF(A159="","Ausstiegs-ID eingeben",IF(IF(IFERROR(OR(CODE(UPPER(LEFT(A159,1)))&lt;65,CODE(UPPER(LEFT(A159,1)))&gt;90),TRUE),TRUE,OR(NOT(ISTEXT(A159)),LEN(A159)&gt;64,LEN(A159)&lt;&gt;LEN(SUBSTITUTE(A159,"*","")),LEN(A159)&lt;&gt;LEN(SUBSTITUTE(A159,"?","")),LEN(A159)&lt;&gt;LEN(SUBSTITUTE(A159,"~","")),LEN(A159)&lt;&gt;LEN(SUBSTITUTE(A159,"=","")),LEN(A159)&lt;&gt;LEN(SUBSTITUTE(A159,"&lt;","")),LEN(A159)&lt;&gt;LEN(SUBSTITUTE(A159,"&gt;","")))),"IDs: Text mit A–Z am Anfang, bis zu 64 Zeichen; ohne *, ?, ~, =, &lt; oder &gt;. Beispiel: T-001.",IF(COUNTIFS('Exits'!$A$9:$A$608,A159)&lt;&gt;1,"Ausstiegs-ID ist doppelt",IF(B159="","Zugehörige Trade-ID eingeben",IF(IF(IFERROR(OR(CODE(UPPER(LEFT(B159,1)))&lt;65,CODE(UPPER(LEFT(B159,1)))&gt;90),TRUE),TRUE,OR(NOT(ISTEXT(B159)),LEN(B159)&gt;64,LEN(B159)&lt;&gt;LEN(SUBSTITUTE(B159,"*","")),LEN(B159)&lt;&gt;LEN(SUBSTITUTE(B159,"?","")),LEN(B159)&lt;&gt;LEN(SUBSTITUTE(B159,"~","")),LEN(B159)&lt;&gt;LEN(SUBSTITUTE(B159,"=","")),LEN(B159)&lt;&gt;LEN(SUBSTITUTE(B159,"&lt;","")),LEN(B159)&lt;&gt;LEN(SUBSTITUTE(B159,"&gt;","")))),"IDs: Text mit A–Z am Anfang, bis zu 64 Zeichen; ohne *, ?, ~, =, &lt; oder &gt;. Beispiel: T-001.",IF(COUNTIFS('Trades'!$A$9:$A$208,B159)&lt;&gt;1,"Trade-ID muss genau einer Trades-Zeile entsprechen",IF(NOT(ISNUMBER(C159)),"Gültigen Schließungszeitpunkt eingeben",IF(OR(C159&lt;1,C159&gt;2958465),"Gültigen Schließungszeitpunkt eingeben",IF(NOT(ISNUMBER(D159)),"Positive geschlossene Menge eingeben",IF(OR(D159&lt;=0,D159&gt;1000000,ROUND(D159,8)&lt;&gt;D159),"Positive geschlossene Menge eingeben",IF(NOT(ISNUMBER(INDEX('Trades'!$D$9:$D$208,MATCH(B159,'Trades'!$A$9:$A$208,0)))),"Gültigen Eröffnungszeitpunkt eingeben",IF(C159&lt;INDEX('Trades'!$D$9:$D$208,MATCH(B159,'Trades'!$A$9:$A$208,0)),"Ausstieg liegt vor der Eröffnung",IF(AND(E159&lt;&gt;"",OR(NOT(ISNUMBER(E159)),E159&lt;=0)),"Positiven Kurs eingeben oder leer lassen",IF(AND(F159&lt;&gt;"",NOT(ISNUMBER(F159))),"Brutto-P&amp;L muss numerisch oder leer sein",IF(AND(ISNUMBER(F159),OR(ABS(F159)&gt;1000000000,ROUND(F159,2)&lt;&gt;F159)),"Geldbeträge: höchstens 2 Nachkommastellen; Eingabebetrag absolut ≤ 1.000.000.000.",""))))))))))))))))</x:f>
      </x:c>
      <x:c r="I159" s="29" t="str">
        <x:f>IF(ISNUMBER(D159),ROUND(D159,8),"")</x:f>
      </x:c>
      <x:c r="J159" s="29" t="n">
        <x:f>IF(ISNUMBER(F159),1,0)</x:f>
        <x:v>0</x:v>
      </x:c>
      <x:c r="K159" s="29" t="n">
        <x:f>IF(COUNTA(A159:F159)=0,0,1)</x:f>
        <x:v>0</x:v>
      </x:c>
    </x:row>
    <x:row r="160" ht="36" customHeight="1">
      <x:c r="A160" s="34"/>
      <x:c r="B160" s="34"/>
      <x:c r="C160" s="35"/>
      <x:c r="D160" s="36"/>
      <x:c r="E160" s="36"/>
      <x:c r="F160" s="37"/>
      <x:c r="G160" s="38" t="n">
        <x:f>IF(K160=0,0,IF(H160="",1,-1))</x:f>
        <x:v>0</x:v>
      </x:c>
      <x:c r="H160" s="33" t="str">
        <x:f>IF(K160=0,"",IF(A160="","Ausstiegs-ID eingeben",IF(IF(IFERROR(OR(CODE(UPPER(LEFT(A160,1)))&lt;65,CODE(UPPER(LEFT(A160,1)))&gt;90),TRUE),TRUE,OR(NOT(ISTEXT(A160)),LEN(A160)&gt;64,LEN(A160)&lt;&gt;LEN(SUBSTITUTE(A160,"*","")),LEN(A160)&lt;&gt;LEN(SUBSTITUTE(A160,"?","")),LEN(A160)&lt;&gt;LEN(SUBSTITUTE(A160,"~","")),LEN(A160)&lt;&gt;LEN(SUBSTITUTE(A160,"=","")),LEN(A160)&lt;&gt;LEN(SUBSTITUTE(A160,"&lt;","")),LEN(A160)&lt;&gt;LEN(SUBSTITUTE(A160,"&gt;","")))),"IDs: Text mit A–Z am Anfang, bis zu 64 Zeichen; ohne *, ?, ~, =, &lt; oder &gt;. Beispiel: T-001.",IF(COUNTIFS('Exits'!$A$9:$A$608,A160)&lt;&gt;1,"Ausstiegs-ID ist doppelt",IF(B160="","Zugehörige Trade-ID eingeben",IF(IF(IFERROR(OR(CODE(UPPER(LEFT(B160,1)))&lt;65,CODE(UPPER(LEFT(B160,1)))&gt;90),TRUE),TRUE,OR(NOT(ISTEXT(B160)),LEN(B160)&gt;64,LEN(B160)&lt;&gt;LEN(SUBSTITUTE(B160,"*","")),LEN(B160)&lt;&gt;LEN(SUBSTITUTE(B160,"?","")),LEN(B160)&lt;&gt;LEN(SUBSTITUTE(B160,"~","")),LEN(B160)&lt;&gt;LEN(SUBSTITUTE(B160,"=","")),LEN(B160)&lt;&gt;LEN(SUBSTITUTE(B160,"&lt;","")),LEN(B160)&lt;&gt;LEN(SUBSTITUTE(B160,"&gt;","")))),"IDs: Text mit A–Z am Anfang, bis zu 64 Zeichen; ohne *, ?, ~, =, &lt; oder &gt;. Beispiel: T-001.",IF(COUNTIFS('Trades'!$A$9:$A$208,B160)&lt;&gt;1,"Trade-ID muss genau einer Trades-Zeile entsprechen",IF(NOT(ISNUMBER(C160)),"Gültigen Schließungszeitpunkt eingeben",IF(OR(C160&lt;1,C160&gt;2958465),"Gültigen Schließungszeitpunkt eingeben",IF(NOT(ISNUMBER(D160)),"Positive geschlossene Menge eingeben",IF(OR(D160&lt;=0,D160&gt;1000000,ROUND(D160,8)&lt;&gt;D160),"Positive geschlossene Menge eingeben",IF(NOT(ISNUMBER(INDEX('Trades'!$D$9:$D$208,MATCH(B160,'Trades'!$A$9:$A$208,0)))),"Gültigen Eröffnungszeitpunkt eingeben",IF(C160&lt;INDEX('Trades'!$D$9:$D$208,MATCH(B160,'Trades'!$A$9:$A$208,0)),"Ausstieg liegt vor der Eröffnung",IF(AND(E160&lt;&gt;"",OR(NOT(ISNUMBER(E160)),E160&lt;=0)),"Positiven Kurs eingeben oder leer lassen",IF(AND(F160&lt;&gt;"",NOT(ISNUMBER(F160))),"Brutto-P&amp;L muss numerisch oder leer sein",IF(AND(ISNUMBER(F160),OR(ABS(F160)&gt;1000000000,ROUND(F160,2)&lt;&gt;F160)),"Geldbeträge: höchstens 2 Nachkommastellen; Eingabebetrag absolut ≤ 1.000.000.000.",""))))))))))))))))</x:f>
      </x:c>
      <x:c r="I160" s="29" t="str">
        <x:f>IF(ISNUMBER(D160),ROUND(D160,8),"")</x:f>
      </x:c>
      <x:c r="J160" s="29" t="n">
        <x:f>IF(ISNUMBER(F160),1,0)</x:f>
        <x:v>0</x:v>
      </x:c>
      <x:c r="K160" s="29" t="n">
        <x:f>IF(COUNTA(A160:F160)=0,0,1)</x:f>
        <x:v>0</x:v>
      </x:c>
    </x:row>
    <x:row r="161" ht="36" customHeight="1">
      <x:c r="A161" s="34"/>
      <x:c r="B161" s="34"/>
      <x:c r="C161" s="35"/>
      <x:c r="D161" s="36"/>
      <x:c r="E161" s="36"/>
      <x:c r="F161" s="37"/>
      <x:c r="G161" s="38" t="n">
        <x:f>IF(K161=0,0,IF(H161="",1,-1))</x:f>
        <x:v>0</x:v>
      </x:c>
      <x:c r="H161" s="33" t="str">
        <x:f>IF(K161=0,"",IF(A161="","Ausstiegs-ID eingeben",IF(IF(IFERROR(OR(CODE(UPPER(LEFT(A161,1)))&lt;65,CODE(UPPER(LEFT(A161,1)))&gt;90),TRUE),TRUE,OR(NOT(ISTEXT(A161)),LEN(A161)&gt;64,LEN(A161)&lt;&gt;LEN(SUBSTITUTE(A161,"*","")),LEN(A161)&lt;&gt;LEN(SUBSTITUTE(A161,"?","")),LEN(A161)&lt;&gt;LEN(SUBSTITUTE(A161,"~","")),LEN(A161)&lt;&gt;LEN(SUBSTITUTE(A161,"=","")),LEN(A161)&lt;&gt;LEN(SUBSTITUTE(A161,"&lt;","")),LEN(A161)&lt;&gt;LEN(SUBSTITUTE(A161,"&gt;","")))),"IDs: Text mit A–Z am Anfang, bis zu 64 Zeichen; ohne *, ?, ~, =, &lt; oder &gt;. Beispiel: T-001.",IF(COUNTIFS('Exits'!$A$9:$A$608,A161)&lt;&gt;1,"Ausstiegs-ID ist doppelt",IF(B161="","Zugehörige Trade-ID eingeben",IF(IF(IFERROR(OR(CODE(UPPER(LEFT(B161,1)))&lt;65,CODE(UPPER(LEFT(B161,1)))&gt;90),TRUE),TRUE,OR(NOT(ISTEXT(B161)),LEN(B161)&gt;64,LEN(B161)&lt;&gt;LEN(SUBSTITUTE(B161,"*","")),LEN(B161)&lt;&gt;LEN(SUBSTITUTE(B161,"?","")),LEN(B161)&lt;&gt;LEN(SUBSTITUTE(B161,"~","")),LEN(B161)&lt;&gt;LEN(SUBSTITUTE(B161,"=","")),LEN(B161)&lt;&gt;LEN(SUBSTITUTE(B161,"&lt;","")),LEN(B161)&lt;&gt;LEN(SUBSTITUTE(B161,"&gt;","")))),"IDs: Text mit A–Z am Anfang, bis zu 64 Zeichen; ohne *, ?, ~, =, &lt; oder &gt;. Beispiel: T-001.",IF(COUNTIFS('Trades'!$A$9:$A$208,B161)&lt;&gt;1,"Trade-ID muss genau einer Trades-Zeile entsprechen",IF(NOT(ISNUMBER(C161)),"Gültigen Schließungszeitpunkt eingeben",IF(OR(C161&lt;1,C161&gt;2958465),"Gültigen Schließungszeitpunkt eingeben",IF(NOT(ISNUMBER(D161)),"Positive geschlossene Menge eingeben",IF(OR(D161&lt;=0,D161&gt;1000000,ROUND(D161,8)&lt;&gt;D161),"Positive geschlossene Menge eingeben",IF(NOT(ISNUMBER(INDEX('Trades'!$D$9:$D$208,MATCH(B161,'Trades'!$A$9:$A$208,0)))),"Gültigen Eröffnungszeitpunkt eingeben",IF(C161&lt;INDEX('Trades'!$D$9:$D$208,MATCH(B161,'Trades'!$A$9:$A$208,0)),"Ausstieg liegt vor der Eröffnung",IF(AND(E161&lt;&gt;"",OR(NOT(ISNUMBER(E161)),E161&lt;=0)),"Positiven Kurs eingeben oder leer lassen",IF(AND(F161&lt;&gt;"",NOT(ISNUMBER(F161))),"Brutto-P&amp;L muss numerisch oder leer sein",IF(AND(ISNUMBER(F161),OR(ABS(F161)&gt;1000000000,ROUND(F161,2)&lt;&gt;F161)),"Geldbeträge: höchstens 2 Nachkommastellen; Eingabebetrag absolut ≤ 1.000.000.000.",""))))))))))))))))</x:f>
      </x:c>
      <x:c r="I161" s="29" t="str">
        <x:f>IF(ISNUMBER(D161),ROUND(D161,8),"")</x:f>
      </x:c>
      <x:c r="J161" s="29" t="n">
        <x:f>IF(ISNUMBER(F161),1,0)</x:f>
        <x:v>0</x:v>
      </x:c>
      <x:c r="K161" s="29" t="n">
        <x:f>IF(COUNTA(A161:F161)=0,0,1)</x:f>
        <x:v>0</x:v>
      </x:c>
    </x:row>
    <x:row r="162" ht="36" customHeight="1">
      <x:c r="A162" s="34"/>
      <x:c r="B162" s="34"/>
      <x:c r="C162" s="35"/>
      <x:c r="D162" s="36"/>
      <x:c r="E162" s="36"/>
      <x:c r="F162" s="37"/>
      <x:c r="G162" s="38" t="n">
        <x:f>IF(K162=0,0,IF(H162="",1,-1))</x:f>
        <x:v>0</x:v>
      </x:c>
      <x:c r="H162" s="33" t="str">
        <x:f>IF(K162=0,"",IF(A162="","Ausstiegs-ID eingeben",IF(IF(IFERROR(OR(CODE(UPPER(LEFT(A162,1)))&lt;65,CODE(UPPER(LEFT(A162,1)))&gt;90),TRUE),TRUE,OR(NOT(ISTEXT(A162)),LEN(A162)&gt;64,LEN(A162)&lt;&gt;LEN(SUBSTITUTE(A162,"*","")),LEN(A162)&lt;&gt;LEN(SUBSTITUTE(A162,"?","")),LEN(A162)&lt;&gt;LEN(SUBSTITUTE(A162,"~","")),LEN(A162)&lt;&gt;LEN(SUBSTITUTE(A162,"=","")),LEN(A162)&lt;&gt;LEN(SUBSTITUTE(A162,"&lt;","")),LEN(A162)&lt;&gt;LEN(SUBSTITUTE(A162,"&gt;","")))),"IDs: Text mit A–Z am Anfang, bis zu 64 Zeichen; ohne *, ?, ~, =, &lt; oder &gt;. Beispiel: T-001.",IF(COUNTIFS('Exits'!$A$9:$A$608,A162)&lt;&gt;1,"Ausstiegs-ID ist doppelt",IF(B162="","Zugehörige Trade-ID eingeben",IF(IF(IFERROR(OR(CODE(UPPER(LEFT(B162,1)))&lt;65,CODE(UPPER(LEFT(B162,1)))&gt;90),TRUE),TRUE,OR(NOT(ISTEXT(B162)),LEN(B162)&gt;64,LEN(B162)&lt;&gt;LEN(SUBSTITUTE(B162,"*","")),LEN(B162)&lt;&gt;LEN(SUBSTITUTE(B162,"?","")),LEN(B162)&lt;&gt;LEN(SUBSTITUTE(B162,"~","")),LEN(B162)&lt;&gt;LEN(SUBSTITUTE(B162,"=","")),LEN(B162)&lt;&gt;LEN(SUBSTITUTE(B162,"&lt;","")),LEN(B162)&lt;&gt;LEN(SUBSTITUTE(B162,"&gt;","")))),"IDs: Text mit A–Z am Anfang, bis zu 64 Zeichen; ohne *, ?, ~, =, &lt; oder &gt;. Beispiel: T-001.",IF(COUNTIFS('Trades'!$A$9:$A$208,B162)&lt;&gt;1,"Trade-ID muss genau einer Trades-Zeile entsprechen",IF(NOT(ISNUMBER(C162)),"Gültigen Schließungszeitpunkt eingeben",IF(OR(C162&lt;1,C162&gt;2958465),"Gültigen Schließungszeitpunkt eingeben",IF(NOT(ISNUMBER(D162)),"Positive geschlossene Menge eingeben",IF(OR(D162&lt;=0,D162&gt;1000000,ROUND(D162,8)&lt;&gt;D162),"Positive geschlossene Menge eingeben",IF(NOT(ISNUMBER(INDEX('Trades'!$D$9:$D$208,MATCH(B162,'Trades'!$A$9:$A$208,0)))),"Gültigen Eröffnungszeitpunkt eingeben",IF(C162&lt;INDEX('Trades'!$D$9:$D$208,MATCH(B162,'Trades'!$A$9:$A$208,0)),"Ausstieg liegt vor der Eröffnung",IF(AND(E162&lt;&gt;"",OR(NOT(ISNUMBER(E162)),E162&lt;=0)),"Positiven Kurs eingeben oder leer lassen",IF(AND(F162&lt;&gt;"",NOT(ISNUMBER(F162))),"Brutto-P&amp;L muss numerisch oder leer sein",IF(AND(ISNUMBER(F162),OR(ABS(F162)&gt;1000000000,ROUND(F162,2)&lt;&gt;F162)),"Geldbeträge: höchstens 2 Nachkommastellen; Eingabebetrag absolut ≤ 1.000.000.000.",""))))))))))))))))</x:f>
      </x:c>
      <x:c r="I162" s="29" t="str">
        <x:f>IF(ISNUMBER(D162),ROUND(D162,8),"")</x:f>
      </x:c>
      <x:c r="J162" s="29" t="n">
        <x:f>IF(ISNUMBER(F162),1,0)</x:f>
        <x:v>0</x:v>
      </x:c>
      <x:c r="K162" s="29" t="n">
        <x:f>IF(COUNTA(A162:F162)=0,0,1)</x:f>
        <x:v>0</x:v>
      </x:c>
    </x:row>
    <x:row r="163" ht="36" customHeight="1">
      <x:c r="A163" s="34"/>
      <x:c r="B163" s="34"/>
      <x:c r="C163" s="35"/>
      <x:c r="D163" s="36"/>
      <x:c r="E163" s="36"/>
      <x:c r="F163" s="37"/>
      <x:c r="G163" s="38" t="n">
        <x:f>IF(K163=0,0,IF(H163="",1,-1))</x:f>
        <x:v>0</x:v>
      </x:c>
      <x:c r="H163" s="33" t="str">
        <x:f>IF(K163=0,"",IF(A163="","Ausstiegs-ID eingeben",IF(IF(IFERROR(OR(CODE(UPPER(LEFT(A163,1)))&lt;65,CODE(UPPER(LEFT(A163,1)))&gt;90),TRUE),TRUE,OR(NOT(ISTEXT(A163)),LEN(A163)&gt;64,LEN(A163)&lt;&gt;LEN(SUBSTITUTE(A163,"*","")),LEN(A163)&lt;&gt;LEN(SUBSTITUTE(A163,"?","")),LEN(A163)&lt;&gt;LEN(SUBSTITUTE(A163,"~","")),LEN(A163)&lt;&gt;LEN(SUBSTITUTE(A163,"=","")),LEN(A163)&lt;&gt;LEN(SUBSTITUTE(A163,"&lt;","")),LEN(A163)&lt;&gt;LEN(SUBSTITUTE(A163,"&gt;","")))),"IDs: Text mit A–Z am Anfang, bis zu 64 Zeichen; ohne *, ?, ~, =, &lt; oder &gt;. Beispiel: T-001.",IF(COUNTIFS('Exits'!$A$9:$A$608,A163)&lt;&gt;1,"Ausstiegs-ID ist doppelt",IF(B163="","Zugehörige Trade-ID eingeben",IF(IF(IFERROR(OR(CODE(UPPER(LEFT(B163,1)))&lt;65,CODE(UPPER(LEFT(B163,1)))&gt;90),TRUE),TRUE,OR(NOT(ISTEXT(B163)),LEN(B163)&gt;64,LEN(B163)&lt;&gt;LEN(SUBSTITUTE(B163,"*","")),LEN(B163)&lt;&gt;LEN(SUBSTITUTE(B163,"?","")),LEN(B163)&lt;&gt;LEN(SUBSTITUTE(B163,"~","")),LEN(B163)&lt;&gt;LEN(SUBSTITUTE(B163,"=","")),LEN(B163)&lt;&gt;LEN(SUBSTITUTE(B163,"&lt;","")),LEN(B163)&lt;&gt;LEN(SUBSTITUTE(B163,"&gt;","")))),"IDs: Text mit A–Z am Anfang, bis zu 64 Zeichen; ohne *, ?, ~, =, &lt; oder &gt;. Beispiel: T-001.",IF(COUNTIFS('Trades'!$A$9:$A$208,B163)&lt;&gt;1,"Trade-ID muss genau einer Trades-Zeile entsprechen",IF(NOT(ISNUMBER(C163)),"Gültigen Schließungszeitpunkt eingeben",IF(OR(C163&lt;1,C163&gt;2958465),"Gültigen Schließungszeitpunkt eingeben",IF(NOT(ISNUMBER(D163)),"Positive geschlossene Menge eingeben",IF(OR(D163&lt;=0,D163&gt;1000000,ROUND(D163,8)&lt;&gt;D163),"Positive geschlossene Menge eingeben",IF(NOT(ISNUMBER(INDEX('Trades'!$D$9:$D$208,MATCH(B163,'Trades'!$A$9:$A$208,0)))),"Gültigen Eröffnungszeitpunkt eingeben",IF(C163&lt;INDEX('Trades'!$D$9:$D$208,MATCH(B163,'Trades'!$A$9:$A$208,0)),"Ausstieg liegt vor der Eröffnung",IF(AND(E163&lt;&gt;"",OR(NOT(ISNUMBER(E163)),E163&lt;=0)),"Positiven Kurs eingeben oder leer lassen",IF(AND(F163&lt;&gt;"",NOT(ISNUMBER(F163))),"Brutto-P&amp;L muss numerisch oder leer sein",IF(AND(ISNUMBER(F163),OR(ABS(F163)&gt;1000000000,ROUND(F163,2)&lt;&gt;F163)),"Geldbeträge: höchstens 2 Nachkommastellen; Eingabebetrag absolut ≤ 1.000.000.000.",""))))))))))))))))</x:f>
      </x:c>
      <x:c r="I163" s="29" t="str">
        <x:f>IF(ISNUMBER(D163),ROUND(D163,8),"")</x:f>
      </x:c>
      <x:c r="J163" s="29" t="n">
        <x:f>IF(ISNUMBER(F163),1,0)</x:f>
        <x:v>0</x:v>
      </x:c>
      <x:c r="K163" s="29" t="n">
        <x:f>IF(COUNTA(A163:F163)=0,0,1)</x:f>
        <x:v>0</x:v>
      </x:c>
    </x:row>
    <x:row r="164" ht="36" customHeight="1">
      <x:c r="A164" s="34"/>
      <x:c r="B164" s="34"/>
      <x:c r="C164" s="35"/>
      <x:c r="D164" s="36"/>
      <x:c r="E164" s="36"/>
      <x:c r="F164" s="37"/>
      <x:c r="G164" s="38" t="n">
        <x:f>IF(K164=0,0,IF(H164="",1,-1))</x:f>
        <x:v>0</x:v>
      </x:c>
      <x:c r="H164" s="33" t="str">
        <x:f>IF(K164=0,"",IF(A164="","Ausstiegs-ID eingeben",IF(IF(IFERROR(OR(CODE(UPPER(LEFT(A164,1)))&lt;65,CODE(UPPER(LEFT(A164,1)))&gt;90),TRUE),TRUE,OR(NOT(ISTEXT(A164)),LEN(A164)&gt;64,LEN(A164)&lt;&gt;LEN(SUBSTITUTE(A164,"*","")),LEN(A164)&lt;&gt;LEN(SUBSTITUTE(A164,"?","")),LEN(A164)&lt;&gt;LEN(SUBSTITUTE(A164,"~","")),LEN(A164)&lt;&gt;LEN(SUBSTITUTE(A164,"=","")),LEN(A164)&lt;&gt;LEN(SUBSTITUTE(A164,"&lt;","")),LEN(A164)&lt;&gt;LEN(SUBSTITUTE(A164,"&gt;","")))),"IDs: Text mit A–Z am Anfang, bis zu 64 Zeichen; ohne *, ?, ~, =, &lt; oder &gt;. Beispiel: T-001.",IF(COUNTIFS('Exits'!$A$9:$A$608,A164)&lt;&gt;1,"Ausstiegs-ID ist doppelt",IF(B164="","Zugehörige Trade-ID eingeben",IF(IF(IFERROR(OR(CODE(UPPER(LEFT(B164,1)))&lt;65,CODE(UPPER(LEFT(B164,1)))&gt;90),TRUE),TRUE,OR(NOT(ISTEXT(B164)),LEN(B164)&gt;64,LEN(B164)&lt;&gt;LEN(SUBSTITUTE(B164,"*","")),LEN(B164)&lt;&gt;LEN(SUBSTITUTE(B164,"?","")),LEN(B164)&lt;&gt;LEN(SUBSTITUTE(B164,"~","")),LEN(B164)&lt;&gt;LEN(SUBSTITUTE(B164,"=","")),LEN(B164)&lt;&gt;LEN(SUBSTITUTE(B164,"&lt;","")),LEN(B164)&lt;&gt;LEN(SUBSTITUTE(B164,"&gt;","")))),"IDs: Text mit A–Z am Anfang, bis zu 64 Zeichen; ohne *, ?, ~, =, &lt; oder &gt;. Beispiel: T-001.",IF(COUNTIFS('Trades'!$A$9:$A$208,B164)&lt;&gt;1,"Trade-ID muss genau einer Trades-Zeile entsprechen",IF(NOT(ISNUMBER(C164)),"Gültigen Schließungszeitpunkt eingeben",IF(OR(C164&lt;1,C164&gt;2958465),"Gültigen Schließungszeitpunkt eingeben",IF(NOT(ISNUMBER(D164)),"Positive geschlossene Menge eingeben",IF(OR(D164&lt;=0,D164&gt;1000000,ROUND(D164,8)&lt;&gt;D164),"Positive geschlossene Menge eingeben",IF(NOT(ISNUMBER(INDEX('Trades'!$D$9:$D$208,MATCH(B164,'Trades'!$A$9:$A$208,0)))),"Gültigen Eröffnungszeitpunkt eingeben",IF(C164&lt;INDEX('Trades'!$D$9:$D$208,MATCH(B164,'Trades'!$A$9:$A$208,0)),"Ausstieg liegt vor der Eröffnung",IF(AND(E164&lt;&gt;"",OR(NOT(ISNUMBER(E164)),E164&lt;=0)),"Positiven Kurs eingeben oder leer lassen",IF(AND(F164&lt;&gt;"",NOT(ISNUMBER(F164))),"Brutto-P&amp;L muss numerisch oder leer sein",IF(AND(ISNUMBER(F164),OR(ABS(F164)&gt;1000000000,ROUND(F164,2)&lt;&gt;F164)),"Geldbeträge: höchstens 2 Nachkommastellen; Eingabebetrag absolut ≤ 1.000.000.000.",""))))))))))))))))</x:f>
      </x:c>
      <x:c r="I164" s="29" t="str">
        <x:f>IF(ISNUMBER(D164),ROUND(D164,8),"")</x:f>
      </x:c>
      <x:c r="J164" s="29" t="n">
        <x:f>IF(ISNUMBER(F164),1,0)</x:f>
        <x:v>0</x:v>
      </x:c>
      <x:c r="K164" s="29" t="n">
        <x:f>IF(COUNTA(A164:F164)=0,0,1)</x:f>
        <x:v>0</x:v>
      </x:c>
    </x:row>
    <x:row r="165" ht="36" customHeight="1">
      <x:c r="A165" s="34"/>
      <x:c r="B165" s="34"/>
      <x:c r="C165" s="35"/>
      <x:c r="D165" s="36"/>
      <x:c r="E165" s="36"/>
      <x:c r="F165" s="37"/>
      <x:c r="G165" s="38" t="n">
        <x:f>IF(K165=0,0,IF(H165="",1,-1))</x:f>
        <x:v>0</x:v>
      </x:c>
      <x:c r="H165" s="33" t="str">
        <x:f>IF(K165=0,"",IF(A165="","Ausstiegs-ID eingeben",IF(IF(IFERROR(OR(CODE(UPPER(LEFT(A165,1)))&lt;65,CODE(UPPER(LEFT(A165,1)))&gt;90),TRUE),TRUE,OR(NOT(ISTEXT(A165)),LEN(A165)&gt;64,LEN(A165)&lt;&gt;LEN(SUBSTITUTE(A165,"*","")),LEN(A165)&lt;&gt;LEN(SUBSTITUTE(A165,"?","")),LEN(A165)&lt;&gt;LEN(SUBSTITUTE(A165,"~","")),LEN(A165)&lt;&gt;LEN(SUBSTITUTE(A165,"=","")),LEN(A165)&lt;&gt;LEN(SUBSTITUTE(A165,"&lt;","")),LEN(A165)&lt;&gt;LEN(SUBSTITUTE(A165,"&gt;","")))),"IDs: Text mit A–Z am Anfang, bis zu 64 Zeichen; ohne *, ?, ~, =, &lt; oder &gt;. Beispiel: T-001.",IF(COUNTIFS('Exits'!$A$9:$A$608,A165)&lt;&gt;1,"Ausstiegs-ID ist doppelt",IF(B165="","Zugehörige Trade-ID eingeben",IF(IF(IFERROR(OR(CODE(UPPER(LEFT(B165,1)))&lt;65,CODE(UPPER(LEFT(B165,1)))&gt;90),TRUE),TRUE,OR(NOT(ISTEXT(B165)),LEN(B165)&gt;64,LEN(B165)&lt;&gt;LEN(SUBSTITUTE(B165,"*","")),LEN(B165)&lt;&gt;LEN(SUBSTITUTE(B165,"?","")),LEN(B165)&lt;&gt;LEN(SUBSTITUTE(B165,"~","")),LEN(B165)&lt;&gt;LEN(SUBSTITUTE(B165,"=","")),LEN(B165)&lt;&gt;LEN(SUBSTITUTE(B165,"&lt;","")),LEN(B165)&lt;&gt;LEN(SUBSTITUTE(B165,"&gt;","")))),"IDs: Text mit A–Z am Anfang, bis zu 64 Zeichen; ohne *, ?, ~, =, &lt; oder &gt;. Beispiel: T-001.",IF(COUNTIFS('Trades'!$A$9:$A$208,B165)&lt;&gt;1,"Trade-ID muss genau einer Trades-Zeile entsprechen",IF(NOT(ISNUMBER(C165)),"Gültigen Schließungszeitpunkt eingeben",IF(OR(C165&lt;1,C165&gt;2958465),"Gültigen Schließungszeitpunkt eingeben",IF(NOT(ISNUMBER(D165)),"Positive geschlossene Menge eingeben",IF(OR(D165&lt;=0,D165&gt;1000000,ROUND(D165,8)&lt;&gt;D165),"Positive geschlossene Menge eingeben",IF(NOT(ISNUMBER(INDEX('Trades'!$D$9:$D$208,MATCH(B165,'Trades'!$A$9:$A$208,0)))),"Gültigen Eröffnungszeitpunkt eingeben",IF(C165&lt;INDEX('Trades'!$D$9:$D$208,MATCH(B165,'Trades'!$A$9:$A$208,0)),"Ausstieg liegt vor der Eröffnung",IF(AND(E165&lt;&gt;"",OR(NOT(ISNUMBER(E165)),E165&lt;=0)),"Positiven Kurs eingeben oder leer lassen",IF(AND(F165&lt;&gt;"",NOT(ISNUMBER(F165))),"Brutto-P&amp;L muss numerisch oder leer sein",IF(AND(ISNUMBER(F165),OR(ABS(F165)&gt;1000000000,ROUND(F165,2)&lt;&gt;F165)),"Geldbeträge: höchstens 2 Nachkommastellen; Eingabebetrag absolut ≤ 1.000.000.000.",""))))))))))))))))</x:f>
      </x:c>
      <x:c r="I165" s="29" t="str">
        <x:f>IF(ISNUMBER(D165),ROUND(D165,8),"")</x:f>
      </x:c>
      <x:c r="J165" s="29" t="n">
        <x:f>IF(ISNUMBER(F165),1,0)</x:f>
        <x:v>0</x:v>
      </x:c>
      <x:c r="K165" s="29" t="n">
        <x:f>IF(COUNTA(A165:F165)=0,0,1)</x:f>
        <x:v>0</x:v>
      </x:c>
    </x:row>
    <x:row r="166" ht="36" customHeight="1">
      <x:c r="A166" s="34"/>
      <x:c r="B166" s="34"/>
      <x:c r="C166" s="35"/>
      <x:c r="D166" s="36"/>
      <x:c r="E166" s="36"/>
      <x:c r="F166" s="37"/>
      <x:c r="G166" s="38" t="n">
        <x:f>IF(K166=0,0,IF(H166="",1,-1))</x:f>
        <x:v>0</x:v>
      </x:c>
      <x:c r="H166" s="33" t="str">
        <x:f>IF(K166=0,"",IF(A166="","Ausstiegs-ID eingeben",IF(IF(IFERROR(OR(CODE(UPPER(LEFT(A166,1)))&lt;65,CODE(UPPER(LEFT(A166,1)))&gt;90),TRUE),TRUE,OR(NOT(ISTEXT(A166)),LEN(A166)&gt;64,LEN(A166)&lt;&gt;LEN(SUBSTITUTE(A166,"*","")),LEN(A166)&lt;&gt;LEN(SUBSTITUTE(A166,"?","")),LEN(A166)&lt;&gt;LEN(SUBSTITUTE(A166,"~","")),LEN(A166)&lt;&gt;LEN(SUBSTITUTE(A166,"=","")),LEN(A166)&lt;&gt;LEN(SUBSTITUTE(A166,"&lt;","")),LEN(A166)&lt;&gt;LEN(SUBSTITUTE(A166,"&gt;","")))),"IDs: Text mit A–Z am Anfang, bis zu 64 Zeichen; ohne *, ?, ~, =, &lt; oder &gt;. Beispiel: T-001.",IF(COUNTIFS('Exits'!$A$9:$A$608,A166)&lt;&gt;1,"Ausstiegs-ID ist doppelt",IF(B166="","Zugehörige Trade-ID eingeben",IF(IF(IFERROR(OR(CODE(UPPER(LEFT(B166,1)))&lt;65,CODE(UPPER(LEFT(B166,1)))&gt;90),TRUE),TRUE,OR(NOT(ISTEXT(B166)),LEN(B166)&gt;64,LEN(B166)&lt;&gt;LEN(SUBSTITUTE(B166,"*","")),LEN(B166)&lt;&gt;LEN(SUBSTITUTE(B166,"?","")),LEN(B166)&lt;&gt;LEN(SUBSTITUTE(B166,"~","")),LEN(B166)&lt;&gt;LEN(SUBSTITUTE(B166,"=","")),LEN(B166)&lt;&gt;LEN(SUBSTITUTE(B166,"&lt;","")),LEN(B166)&lt;&gt;LEN(SUBSTITUTE(B166,"&gt;","")))),"IDs: Text mit A–Z am Anfang, bis zu 64 Zeichen; ohne *, ?, ~, =, &lt; oder &gt;. Beispiel: T-001.",IF(COUNTIFS('Trades'!$A$9:$A$208,B166)&lt;&gt;1,"Trade-ID muss genau einer Trades-Zeile entsprechen",IF(NOT(ISNUMBER(C166)),"Gültigen Schließungszeitpunkt eingeben",IF(OR(C166&lt;1,C166&gt;2958465),"Gültigen Schließungszeitpunkt eingeben",IF(NOT(ISNUMBER(D166)),"Positive geschlossene Menge eingeben",IF(OR(D166&lt;=0,D166&gt;1000000,ROUND(D166,8)&lt;&gt;D166),"Positive geschlossene Menge eingeben",IF(NOT(ISNUMBER(INDEX('Trades'!$D$9:$D$208,MATCH(B166,'Trades'!$A$9:$A$208,0)))),"Gültigen Eröffnungszeitpunkt eingeben",IF(C166&lt;INDEX('Trades'!$D$9:$D$208,MATCH(B166,'Trades'!$A$9:$A$208,0)),"Ausstieg liegt vor der Eröffnung",IF(AND(E166&lt;&gt;"",OR(NOT(ISNUMBER(E166)),E166&lt;=0)),"Positiven Kurs eingeben oder leer lassen",IF(AND(F166&lt;&gt;"",NOT(ISNUMBER(F166))),"Brutto-P&amp;L muss numerisch oder leer sein",IF(AND(ISNUMBER(F166),OR(ABS(F166)&gt;1000000000,ROUND(F166,2)&lt;&gt;F166)),"Geldbeträge: höchstens 2 Nachkommastellen; Eingabebetrag absolut ≤ 1.000.000.000.",""))))))))))))))))</x:f>
      </x:c>
      <x:c r="I166" s="29" t="str">
        <x:f>IF(ISNUMBER(D166),ROUND(D166,8),"")</x:f>
      </x:c>
      <x:c r="J166" s="29" t="n">
        <x:f>IF(ISNUMBER(F166),1,0)</x:f>
        <x:v>0</x:v>
      </x:c>
      <x:c r="K166" s="29" t="n">
        <x:f>IF(COUNTA(A166:F166)=0,0,1)</x:f>
        <x:v>0</x:v>
      </x:c>
    </x:row>
    <x:row r="167" ht="36" customHeight="1">
      <x:c r="A167" s="34"/>
      <x:c r="B167" s="34"/>
      <x:c r="C167" s="35"/>
      <x:c r="D167" s="36"/>
      <x:c r="E167" s="36"/>
      <x:c r="F167" s="37"/>
      <x:c r="G167" s="38" t="n">
        <x:f>IF(K167=0,0,IF(H167="",1,-1))</x:f>
        <x:v>0</x:v>
      </x:c>
      <x:c r="H167" s="33" t="str">
        <x:f>IF(K167=0,"",IF(A167="","Ausstiegs-ID eingeben",IF(IF(IFERROR(OR(CODE(UPPER(LEFT(A167,1)))&lt;65,CODE(UPPER(LEFT(A167,1)))&gt;90),TRUE),TRUE,OR(NOT(ISTEXT(A167)),LEN(A167)&gt;64,LEN(A167)&lt;&gt;LEN(SUBSTITUTE(A167,"*","")),LEN(A167)&lt;&gt;LEN(SUBSTITUTE(A167,"?","")),LEN(A167)&lt;&gt;LEN(SUBSTITUTE(A167,"~","")),LEN(A167)&lt;&gt;LEN(SUBSTITUTE(A167,"=","")),LEN(A167)&lt;&gt;LEN(SUBSTITUTE(A167,"&lt;","")),LEN(A167)&lt;&gt;LEN(SUBSTITUTE(A167,"&gt;","")))),"IDs: Text mit A–Z am Anfang, bis zu 64 Zeichen; ohne *, ?, ~, =, &lt; oder &gt;. Beispiel: T-001.",IF(COUNTIFS('Exits'!$A$9:$A$608,A167)&lt;&gt;1,"Ausstiegs-ID ist doppelt",IF(B167="","Zugehörige Trade-ID eingeben",IF(IF(IFERROR(OR(CODE(UPPER(LEFT(B167,1)))&lt;65,CODE(UPPER(LEFT(B167,1)))&gt;90),TRUE),TRUE,OR(NOT(ISTEXT(B167)),LEN(B167)&gt;64,LEN(B167)&lt;&gt;LEN(SUBSTITUTE(B167,"*","")),LEN(B167)&lt;&gt;LEN(SUBSTITUTE(B167,"?","")),LEN(B167)&lt;&gt;LEN(SUBSTITUTE(B167,"~","")),LEN(B167)&lt;&gt;LEN(SUBSTITUTE(B167,"=","")),LEN(B167)&lt;&gt;LEN(SUBSTITUTE(B167,"&lt;","")),LEN(B167)&lt;&gt;LEN(SUBSTITUTE(B167,"&gt;","")))),"IDs: Text mit A–Z am Anfang, bis zu 64 Zeichen; ohne *, ?, ~, =, &lt; oder &gt;. Beispiel: T-001.",IF(COUNTIFS('Trades'!$A$9:$A$208,B167)&lt;&gt;1,"Trade-ID muss genau einer Trades-Zeile entsprechen",IF(NOT(ISNUMBER(C167)),"Gültigen Schließungszeitpunkt eingeben",IF(OR(C167&lt;1,C167&gt;2958465),"Gültigen Schließungszeitpunkt eingeben",IF(NOT(ISNUMBER(D167)),"Positive geschlossene Menge eingeben",IF(OR(D167&lt;=0,D167&gt;1000000,ROUND(D167,8)&lt;&gt;D167),"Positive geschlossene Menge eingeben",IF(NOT(ISNUMBER(INDEX('Trades'!$D$9:$D$208,MATCH(B167,'Trades'!$A$9:$A$208,0)))),"Gültigen Eröffnungszeitpunkt eingeben",IF(C167&lt;INDEX('Trades'!$D$9:$D$208,MATCH(B167,'Trades'!$A$9:$A$208,0)),"Ausstieg liegt vor der Eröffnung",IF(AND(E167&lt;&gt;"",OR(NOT(ISNUMBER(E167)),E167&lt;=0)),"Positiven Kurs eingeben oder leer lassen",IF(AND(F167&lt;&gt;"",NOT(ISNUMBER(F167))),"Brutto-P&amp;L muss numerisch oder leer sein",IF(AND(ISNUMBER(F167),OR(ABS(F167)&gt;1000000000,ROUND(F167,2)&lt;&gt;F167)),"Geldbeträge: höchstens 2 Nachkommastellen; Eingabebetrag absolut ≤ 1.000.000.000.",""))))))))))))))))</x:f>
      </x:c>
      <x:c r="I167" s="29" t="str">
        <x:f>IF(ISNUMBER(D167),ROUND(D167,8),"")</x:f>
      </x:c>
      <x:c r="J167" s="29" t="n">
        <x:f>IF(ISNUMBER(F167),1,0)</x:f>
        <x:v>0</x:v>
      </x:c>
      <x:c r="K167" s="29" t="n">
        <x:f>IF(COUNTA(A167:F167)=0,0,1)</x:f>
        <x:v>0</x:v>
      </x:c>
    </x:row>
    <x:row r="168" ht="36" customHeight="1">
      <x:c r="A168" s="34"/>
      <x:c r="B168" s="34"/>
      <x:c r="C168" s="35"/>
      <x:c r="D168" s="36"/>
      <x:c r="E168" s="36"/>
      <x:c r="F168" s="37"/>
      <x:c r="G168" s="38" t="n">
        <x:f>IF(K168=0,0,IF(H168="",1,-1))</x:f>
        <x:v>0</x:v>
      </x:c>
      <x:c r="H168" s="33" t="str">
        <x:f>IF(K168=0,"",IF(A168="","Ausstiegs-ID eingeben",IF(IF(IFERROR(OR(CODE(UPPER(LEFT(A168,1)))&lt;65,CODE(UPPER(LEFT(A168,1)))&gt;90),TRUE),TRUE,OR(NOT(ISTEXT(A168)),LEN(A168)&gt;64,LEN(A168)&lt;&gt;LEN(SUBSTITUTE(A168,"*","")),LEN(A168)&lt;&gt;LEN(SUBSTITUTE(A168,"?","")),LEN(A168)&lt;&gt;LEN(SUBSTITUTE(A168,"~","")),LEN(A168)&lt;&gt;LEN(SUBSTITUTE(A168,"=","")),LEN(A168)&lt;&gt;LEN(SUBSTITUTE(A168,"&lt;","")),LEN(A168)&lt;&gt;LEN(SUBSTITUTE(A168,"&gt;","")))),"IDs: Text mit A–Z am Anfang, bis zu 64 Zeichen; ohne *, ?, ~, =, &lt; oder &gt;. Beispiel: T-001.",IF(COUNTIFS('Exits'!$A$9:$A$608,A168)&lt;&gt;1,"Ausstiegs-ID ist doppelt",IF(B168="","Zugehörige Trade-ID eingeben",IF(IF(IFERROR(OR(CODE(UPPER(LEFT(B168,1)))&lt;65,CODE(UPPER(LEFT(B168,1)))&gt;90),TRUE),TRUE,OR(NOT(ISTEXT(B168)),LEN(B168)&gt;64,LEN(B168)&lt;&gt;LEN(SUBSTITUTE(B168,"*","")),LEN(B168)&lt;&gt;LEN(SUBSTITUTE(B168,"?","")),LEN(B168)&lt;&gt;LEN(SUBSTITUTE(B168,"~","")),LEN(B168)&lt;&gt;LEN(SUBSTITUTE(B168,"=","")),LEN(B168)&lt;&gt;LEN(SUBSTITUTE(B168,"&lt;","")),LEN(B168)&lt;&gt;LEN(SUBSTITUTE(B168,"&gt;","")))),"IDs: Text mit A–Z am Anfang, bis zu 64 Zeichen; ohne *, ?, ~, =, &lt; oder &gt;. Beispiel: T-001.",IF(COUNTIFS('Trades'!$A$9:$A$208,B168)&lt;&gt;1,"Trade-ID muss genau einer Trades-Zeile entsprechen",IF(NOT(ISNUMBER(C168)),"Gültigen Schließungszeitpunkt eingeben",IF(OR(C168&lt;1,C168&gt;2958465),"Gültigen Schließungszeitpunkt eingeben",IF(NOT(ISNUMBER(D168)),"Positive geschlossene Menge eingeben",IF(OR(D168&lt;=0,D168&gt;1000000,ROUND(D168,8)&lt;&gt;D168),"Positive geschlossene Menge eingeben",IF(NOT(ISNUMBER(INDEX('Trades'!$D$9:$D$208,MATCH(B168,'Trades'!$A$9:$A$208,0)))),"Gültigen Eröffnungszeitpunkt eingeben",IF(C168&lt;INDEX('Trades'!$D$9:$D$208,MATCH(B168,'Trades'!$A$9:$A$208,0)),"Ausstieg liegt vor der Eröffnung",IF(AND(E168&lt;&gt;"",OR(NOT(ISNUMBER(E168)),E168&lt;=0)),"Positiven Kurs eingeben oder leer lassen",IF(AND(F168&lt;&gt;"",NOT(ISNUMBER(F168))),"Brutto-P&amp;L muss numerisch oder leer sein",IF(AND(ISNUMBER(F168),OR(ABS(F168)&gt;1000000000,ROUND(F168,2)&lt;&gt;F168)),"Geldbeträge: höchstens 2 Nachkommastellen; Eingabebetrag absolut ≤ 1.000.000.000.",""))))))))))))))))</x:f>
      </x:c>
      <x:c r="I168" s="29" t="str">
        <x:f>IF(ISNUMBER(D168),ROUND(D168,8),"")</x:f>
      </x:c>
      <x:c r="J168" s="29" t="n">
        <x:f>IF(ISNUMBER(F168),1,0)</x:f>
        <x:v>0</x:v>
      </x:c>
      <x:c r="K168" s="29" t="n">
        <x:f>IF(COUNTA(A168:F168)=0,0,1)</x:f>
        <x:v>0</x:v>
      </x:c>
    </x:row>
    <x:row r="169" ht="36" customHeight="1">
      <x:c r="A169" s="34"/>
      <x:c r="B169" s="34"/>
      <x:c r="C169" s="35"/>
      <x:c r="D169" s="36"/>
      <x:c r="E169" s="36"/>
      <x:c r="F169" s="37"/>
      <x:c r="G169" s="38" t="n">
        <x:f>IF(K169=0,0,IF(H169="",1,-1))</x:f>
        <x:v>0</x:v>
      </x:c>
      <x:c r="H169" s="33" t="str">
        <x:f>IF(K169=0,"",IF(A169="","Ausstiegs-ID eingeben",IF(IF(IFERROR(OR(CODE(UPPER(LEFT(A169,1)))&lt;65,CODE(UPPER(LEFT(A169,1)))&gt;90),TRUE),TRUE,OR(NOT(ISTEXT(A169)),LEN(A169)&gt;64,LEN(A169)&lt;&gt;LEN(SUBSTITUTE(A169,"*","")),LEN(A169)&lt;&gt;LEN(SUBSTITUTE(A169,"?","")),LEN(A169)&lt;&gt;LEN(SUBSTITUTE(A169,"~","")),LEN(A169)&lt;&gt;LEN(SUBSTITUTE(A169,"=","")),LEN(A169)&lt;&gt;LEN(SUBSTITUTE(A169,"&lt;","")),LEN(A169)&lt;&gt;LEN(SUBSTITUTE(A169,"&gt;","")))),"IDs: Text mit A–Z am Anfang, bis zu 64 Zeichen; ohne *, ?, ~, =, &lt; oder &gt;. Beispiel: T-001.",IF(COUNTIFS('Exits'!$A$9:$A$608,A169)&lt;&gt;1,"Ausstiegs-ID ist doppelt",IF(B169="","Zugehörige Trade-ID eingeben",IF(IF(IFERROR(OR(CODE(UPPER(LEFT(B169,1)))&lt;65,CODE(UPPER(LEFT(B169,1)))&gt;90),TRUE),TRUE,OR(NOT(ISTEXT(B169)),LEN(B169)&gt;64,LEN(B169)&lt;&gt;LEN(SUBSTITUTE(B169,"*","")),LEN(B169)&lt;&gt;LEN(SUBSTITUTE(B169,"?","")),LEN(B169)&lt;&gt;LEN(SUBSTITUTE(B169,"~","")),LEN(B169)&lt;&gt;LEN(SUBSTITUTE(B169,"=","")),LEN(B169)&lt;&gt;LEN(SUBSTITUTE(B169,"&lt;","")),LEN(B169)&lt;&gt;LEN(SUBSTITUTE(B169,"&gt;","")))),"IDs: Text mit A–Z am Anfang, bis zu 64 Zeichen; ohne *, ?, ~, =, &lt; oder &gt;. Beispiel: T-001.",IF(COUNTIFS('Trades'!$A$9:$A$208,B169)&lt;&gt;1,"Trade-ID muss genau einer Trades-Zeile entsprechen",IF(NOT(ISNUMBER(C169)),"Gültigen Schließungszeitpunkt eingeben",IF(OR(C169&lt;1,C169&gt;2958465),"Gültigen Schließungszeitpunkt eingeben",IF(NOT(ISNUMBER(D169)),"Positive geschlossene Menge eingeben",IF(OR(D169&lt;=0,D169&gt;1000000,ROUND(D169,8)&lt;&gt;D169),"Positive geschlossene Menge eingeben",IF(NOT(ISNUMBER(INDEX('Trades'!$D$9:$D$208,MATCH(B169,'Trades'!$A$9:$A$208,0)))),"Gültigen Eröffnungszeitpunkt eingeben",IF(C169&lt;INDEX('Trades'!$D$9:$D$208,MATCH(B169,'Trades'!$A$9:$A$208,0)),"Ausstieg liegt vor der Eröffnung",IF(AND(E169&lt;&gt;"",OR(NOT(ISNUMBER(E169)),E169&lt;=0)),"Positiven Kurs eingeben oder leer lassen",IF(AND(F169&lt;&gt;"",NOT(ISNUMBER(F169))),"Brutto-P&amp;L muss numerisch oder leer sein",IF(AND(ISNUMBER(F169),OR(ABS(F169)&gt;1000000000,ROUND(F169,2)&lt;&gt;F169)),"Geldbeträge: höchstens 2 Nachkommastellen; Eingabebetrag absolut ≤ 1.000.000.000.",""))))))))))))))))</x:f>
      </x:c>
      <x:c r="I169" s="29" t="str">
        <x:f>IF(ISNUMBER(D169),ROUND(D169,8),"")</x:f>
      </x:c>
      <x:c r="J169" s="29" t="n">
        <x:f>IF(ISNUMBER(F169),1,0)</x:f>
        <x:v>0</x:v>
      </x:c>
      <x:c r="K169" s="29" t="n">
        <x:f>IF(COUNTA(A169:F169)=0,0,1)</x:f>
        <x:v>0</x:v>
      </x:c>
    </x:row>
    <x:row r="170" ht="36" customHeight="1">
      <x:c r="A170" s="34"/>
      <x:c r="B170" s="34"/>
      <x:c r="C170" s="35"/>
      <x:c r="D170" s="36"/>
      <x:c r="E170" s="36"/>
      <x:c r="F170" s="37"/>
      <x:c r="G170" s="38" t="n">
        <x:f>IF(K170=0,0,IF(H170="",1,-1))</x:f>
        <x:v>0</x:v>
      </x:c>
      <x:c r="H170" s="33" t="str">
        <x:f>IF(K170=0,"",IF(A170="","Ausstiegs-ID eingeben",IF(IF(IFERROR(OR(CODE(UPPER(LEFT(A170,1)))&lt;65,CODE(UPPER(LEFT(A170,1)))&gt;90),TRUE),TRUE,OR(NOT(ISTEXT(A170)),LEN(A170)&gt;64,LEN(A170)&lt;&gt;LEN(SUBSTITUTE(A170,"*","")),LEN(A170)&lt;&gt;LEN(SUBSTITUTE(A170,"?","")),LEN(A170)&lt;&gt;LEN(SUBSTITUTE(A170,"~","")),LEN(A170)&lt;&gt;LEN(SUBSTITUTE(A170,"=","")),LEN(A170)&lt;&gt;LEN(SUBSTITUTE(A170,"&lt;","")),LEN(A170)&lt;&gt;LEN(SUBSTITUTE(A170,"&gt;","")))),"IDs: Text mit A–Z am Anfang, bis zu 64 Zeichen; ohne *, ?, ~, =, &lt; oder &gt;. Beispiel: T-001.",IF(COUNTIFS('Exits'!$A$9:$A$608,A170)&lt;&gt;1,"Ausstiegs-ID ist doppelt",IF(B170="","Zugehörige Trade-ID eingeben",IF(IF(IFERROR(OR(CODE(UPPER(LEFT(B170,1)))&lt;65,CODE(UPPER(LEFT(B170,1)))&gt;90),TRUE),TRUE,OR(NOT(ISTEXT(B170)),LEN(B170)&gt;64,LEN(B170)&lt;&gt;LEN(SUBSTITUTE(B170,"*","")),LEN(B170)&lt;&gt;LEN(SUBSTITUTE(B170,"?","")),LEN(B170)&lt;&gt;LEN(SUBSTITUTE(B170,"~","")),LEN(B170)&lt;&gt;LEN(SUBSTITUTE(B170,"=","")),LEN(B170)&lt;&gt;LEN(SUBSTITUTE(B170,"&lt;","")),LEN(B170)&lt;&gt;LEN(SUBSTITUTE(B170,"&gt;","")))),"IDs: Text mit A–Z am Anfang, bis zu 64 Zeichen; ohne *, ?, ~, =, &lt; oder &gt;. Beispiel: T-001.",IF(COUNTIFS('Trades'!$A$9:$A$208,B170)&lt;&gt;1,"Trade-ID muss genau einer Trades-Zeile entsprechen",IF(NOT(ISNUMBER(C170)),"Gültigen Schließungszeitpunkt eingeben",IF(OR(C170&lt;1,C170&gt;2958465),"Gültigen Schließungszeitpunkt eingeben",IF(NOT(ISNUMBER(D170)),"Positive geschlossene Menge eingeben",IF(OR(D170&lt;=0,D170&gt;1000000,ROUND(D170,8)&lt;&gt;D170),"Positive geschlossene Menge eingeben",IF(NOT(ISNUMBER(INDEX('Trades'!$D$9:$D$208,MATCH(B170,'Trades'!$A$9:$A$208,0)))),"Gültigen Eröffnungszeitpunkt eingeben",IF(C170&lt;INDEX('Trades'!$D$9:$D$208,MATCH(B170,'Trades'!$A$9:$A$208,0)),"Ausstieg liegt vor der Eröffnung",IF(AND(E170&lt;&gt;"",OR(NOT(ISNUMBER(E170)),E170&lt;=0)),"Positiven Kurs eingeben oder leer lassen",IF(AND(F170&lt;&gt;"",NOT(ISNUMBER(F170))),"Brutto-P&amp;L muss numerisch oder leer sein",IF(AND(ISNUMBER(F170),OR(ABS(F170)&gt;1000000000,ROUND(F170,2)&lt;&gt;F170)),"Geldbeträge: höchstens 2 Nachkommastellen; Eingabebetrag absolut ≤ 1.000.000.000.",""))))))))))))))))</x:f>
      </x:c>
      <x:c r="I170" s="29" t="str">
        <x:f>IF(ISNUMBER(D170),ROUND(D170,8),"")</x:f>
      </x:c>
      <x:c r="J170" s="29" t="n">
        <x:f>IF(ISNUMBER(F170),1,0)</x:f>
        <x:v>0</x:v>
      </x:c>
      <x:c r="K170" s="29" t="n">
        <x:f>IF(COUNTA(A170:F170)=0,0,1)</x:f>
        <x:v>0</x:v>
      </x:c>
    </x:row>
    <x:row r="171" ht="36" customHeight="1">
      <x:c r="A171" s="34"/>
      <x:c r="B171" s="34"/>
      <x:c r="C171" s="35"/>
      <x:c r="D171" s="36"/>
      <x:c r="E171" s="36"/>
      <x:c r="F171" s="37"/>
      <x:c r="G171" s="38" t="n">
        <x:f>IF(K171=0,0,IF(H171="",1,-1))</x:f>
        <x:v>0</x:v>
      </x:c>
      <x:c r="H171" s="33" t="str">
        <x:f>IF(K171=0,"",IF(A171="","Ausstiegs-ID eingeben",IF(IF(IFERROR(OR(CODE(UPPER(LEFT(A171,1)))&lt;65,CODE(UPPER(LEFT(A171,1)))&gt;90),TRUE),TRUE,OR(NOT(ISTEXT(A171)),LEN(A171)&gt;64,LEN(A171)&lt;&gt;LEN(SUBSTITUTE(A171,"*","")),LEN(A171)&lt;&gt;LEN(SUBSTITUTE(A171,"?","")),LEN(A171)&lt;&gt;LEN(SUBSTITUTE(A171,"~","")),LEN(A171)&lt;&gt;LEN(SUBSTITUTE(A171,"=","")),LEN(A171)&lt;&gt;LEN(SUBSTITUTE(A171,"&lt;","")),LEN(A171)&lt;&gt;LEN(SUBSTITUTE(A171,"&gt;","")))),"IDs: Text mit A–Z am Anfang, bis zu 64 Zeichen; ohne *, ?, ~, =, &lt; oder &gt;. Beispiel: T-001.",IF(COUNTIFS('Exits'!$A$9:$A$608,A171)&lt;&gt;1,"Ausstiegs-ID ist doppelt",IF(B171="","Zugehörige Trade-ID eingeben",IF(IF(IFERROR(OR(CODE(UPPER(LEFT(B171,1)))&lt;65,CODE(UPPER(LEFT(B171,1)))&gt;90),TRUE),TRUE,OR(NOT(ISTEXT(B171)),LEN(B171)&gt;64,LEN(B171)&lt;&gt;LEN(SUBSTITUTE(B171,"*","")),LEN(B171)&lt;&gt;LEN(SUBSTITUTE(B171,"?","")),LEN(B171)&lt;&gt;LEN(SUBSTITUTE(B171,"~","")),LEN(B171)&lt;&gt;LEN(SUBSTITUTE(B171,"=","")),LEN(B171)&lt;&gt;LEN(SUBSTITUTE(B171,"&lt;","")),LEN(B171)&lt;&gt;LEN(SUBSTITUTE(B171,"&gt;","")))),"IDs: Text mit A–Z am Anfang, bis zu 64 Zeichen; ohne *, ?, ~, =, &lt; oder &gt;. Beispiel: T-001.",IF(COUNTIFS('Trades'!$A$9:$A$208,B171)&lt;&gt;1,"Trade-ID muss genau einer Trades-Zeile entsprechen",IF(NOT(ISNUMBER(C171)),"Gültigen Schließungszeitpunkt eingeben",IF(OR(C171&lt;1,C171&gt;2958465),"Gültigen Schließungszeitpunkt eingeben",IF(NOT(ISNUMBER(D171)),"Positive geschlossene Menge eingeben",IF(OR(D171&lt;=0,D171&gt;1000000,ROUND(D171,8)&lt;&gt;D171),"Positive geschlossene Menge eingeben",IF(NOT(ISNUMBER(INDEX('Trades'!$D$9:$D$208,MATCH(B171,'Trades'!$A$9:$A$208,0)))),"Gültigen Eröffnungszeitpunkt eingeben",IF(C171&lt;INDEX('Trades'!$D$9:$D$208,MATCH(B171,'Trades'!$A$9:$A$208,0)),"Ausstieg liegt vor der Eröffnung",IF(AND(E171&lt;&gt;"",OR(NOT(ISNUMBER(E171)),E171&lt;=0)),"Positiven Kurs eingeben oder leer lassen",IF(AND(F171&lt;&gt;"",NOT(ISNUMBER(F171))),"Brutto-P&amp;L muss numerisch oder leer sein",IF(AND(ISNUMBER(F171),OR(ABS(F171)&gt;1000000000,ROUND(F171,2)&lt;&gt;F171)),"Geldbeträge: höchstens 2 Nachkommastellen; Eingabebetrag absolut ≤ 1.000.000.000.",""))))))))))))))))</x:f>
      </x:c>
      <x:c r="I171" s="29" t="str">
        <x:f>IF(ISNUMBER(D171),ROUND(D171,8),"")</x:f>
      </x:c>
      <x:c r="J171" s="29" t="n">
        <x:f>IF(ISNUMBER(F171),1,0)</x:f>
        <x:v>0</x:v>
      </x:c>
      <x:c r="K171" s="29" t="n">
        <x:f>IF(COUNTA(A171:F171)=0,0,1)</x:f>
        <x:v>0</x:v>
      </x:c>
    </x:row>
    <x:row r="172" ht="36" customHeight="1">
      <x:c r="A172" s="34"/>
      <x:c r="B172" s="34"/>
      <x:c r="C172" s="35"/>
      <x:c r="D172" s="36"/>
      <x:c r="E172" s="36"/>
      <x:c r="F172" s="37"/>
      <x:c r="G172" s="38" t="n">
        <x:f>IF(K172=0,0,IF(H172="",1,-1))</x:f>
        <x:v>0</x:v>
      </x:c>
      <x:c r="H172" s="33" t="str">
        <x:f>IF(K172=0,"",IF(A172="","Ausstiegs-ID eingeben",IF(IF(IFERROR(OR(CODE(UPPER(LEFT(A172,1)))&lt;65,CODE(UPPER(LEFT(A172,1)))&gt;90),TRUE),TRUE,OR(NOT(ISTEXT(A172)),LEN(A172)&gt;64,LEN(A172)&lt;&gt;LEN(SUBSTITUTE(A172,"*","")),LEN(A172)&lt;&gt;LEN(SUBSTITUTE(A172,"?","")),LEN(A172)&lt;&gt;LEN(SUBSTITUTE(A172,"~","")),LEN(A172)&lt;&gt;LEN(SUBSTITUTE(A172,"=","")),LEN(A172)&lt;&gt;LEN(SUBSTITUTE(A172,"&lt;","")),LEN(A172)&lt;&gt;LEN(SUBSTITUTE(A172,"&gt;","")))),"IDs: Text mit A–Z am Anfang, bis zu 64 Zeichen; ohne *, ?, ~, =, &lt; oder &gt;. Beispiel: T-001.",IF(COUNTIFS('Exits'!$A$9:$A$608,A172)&lt;&gt;1,"Ausstiegs-ID ist doppelt",IF(B172="","Zugehörige Trade-ID eingeben",IF(IF(IFERROR(OR(CODE(UPPER(LEFT(B172,1)))&lt;65,CODE(UPPER(LEFT(B172,1)))&gt;90),TRUE),TRUE,OR(NOT(ISTEXT(B172)),LEN(B172)&gt;64,LEN(B172)&lt;&gt;LEN(SUBSTITUTE(B172,"*","")),LEN(B172)&lt;&gt;LEN(SUBSTITUTE(B172,"?","")),LEN(B172)&lt;&gt;LEN(SUBSTITUTE(B172,"~","")),LEN(B172)&lt;&gt;LEN(SUBSTITUTE(B172,"=","")),LEN(B172)&lt;&gt;LEN(SUBSTITUTE(B172,"&lt;","")),LEN(B172)&lt;&gt;LEN(SUBSTITUTE(B172,"&gt;","")))),"IDs: Text mit A–Z am Anfang, bis zu 64 Zeichen; ohne *, ?, ~, =, &lt; oder &gt;. Beispiel: T-001.",IF(COUNTIFS('Trades'!$A$9:$A$208,B172)&lt;&gt;1,"Trade-ID muss genau einer Trades-Zeile entsprechen",IF(NOT(ISNUMBER(C172)),"Gültigen Schließungszeitpunkt eingeben",IF(OR(C172&lt;1,C172&gt;2958465),"Gültigen Schließungszeitpunkt eingeben",IF(NOT(ISNUMBER(D172)),"Positive geschlossene Menge eingeben",IF(OR(D172&lt;=0,D172&gt;1000000,ROUND(D172,8)&lt;&gt;D172),"Positive geschlossene Menge eingeben",IF(NOT(ISNUMBER(INDEX('Trades'!$D$9:$D$208,MATCH(B172,'Trades'!$A$9:$A$208,0)))),"Gültigen Eröffnungszeitpunkt eingeben",IF(C172&lt;INDEX('Trades'!$D$9:$D$208,MATCH(B172,'Trades'!$A$9:$A$208,0)),"Ausstieg liegt vor der Eröffnung",IF(AND(E172&lt;&gt;"",OR(NOT(ISNUMBER(E172)),E172&lt;=0)),"Positiven Kurs eingeben oder leer lassen",IF(AND(F172&lt;&gt;"",NOT(ISNUMBER(F172))),"Brutto-P&amp;L muss numerisch oder leer sein",IF(AND(ISNUMBER(F172),OR(ABS(F172)&gt;1000000000,ROUND(F172,2)&lt;&gt;F172)),"Geldbeträge: höchstens 2 Nachkommastellen; Eingabebetrag absolut ≤ 1.000.000.000.",""))))))))))))))))</x:f>
      </x:c>
      <x:c r="I172" s="29" t="str">
        <x:f>IF(ISNUMBER(D172),ROUND(D172,8),"")</x:f>
      </x:c>
      <x:c r="J172" s="29" t="n">
        <x:f>IF(ISNUMBER(F172),1,0)</x:f>
        <x:v>0</x:v>
      </x:c>
      <x:c r="K172" s="29" t="n">
        <x:f>IF(COUNTA(A172:F172)=0,0,1)</x:f>
        <x:v>0</x:v>
      </x:c>
    </x:row>
    <x:row r="173" ht="36" customHeight="1">
      <x:c r="A173" s="34"/>
      <x:c r="B173" s="34"/>
      <x:c r="C173" s="35"/>
      <x:c r="D173" s="36"/>
      <x:c r="E173" s="36"/>
      <x:c r="F173" s="37"/>
      <x:c r="G173" s="38" t="n">
        <x:f>IF(K173=0,0,IF(H173="",1,-1))</x:f>
        <x:v>0</x:v>
      </x:c>
      <x:c r="H173" s="33" t="str">
        <x:f>IF(K173=0,"",IF(A173="","Ausstiegs-ID eingeben",IF(IF(IFERROR(OR(CODE(UPPER(LEFT(A173,1)))&lt;65,CODE(UPPER(LEFT(A173,1)))&gt;90),TRUE),TRUE,OR(NOT(ISTEXT(A173)),LEN(A173)&gt;64,LEN(A173)&lt;&gt;LEN(SUBSTITUTE(A173,"*","")),LEN(A173)&lt;&gt;LEN(SUBSTITUTE(A173,"?","")),LEN(A173)&lt;&gt;LEN(SUBSTITUTE(A173,"~","")),LEN(A173)&lt;&gt;LEN(SUBSTITUTE(A173,"=","")),LEN(A173)&lt;&gt;LEN(SUBSTITUTE(A173,"&lt;","")),LEN(A173)&lt;&gt;LEN(SUBSTITUTE(A173,"&gt;","")))),"IDs: Text mit A–Z am Anfang, bis zu 64 Zeichen; ohne *, ?, ~, =, &lt; oder &gt;. Beispiel: T-001.",IF(COUNTIFS('Exits'!$A$9:$A$608,A173)&lt;&gt;1,"Ausstiegs-ID ist doppelt",IF(B173="","Zugehörige Trade-ID eingeben",IF(IF(IFERROR(OR(CODE(UPPER(LEFT(B173,1)))&lt;65,CODE(UPPER(LEFT(B173,1)))&gt;90),TRUE),TRUE,OR(NOT(ISTEXT(B173)),LEN(B173)&gt;64,LEN(B173)&lt;&gt;LEN(SUBSTITUTE(B173,"*","")),LEN(B173)&lt;&gt;LEN(SUBSTITUTE(B173,"?","")),LEN(B173)&lt;&gt;LEN(SUBSTITUTE(B173,"~","")),LEN(B173)&lt;&gt;LEN(SUBSTITUTE(B173,"=","")),LEN(B173)&lt;&gt;LEN(SUBSTITUTE(B173,"&lt;","")),LEN(B173)&lt;&gt;LEN(SUBSTITUTE(B173,"&gt;","")))),"IDs: Text mit A–Z am Anfang, bis zu 64 Zeichen; ohne *, ?, ~, =, &lt; oder &gt;. Beispiel: T-001.",IF(COUNTIFS('Trades'!$A$9:$A$208,B173)&lt;&gt;1,"Trade-ID muss genau einer Trades-Zeile entsprechen",IF(NOT(ISNUMBER(C173)),"Gültigen Schließungszeitpunkt eingeben",IF(OR(C173&lt;1,C173&gt;2958465),"Gültigen Schließungszeitpunkt eingeben",IF(NOT(ISNUMBER(D173)),"Positive geschlossene Menge eingeben",IF(OR(D173&lt;=0,D173&gt;1000000,ROUND(D173,8)&lt;&gt;D173),"Positive geschlossene Menge eingeben",IF(NOT(ISNUMBER(INDEX('Trades'!$D$9:$D$208,MATCH(B173,'Trades'!$A$9:$A$208,0)))),"Gültigen Eröffnungszeitpunkt eingeben",IF(C173&lt;INDEX('Trades'!$D$9:$D$208,MATCH(B173,'Trades'!$A$9:$A$208,0)),"Ausstieg liegt vor der Eröffnung",IF(AND(E173&lt;&gt;"",OR(NOT(ISNUMBER(E173)),E173&lt;=0)),"Positiven Kurs eingeben oder leer lassen",IF(AND(F173&lt;&gt;"",NOT(ISNUMBER(F173))),"Brutto-P&amp;L muss numerisch oder leer sein",IF(AND(ISNUMBER(F173),OR(ABS(F173)&gt;1000000000,ROUND(F173,2)&lt;&gt;F173)),"Geldbeträge: höchstens 2 Nachkommastellen; Eingabebetrag absolut ≤ 1.000.000.000.",""))))))))))))))))</x:f>
      </x:c>
      <x:c r="I173" s="29" t="str">
        <x:f>IF(ISNUMBER(D173),ROUND(D173,8),"")</x:f>
      </x:c>
      <x:c r="J173" s="29" t="n">
        <x:f>IF(ISNUMBER(F173),1,0)</x:f>
        <x:v>0</x:v>
      </x:c>
      <x:c r="K173" s="29" t="n">
        <x:f>IF(COUNTA(A173:F173)=0,0,1)</x:f>
        <x:v>0</x:v>
      </x:c>
    </x:row>
    <x:row r="174" ht="36" customHeight="1">
      <x:c r="A174" s="34"/>
      <x:c r="B174" s="34"/>
      <x:c r="C174" s="35"/>
      <x:c r="D174" s="36"/>
      <x:c r="E174" s="36"/>
      <x:c r="F174" s="37"/>
      <x:c r="G174" s="38" t="n">
        <x:f>IF(K174=0,0,IF(H174="",1,-1))</x:f>
        <x:v>0</x:v>
      </x:c>
      <x:c r="H174" s="33" t="str">
        <x:f>IF(K174=0,"",IF(A174="","Ausstiegs-ID eingeben",IF(IF(IFERROR(OR(CODE(UPPER(LEFT(A174,1)))&lt;65,CODE(UPPER(LEFT(A174,1)))&gt;90),TRUE),TRUE,OR(NOT(ISTEXT(A174)),LEN(A174)&gt;64,LEN(A174)&lt;&gt;LEN(SUBSTITUTE(A174,"*","")),LEN(A174)&lt;&gt;LEN(SUBSTITUTE(A174,"?","")),LEN(A174)&lt;&gt;LEN(SUBSTITUTE(A174,"~","")),LEN(A174)&lt;&gt;LEN(SUBSTITUTE(A174,"=","")),LEN(A174)&lt;&gt;LEN(SUBSTITUTE(A174,"&lt;","")),LEN(A174)&lt;&gt;LEN(SUBSTITUTE(A174,"&gt;","")))),"IDs: Text mit A–Z am Anfang, bis zu 64 Zeichen; ohne *, ?, ~, =, &lt; oder &gt;. Beispiel: T-001.",IF(COUNTIFS('Exits'!$A$9:$A$608,A174)&lt;&gt;1,"Ausstiegs-ID ist doppelt",IF(B174="","Zugehörige Trade-ID eingeben",IF(IF(IFERROR(OR(CODE(UPPER(LEFT(B174,1)))&lt;65,CODE(UPPER(LEFT(B174,1)))&gt;90),TRUE),TRUE,OR(NOT(ISTEXT(B174)),LEN(B174)&gt;64,LEN(B174)&lt;&gt;LEN(SUBSTITUTE(B174,"*","")),LEN(B174)&lt;&gt;LEN(SUBSTITUTE(B174,"?","")),LEN(B174)&lt;&gt;LEN(SUBSTITUTE(B174,"~","")),LEN(B174)&lt;&gt;LEN(SUBSTITUTE(B174,"=","")),LEN(B174)&lt;&gt;LEN(SUBSTITUTE(B174,"&lt;","")),LEN(B174)&lt;&gt;LEN(SUBSTITUTE(B174,"&gt;","")))),"IDs: Text mit A–Z am Anfang, bis zu 64 Zeichen; ohne *, ?, ~, =, &lt; oder &gt;. Beispiel: T-001.",IF(COUNTIFS('Trades'!$A$9:$A$208,B174)&lt;&gt;1,"Trade-ID muss genau einer Trades-Zeile entsprechen",IF(NOT(ISNUMBER(C174)),"Gültigen Schließungszeitpunkt eingeben",IF(OR(C174&lt;1,C174&gt;2958465),"Gültigen Schließungszeitpunkt eingeben",IF(NOT(ISNUMBER(D174)),"Positive geschlossene Menge eingeben",IF(OR(D174&lt;=0,D174&gt;1000000,ROUND(D174,8)&lt;&gt;D174),"Positive geschlossene Menge eingeben",IF(NOT(ISNUMBER(INDEX('Trades'!$D$9:$D$208,MATCH(B174,'Trades'!$A$9:$A$208,0)))),"Gültigen Eröffnungszeitpunkt eingeben",IF(C174&lt;INDEX('Trades'!$D$9:$D$208,MATCH(B174,'Trades'!$A$9:$A$208,0)),"Ausstieg liegt vor der Eröffnung",IF(AND(E174&lt;&gt;"",OR(NOT(ISNUMBER(E174)),E174&lt;=0)),"Positiven Kurs eingeben oder leer lassen",IF(AND(F174&lt;&gt;"",NOT(ISNUMBER(F174))),"Brutto-P&amp;L muss numerisch oder leer sein",IF(AND(ISNUMBER(F174),OR(ABS(F174)&gt;1000000000,ROUND(F174,2)&lt;&gt;F174)),"Geldbeträge: höchstens 2 Nachkommastellen; Eingabebetrag absolut ≤ 1.000.000.000.",""))))))))))))))))</x:f>
      </x:c>
      <x:c r="I174" s="29" t="str">
        <x:f>IF(ISNUMBER(D174),ROUND(D174,8),"")</x:f>
      </x:c>
      <x:c r="J174" s="29" t="n">
        <x:f>IF(ISNUMBER(F174),1,0)</x:f>
        <x:v>0</x:v>
      </x:c>
      <x:c r="K174" s="29" t="n">
        <x:f>IF(COUNTA(A174:F174)=0,0,1)</x:f>
        <x:v>0</x:v>
      </x:c>
    </x:row>
    <x:row r="175" ht="36" customHeight="1">
      <x:c r="A175" s="34"/>
      <x:c r="B175" s="34"/>
      <x:c r="C175" s="35"/>
      <x:c r="D175" s="36"/>
      <x:c r="E175" s="36"/>
      <x:c r="F175" s="37"/>
      <x:c r="G175" s="38" t="n">
        <x:f>IF(K175=0,0,IF(H175="",1,-1))</x:f>
        <x:v>0</x:v>
      </x:c>
      <x:c r="H175" s="33" t="str">
        <x:f>IF(K175=0,"",IF(A175="","Ausstiegs-ID eingeben",IF(IF(IFERROR(OR(CODE(UPPER(LEFT(A175,1)))&lt;65,CODE(UPPER(LEFT(A175,1)))&gt;90),TRUE),TRUE,OR(NOT(ISTEXT(A175)),LEN(A175)&gt;64,LEN(A175)&lt;&gt;LEN(SUBSTITUTE(A175,"*","")),LEN(A175)&lt;&gt;LEN(SUBSTITUTE(A175,"?","")),LEN(A175)&lt;&gt;LEN(SUBSTITUTE(A175,"~","")),LEN(A175)&lt;&gt;LEN(SUBSTITUTE(A175,"=","")),LEN(A175)&lt;&gt;LEN(SUBSTITUTE(A175,"&lt;","")),LEN(A175)&lt;&gt;LEN(SUBSTITUTE(A175,"&gt;","")))),"IDs: Text mit A–Z am Anfang, bis zu 64 Zeichen; ohne *, ?, ~, =, &lt; oder &gt;. Beispiel: T-001.",IF(COUNTIFS('Exits'!$A$9:$A$608,A175)&lt;&gt;1,"Ausstiegs-ID ist doppelt",IF(B175="","Zugehörige Trade-ID eingeben",IF(IF(IFERROR(OR(CODE(UPPER(LEFT(B175,1)))&lt;65,CODE(UPPER(LEFT(B175,1)))&gt;90),TRUE),TRUE,OR(NOT(ISTEXT(B175)),LEN(B175)&gt;64,LEN(B175)&lt;&gt;LEN(SUBSTITUTE(B175,"*","")),LEN(B175)&lt;&gt;LEN(SUBSTITUTE(B175,"?","")),LEN(B175)&lt;&gt;LEN(SUBSTITUTE(B175,"~","")),LEN(B175)&lt;&gt;LEN(SUBSTITUTE(B175,"=","")),LEN(B175)&lt;&gt;LEN(SUBSTITUTE(B175,"&lt;","")),LEN(B175)&lt;&gt;LEN(SUBSTITUTE(B175,"&gt;","")))),"IDs: Text mit A–Z am Anfang, bis zu 64 Zeichen; ohne *, ?, ~, =, &lt; oder &gt;. Beispiel: T-001.",IF(COUNTIFS('Trades'!$A$9:$A$208,B175)&lt;&gt;1,"Trade-ID muss genau einer Trades-Zeile entsprechen",IF(NOT(ISNUMBER(C175)),"Gültigen Schließungszeitpunkt eingeben",IF(OR(C175&lt;1,C175&gt;2958465),"Gültigen Schließungszeitpunkt eingeben",IF(NOT(ISNUMBER(D175)),"Positive geschlossene Menge eingeben",IF(OR(D175&lt;=0,D175&gt;1000000,ROUND(D175,8)&lt;&gt;D175),"Positive geschlossene Menge eingeben",IF(NOT(ISNUMBER(INDEX('Trades'!$D$9:$D$208,MATCH(B175,'Trades'!$A$9:$A$208,0)))),"Gültigen Eröffnungszeitpunkt eingeben",IF(C175&lt;INDEX('Trades'!$D$9:$D$208,MATCH(B175,'Trades'!$A$9:$A$208,0)),"Ausstieg liegt vor der Eröffnung",IF(AND(E175&lt;&gt;"",OR(NOT(ISNUMBER(E175)),E175&lt;=0)),"Positiven Kurs eingeben oder leer lassen",IF(AND(F175&lt;&gt;"",NOT(ISNUMBER(F175))),"Brutto-P&amp;L muss numerisch oder leer sein",IF(AND(ISNUMBER(F175),OR(ABS(F175)&gt;1000000000,ROUND(F175,2)&lt;&gt;F175)),"Geldbeträge: höchstens 2 Nachkommastellen; Eingabebetrag absolut ≤ 1.000.000.000.",""))))))))))))))))</x:f>
      </x:c>
      <x:c r="I175" s="29" t="str">
        <x:f>IF(ISNUMBER(D175),ROUND(D175,8),"")</x:f>
      </x:c>
      <x:c r="J175" s="29" t="n">
        <x:f>IF(ISNUMBER(F175),1,0)</x:f>
        <x:v>0</x:v>
      </x:c>
      <x:c r="K175" s="29" t="n">
        <x:f>IF(COUNTA(A175:F175)=0,0,1)</x:f>
        <x:v>0</x:v>
      </x:c>
    </x:row>
    <x:row r="176" ht="36" customHeight="1">
      <x:c r="A176" s="34"/>
      <x:c r="B176" s="34"/>
      <x:c r="C176" s="35"/>
      <x:c r="D176" s="36"/>
      <x:c r="E176" s="36"/>
      <x:c r="F176" s="37"/>
      <x:c r="G176" s="38" t="n">
        <x:f>IF(K176=0,0,IF(H176="",1,-1))</x:f>
        <x:v>0</x:v>
      </x:c>
      <x:c r="H176" s="33" t="str">
        <x:f>IF(K176=0,"",IF(A176="","Ausstiegs-ID eingeben",IF(IF(IFERROR(OR(CODE(UPPER(LEFT(A176,1)))&lt;65,CODE(UPPER(LEFT(A176,1)))&gt;90),TRUE),TRUE,OR(NOT(ISTEXT(A176)),LEN(A176)&gt;64,LEN(A176)&lt;&gt;LEN(SUBSTITUTE(A176,"*","")),LEN(A176)&lt;&gt;LEN(SUBSTITUTE(A176,"?","")),LEN(A176)&lt;&gt;LEN(SUBSTITUTE(A176,"~","")),LEN(A176)&lt;&gt;LEN(SUBSTITUTE(A176,"=","")),LEN(A176)&lt;&gt;LEN(SUBSTITUTE(A176,"&lt;","")),LEN(A176)&lt;&gt;LEN(SUBSTITUTE(A176,"&gt;","")))),"IDs: Text mit A–Z am Anfang, bis zu 64 Zeichen; ohne *, ?, ~, =, &lt; oder &gt;. Beispiel: T-001.",IF(COUNTIFS('Exits'!$A$9:$A$608,A176)&lt;&gt;1,"Ausstiegs-ID ist doppelt",IF(B176="","Zugehörige Trade-ID eingeben",IF(IF(IFERROR(OR(CODE(UPPER(LEFT(B176,1)))&lt;65,CODE(UPPER(LEFT(B176,1)))&gt;90),TRUE),TRUE,OR(NOT(ISTEXT(B176)),LEN(B176)&gt;64,LEN(B176)&lt;&gt;LEN(SUBSTITUTE(B176,"*","")),LEN(B176)&lt;&gt;LEN(SUBSTITUTE(B176,"?","")),LEN(B176)&lt;&gt;LEN(SUBSTITUTE(B176,"~","")),LEN(B176)&lt;&gt;LEN(SUBSTITUTE(B176,"=","")),LEN(B176)&lt;&gt;LEN(SUBSTITUTE(B176,"&lt;","")),LEN(B176)&lt;&gt;LEN(SUBSTITUTE(B176,"&gt;","")))),"IDs: Text mit A–Z am Anfang, bis zu 64 Zeichen; ohne *, ?, ~, =, &lt; oder &gt;. Beispiel: T-001.",IF(COUNTIFS('Trades'!$A$9:$A$208,B176)&lt;&gt;1,"Trade-ID muss genau einer Trades-Zeile entsprechen",IF(NOT(ISNUMBER(C176)),"Gültigen Schließungszeitpunkt eingeben",IF(OR(C176&lt;1,C176&gt;2958465),"Gültigen Schließungszeitpunkt eingeben",IF(NOT(ISNUMBER(D176)),"Positive geschlossene Menge eingeben",IF(OR(D176&lt;=0,D176&gt;1000000,ROUND(D176,8)&lt;&gt;D176),"Positive geschlossene Menge eingeben",IF(NOT(ISNUMBER(INDEX('Trades'!$D$9:$D$208,MATCH(B176,'Trades'!$A$9:$A$208,0)))),"Gültigen Eröffnungszeitpunkt eingeben",IF(C176&lt;INDEX('Trades'!$D$9:$D$208,MATCH(B176,'Trades'!$A$9:$A$208,0)),"Ausstieg liegt vor der Eröffnung",IF(AND(E176&lt;&gt;"",OR(NOT(ISNUMBER(E176)),E176&lt;=0)),"Positiven Kurs eingeben oder leer lassen",IF(AND(F176&lt;&gt;"",NOT(ISNUMBER(F176))),"Brutto-P&amp;L muss numerisch oder leer sein",IF(AND(ISNUMBER(F176),OR(ABS(F176)&gt;1000000000,ROUND(F176,2)&lt;&gt;F176)),"Geldbeträge: höchstens 2 Nachkommastellen; Eingabebetrag absolut ≤ 1.000.000.000.",""))))))))))))))))</x:f>
      </x:c>
      <x:c r="I176" s="29" t="str">
        <x:f>IF(ISNUMBER(D176),ROUND(D176,8),"")</x:f>
      </x:c>
      <x:c r="J176" s="29" t="n">
        <x:f>IF(ISNUMBER(F176),1,0)</x:f>
        <x:v>0</x:v>
      </x:c>
      <x:c r="K176" s="29" t="n">
        <x:f>IF(COUNTA(A176:F176)=0,0,1)</x:f>
        <x:v>0</x:v>
      </x:c>
    </x:row>
    <x:row r="177" ht="36" customHeight="1">
      <x:c r="A177" s="34"/>
      <x:c r="B177" s="34"/>
      <x:c r="C177" s="35"/>
      <x:c r="D177" s="36"/>
      <x:c r="E177" s="36"/>
      <x:c r="F177" s="37"/>
      <x:c r="G177" s="38" t="n">
        <x:f>IF(K177=0,0,IF(H177="",1,-1))</x:f>
        <x:v>0</x:v>
      </x:c>
      <x:c r="H177" s="33" t="str">
        <x:f>IF(K177=0,"",IF(A177="","Ausstiegs-ID eingeben",IF(IF(IFERROR(OR(CODE(UPPER(LEFT(A177,1)))&lt;65,CODE(UPPER(LEFT(A177,1)))&gt;90),TRUE),TRUE,OR(NOT(ISTEXT(A177)),LEN(A177)&gt;64,LEN(A177)&lt;&gt;LEN(SUBSTITUTE(A177,"*","")),LEN(A177)&lt;&gt;LEN(SUBSTITUTE(A177,"?","")),LEN(A177)&lt;&gt;LEN(SUBSTITUTE(A177,"~","")),LEN(A177)&lt;&gt;LEN(SUBSTITUTE(A177,"=","")),LEN(A177)&lt;&gt;LEN(SUBSTITUTE(A177,"&lt;","")),LEN(A177)&lt;&gt;LEN(SUBSTITUTE(A177,"&gt;","")))),"IDs: Text mit A–Z am Anfang, bis zu 64 Zeichen; ohne *, ?, ~, =, &lt; oder &gt;. Beispiel: T-001.",IF(COUNTIFS('Exits'!$A$9:$A$608,A177)&lt;&gt;1,"Ausstiegs-ID ist doppelt",IF(B177="","Zugehörige Trade-ID eingeben",IF(IF(IFERROR(OR(CODE(UPPER(LEFT(B177,1)))&lt;65,CODE(UPPER(LEFT(B177,1)))&gt;90),TRUE),TRUE,OR(NOT(ISTEXT(B177)),LEN(B177)&gt;64,LEN(B177)&lt;&gt;LEN(SUBSTITUTE(B177,"*","")),LEN(B177)&lt;&gt;LEN(SUBSTITUTE(B177,"?","")),LEN(B177)&lt;&gt;LEN(SUBSTITUTE(B177,"~","")),LEN(B177)&lt;&gt;LEN(SUBSTITUTE(B177,"=","")),LEN(B177)&lt;&gt;LEN(SUBSTITUTE(B177,"&lt;","")),LEN(B177)&lt;&gt;LEN(SUBSTITUTE(B177,"&gt;","")))),"IDs: Text mit A–Z am Anfang, bis zu 64 Zeichen; ohne *, ?, ~, =, &lt; oder &gt;. Beispiel: T-001.",IF(COUNTIFS('Trades'!$A$9:$A$208,B177)&lt;&gt;1,"Trade-ID muss genau einer Trades-Zeile entsprechen",IF(NOT(ISNUMBER(C177)),"Gültigen Schließungszeitpunkt eingeben",IF(OR(C177&lt;1,C177&gt;2958465),"Gültigen Schließungszeitpunkt eingeben",IF(NOT(ISNUMBER(D177)),"Positive geschlossene Menge eingeben",IF(OR(D177&lt;=0,D177&gt;1000000,ROUND(D177,8)&lt;&gt;D177),"Positive geschlossene Menge eingeben",IF(NOT(ISNUMBER(INDEX('Trades'!$D$9:$D$208,MATCH(B177,'Trades'!$A$9:$A$208,0)))),"Gültigen Eröffnungszeitpunkt eingeben",IF(C177&lt;INDEX('Trades'!$D$9:$D$208,MATCH(B177,'Trades'!$A$9:$A$208,0)),"Ausstieg liegt vor der Eröffnung",IF(AND(E177&lt;&gt;"",OR(NOT(ISNUMBER(E177)),E177&lt;=0)),"Positiven Kurs eingeben oder leer lassen",IF(AND(F177&lt;&gt;"",NOT(ISNUMBER(F177))),"Brutto-P&amp;L muss numerisch oder leer sein",IF(AND(ISNUMBER(F177),OR(ABS(F177)&gt;1000000000,ROUND(F177,2)&lt;&gt;F177)),"Geldbeträge: höchstens 2 Nachkommastellen; Eingabebetrag absolut ≤ 1.000.000.000.",""))))))))))))))))</x:f>
      </x:c>
      <x:c r="I177" s="29" t="str">
        <x:f>IF(ISNUMBER(D177),ROUND(D177,8),"")</x:f>
      </x:c>
      <x:c r="J177" s="29" t="n">
        <x:f>IF(ISNUMBER(F177),1,0)</x:f>
        <x:v>0</x:v>
      </x:c>
      <x:c r="K177" s="29" t="n">
        <x:f>IF(COUNTA(A177:F177)=0,0,1)</x:f>
        <x:v>0</x:v>
      </x:c>
    </x:row>
    <x:row r="178" ht="36" customHeight="1">
      <x:c r="A178" s="34"/>
      <x:c r="B178" s="34"/>
      <x:c r="C178" s="35"/>
      <x:c r="D178" s="36"/>
      <x:c r="E178" s="36"/>
      <x:c r="F178" s="37"/>
      <x:c r="G178" s="38" t="n">
        <x:f>IF(K178=0,0,IF(H178="",1,-1))</x:f>
        <x:v>0</x:v>
      </x:c>
      <x:c r="H178" s="33" t="str">
        <x:f>IF(K178=0,"",IF(A178="","Ausstiegs-ID eingeben",IF(IF(IFERROR(OR(CODE(UPPER(LEFT(A178,1)))&lt;65,CODE(UPPER(LEFT(A178,1)))&gt;90),TRUE),TRUE,OR(NOT(ISTEXT(A178)),LEN(A178)&gt;64,LEN(A178)&lt;&gt;LEN(SUBSTITUTE(A178,"*","")),LEN(A178)&lt;&gt;LEN(SUBSTITUTE(A178,"?","")),LEN(A178)&lt;&gt;LEN(SUBSTITUTE(A178,"~","")),LEN(A178)&lt;&gt;LEN(SUBSTITUTE(A178,"=","")),LEN(A178)&lt;&gt;LEN(SUBSTITUTE(A178,"&lt;","")),LEN(A178)&lt;&gt;LEN(SUBSTITUTE(A178,"&gt;","")))),"IDs: Text mit A–Z am Anfang, bis zu 64 Zeichen; ohne *, ?, ~, =, &lt; oder &gt;. Beispiel: T-001.",IF(COUNTIFS('Exits'!$A$9:$A$608,A178)&lt;&gt;1,"Ausstiegs-ID ist doppelt",IF(B178="","Zugehörige Trade-ID eingeben",IF(IF(IFERROR(OR(CODE(UPPER(LEFT(B178,1)))&lt;65,CODE(UPPER(LEFT(B178,1)))&gt;90),TRUE),TRUE,OR(NOT(ISTEXT(B178)),LEN(B178)&gt;64,LEN(B178)&lt;&gt;LEN(SUBSTITUTE(B178,"*","")),LEN(B178)&lt;&gt;LEN(SUBSTITUTE(B178,"?","")),LEN(B178)&lt;&gt;LEN(SUBSTITUTE(B178,"~","")),LEN(B178)&lt;&gt;LEN(SUBSTITUTE(B178,"=","")),LEN(B178)&lt;&gt;LEN(SUBSTITUTE(B178,"&lt;","")),LEN(B178)&lt;&gt;LEN(SUBSTITUTE(B178,"&gt;","")))),"IDs: Text mit A–Z am Anfang, bis zu 64 Zeichen; ohne *, ?, ~, =, &lt; oder &gt;. Beispiel: T-001.",IF(COUNTIFS('Trades'!$A$9:$A$208,B178)&lt;&gt;1,"Trade-ID muss genau einer Trades-Zeile entsprechen",IF(NOT(ISNUMBER(C178)),"Gültigen Schließungszeitpunkt eingeben",IF(OR(C178&lt;1,C178&gt;2958465),"Gültigen Schließungszeitpunkt eingeben",IF(NOT(ISNUMBER(D178)),"Positive geschlossene Menge eingeben",IF(OR(D178&lt;=0,D178&gt;1000000,ROUND(D178,8)&lt;&gt;D178),"Positive geschlossene Menge eingeben",IF(NOT(ISNUMBER(INDEX('Trades'!$D$9:$D$208,MATCH(B178,'Trades'!$A$9:$A$208,0)))),"Gültigen Eröffnungszeitpunkt eingeben",IF(C178&lt;INDEX('Trades'!$D$9:$D$208,MATCH(B178,'Trades'!$A$9:$A$208,0)),"Ausstieg liegt vor der Eröffnung",IF(AND(E178&lt;&gt;"",OR(NOT(ISNUMBER(E178)),E178&lt;=0)),"Positiven Kurs eingeben oder leer lassen",IF(AND(F178&lt;&gt;"",NOT(ISNUMBER(F178))),"Brutto-P&amp;L muss numerisch oder leer sein",IF(AND(ISNUMBER(F178),OR(ABS(F178)&gt;1000000000,ROUND(F178,2)&lt;&gt;F178)),"Geldbeträge: höchstens 2 Nachkommastellen; Eingabebetrag absolut ≤ 1.000.000.000.",""))))))))))))))))</x:f>
      </x:c>
      <x:c r="I178" s="29" t="str">
        <x:f>IF(ISNUMBER(D178),ROUND(D178,8),"")</x:f>
      </x:c>
      <x:c r="J178" s="29" t="n">
        <x:f>IF(ISNUMBER(F178),1,0)</x:f>
        <x:v>0</x:v>
      </x:c>
      <x:c r="K178" s="29" t="n">
        <x:f>IF(COUNTA(A178:F178)=0,0,1)</x:f>
        <x:v>0</x:v>
      </x:c>
    </x:row>
    <x:row r="179" ht="36" customHeight="1">
      <x:c r="A179" s="34"/>
      <x:c r="B179" s="34"/>
      <x:c r="C179" s="35"/>
      <x:c r="D179" s="36"/>
      <x:c r="E179" s="36"/>
      <x:c r="F179" s="37"/>
      <x:c r="G179" s="38" t="n">
        <x:f>IF(K179=0,0,IF(H179="",1,-1))</x:f>
        <x:v>0</x:v>
      </x:c>
      <x:c r="H179" s="33" t="str">
        <x:f>IF(K179=0,"",IF(A179="","Ausstiegs-ID eingeben",IF(IF(IFERROR(OR(CODE(UPPER(LEFT(A179,1)))&lt;65,CODE(UPPER(LEFT(A179,1)))&gt;90),TRUE),TRUE,OR(NOT(ISTEXT(A179)),LEN(A179)&gt;64,LEN(A179)&lt;&gt;LEN(SUBSTITUTE(A179,"*","")),LEN(A179)&lt;&gt;LEN(SUBSTITUTE(A179,"?","")),LEN(A179)&lt;&gt;LEN(SUBSTITUTE(A179,"~","")),LEN(A179)&lt;&gt;LEN(SUBSTITUTE(A179,"=","")),LEN(A179)&lt;&gt;LEN(SUBSTITUTE(A179,"&lt;","")),LEN(A179)&lt;&gt;LEN(SUBSTITUTE(A179,"&gt;","")))),"IDs: Text mit A–Z am Anfang, bis zu 64 Zeichen; ohne *, ?, ~, =, &lt; oder &gt;. Beispiel: T-001.",IF(COUNTIFS('Exits'!$A$9:$A$608,A179)&lt;&gt;1,"Ausstiegs-ID ist doppelt",IF(B179="","Zugehörige Trade-ID eingeben",IF(IF(IFERROR(OR(CODE(UPPER(LEFT(B179,1)))&lt;65,CODE(UPPER(LEFT(B179,1)))&gt;90),TRUE),TRUE,OR(NOT(ISTEXT(B179)),LEN(B179)&gt;64,LEN(B179)&lt;&gt;LEN(SUBSTITUTE(B179,"*","")),LEN(B179)&lt;&gt;LEN(SUBSTITUTE(B179,"?","")),LEN(B179)&lt;&gt;LEN(SUBSTITUTE(B179,"~","")),LEN(B179)&lt;&gt;LEN(SUBSTITUTE(B179,"=","")),LEN(B179)&lt;&gt;LEN(SUBSTITUTE(B179,"&lt;","")),LEN(B179)&lt;&gt;LEN(SUBSTITUTE(B179,"&gt;","")))),"IDs: Text mit A–Z am Anfang, bis zu 64 Zeichen; ohne *, ?, ~, =, &lt; oder &gt;. Beispiel: T-001.",IF(COUNTIFS('Trades'!$A$9:$A$208,B179)&lt;&gt;1,"Trade-ID muss genau einer Trades-Zeile entsprechen",IF(NOT(ISNUMBER(C179)),"Gültigen Schließungszeitpunkt eingeben",IF(OR(C179&lt;1,C179&gt;2958465),"Gültigen Schließungszeitpunkt eingeben",IF(NOT(ISNUMBER(D179)),"Positive geschlossene Menge eingeben",IF(OR(D179&lt;=0,D179&gt;1000000,ROUND(D179,8)&lt;&gt;D179),"Positive geschlossene Menge eingeben",IF(NOT(ISNUMBER(INDEX('Trades'!$D$9:$D$208,MATCH(B179,'Trades'!$A$9:$A$208,0)))),"Gültigen Eröffnungszeitpunkt eingeben",IF(C179&lt;INDEX('Trades'!$D$9:$D$208,MATCH(B179,'Trades'!$A$9:$A$208,0)),"Ausstieg liegt vor der Eröffnung",IF(AND(E179&lt;&gt;"",OR(NOT(ISNUMBER(E179)),E179&lt;=0)),"Positiven Kurs eingeben oder leer lassen",IF(AND(F179&lt;&gt;"",NOT(ISNUMBER(F179))),"Brutto-P&amp;L muss numerisch oder leer sein",IF(AND(ISNUMBER(F179),OR(ABS(F179)&gt;1000000000,ROUND(F179,2)&lt;&gt;F179)),"Geldbeträge: höchstens 2 Nachkommastellen; Eingabebetrag absolut ≤ 1.000.000.000.",""))))))))))))))))</x:f>
      </x:c>
      <x:c r="I179" s="29" t="str">
        <x:f>IF(ISNUMBER(D179),ROUND(D179,8),"")</x:f>
      </x:c>
      <x:c r="J179" s="29" t="n">
        <x:f>IF(ISNUMBER(F179),1,0)</x:f>
        <x:v>0</x:v>
      </x:c>
      <x:c r="K179" s="29" t="n">
        <x:f>IF(COUNTA(A179:F179)=0,0,1)</x:f>
        <x:v>0</x:v>
      </x:c>
    </x:row>
    <x:row r="180" ht="36" customHeight="1">
      <x:c r="A180" s="34"/>
      <x:c r="B180" s="34"/>
      <x:c r="C180" s="35"/>
      <x:c r="D180" s="36"/>
      <x:c r="E180" s="36"/>
      <x:c r="F180" s="37"/>
      <x:c r="G180" s="38" t="n">
        <x:f>IF(K180=0,0,IF(H180="",1,-1))</x:f>
        <x:v>0</x:v>
      </x:c>
      <x:c r="H180" s="33" t="str">
        <x:f>IF(K180=0,"",IF(A180="","Ausstiegs-ID eingeben",IF(IF(IFERROR(OR(CODE(UPPER(LEFT(A180,1)))&lt;65,CODE(UPPER(LEFT(A180,1)))&gt;90),TRUE),TRUE,OR(NOT(ISTEXT(A180)),LEN(A180)&gt;64,LEN(A180)&lt;&gt;LEN(SUBSTITUTE(A180,"*","")),LEN(A180)&lt;&gt;LEN(SUBSTITUTE(A180,"?","")),LEN(A180)&lt;&gt;LEN(SUBSTITUTE(A180,"~","")),LEN(A180)&lt;&gt;LEN(SUBSTITUTE(A180,"=","")),LEN(A180)&lt;&gt;LEN(SUBSTITUTE(A180,"&lt;","")),LEN(A180)&lt;&gt;LEN(SUBSTITUTE(A180,"&gt;","")))),"IDs: Text mit A–Z am Anfang, bis zu 64 Zeichen; ohne *, ?, ~, =, &lt; oder &gt;. Beispiel: T-001.",IF(COUNTIFS('Exits'!$A$9:$A$608,A180)&lt;&gt;1,"Ausstiegs-ID ist doppelt",IF(B180="","Zugehörige Trade-ID eingeben",IF(IF(IFERROR(OR(CODE(UPPER(LEFT(B180,1)))&lt;65,CODE(UPPER(LEFT(B180,1)))&gt;90),TRUE),TRUE,OR(NOT(ISTEXT(B180)),LEN(B180)&gt;64,LEN(B180)&lt;&gt;LEN(SUBSTITUTE(B180,"*","")),LEN(B180)&lt;&gt;LEN(SUBSTITUTE(B180,"?","")),LEN(B180)&lt;&gt;LEN(SUBSTITUTE(B180,"~","")),LEN(B180)&lt;&gt;LEN(SUBSTITUTE(B180,"=","")),LEN(B180)&lt;&gt;LEN(SUBSTITUTE(B180,"&lt;","")),LEN(B180)&lt;&gt;LEN(SUBSTITUTE(B180,"&gt;","")))),"IDs: Text mit A–Z am Anfang, bis zu 64 Zeichen; ohne *, ?, ~, =, &lt; oder &gt;. Beispiel: T-001.",IF(COUNTIFS('Trades'!$A$9:$A$208,B180)&lt;&gt;1,"Trade-ID muss genau einer Trades-Zeile entsprechen",IF(NOT(ISNUMBER(C180)),"Gültigen Schließungszeitpunkt eingeben",IF(OR(C180&lt;1,C180&gt;2958465),"Gültigen Schließungszeitpunkt eingeben",IF(NOT(ISNUMBER(D180)),"Positive geschlossene Menge eingeben",IF(OR(D180&lt;=0,D180&gt;1000000,ROUND(D180,8)&lt;&gt;D180),"Positive geschlossene Menge eingeben",IF(NOT(ISNUMBER(INDEX('Trades'!$D$9:$D$208,MATCH(B180,'Trades'!$A$9:$A$208,0)))),"Gültigen Eröffnungszeitpunkt eingeben",IF(C180&lt;INDEX('Trades'!$D$9:$D$208,MATCH(B180,'Trades'!$A$9:$A$208,0)),"Ausstieg liegt vor der Eröffnung",IF(AND(E180&lt;&gt;"",OR(NOT(ISNUMBER(E180)),E180&lt;=0)),"Positiven Kurs eingeben oder leer lassen",IF(AND(F180&lt;&gt;"",NOT(ISNUMBER(F180))),"Brutto-P&amp;L muss numerisch oder leer sein",IF(AND(ISNUMBER(F180),OR(ABS(F180)&gt;1000000000,ROUND(F180,2)&lt;&gt;F180)),"Geldbeträge: höchstens 2 Nachkommastellen; Eingabebetrag absolut ≤ 1.000.000.000.",""))))))))))))))))</x:f>
      </x:c>
      <x:c r="I180" s="29" t="str">
        <x:f>IF(ISNUMBER(D180),ROUND(D180,8),"")</x:f>
      </x:c>
      <x:c r="J180" s="29" t="n">
        <x:f>IF(ISNUMBER(F180),1,0)</x:f>
        <x:v>0</x:v>
      </x:c>
      <x:c r="K180" s="29" t="n">
        <x:f>IF(COUNTA(A180:F180)=0,0,1)</x:f>
        <x:v>0</x:v>
      </x:c>
    </x:row>
    <x:row r="181" ht="36" customHeight="1">
      <x:c r="A181" s="34"/>
      <x:c r="B181" s="34"/>
      <x:c r="C181" s="35"/>
      <x:c r="D181" s="36"/>
      <x:c r="E181" s="36"/>
      <x:c r="F181" s="37"/>
      <x:c r="G181" s="38" t="n">
        <x:f>IF(K181=0,0,IF(H181="",1,-1))</x:f>
        <x:v>0</x:v>
      </x:c>
      <x:c r="H181" s="33" t="str">
        <x:f>IF(K181=0,"",IF(A181="","Ausstiegs-ID eingeben",IF(IF(IFERROR(OR(CODE(UPPER(LEFT(A181,1)))&lt;65,CODE(UPPER(LEFT(A181,1)))&gt;90),TRUE),TRUE,OR(NOT(ISTEXT(A181)),LEN(A181)&gt;64,LEN(A181)&lt;&gt;LEN(SUBSTITUTE(A181,"*","")),LEN(A181)&lt;&gt;LEN(SUBSTITUTE(A181,"?","")),LEN(A181)&lt;&gt;LEN(SUBSTITUTE(A181,"~","")),LEN(A181)&lt;&gt;LEN(SUBSTITUTE(A181,"=","")),LEN(A181)&lt;&gt;LEN(SUBSTITUTE(A181,"&lt;","")),LEN(A181)&lt;&gt;LEN(SUBSTITUTE(A181,"&gt;","")))),"IDs: Text mit A–Z am Anfang, bis zu 64 Zeichen; ohne *, ?, ~, =, &lt; oder &gt;. Beispiel: T-001.",IF(COUNTIFS('Exits'!$A$9:$A$608,A181)&lt;&gt;1,"Ausstiegs-ID ist doppelt",IF(B181="","Zugehörige Trade-ID eingeben",IF(IF(IFERROR(OR(CODE(UPPER(LEFT(B181,1)))&lt;65,CODE(UPPER(LEFT(B181,1)))&gt;90),TRUE),TRUE,OR(NOT(ISTEXT(B181)),LEN(B181)&gt;64,LEN(B181)&lt;&gt;LEN(SUBSTITUTE(B181,"*","")),LEN(B181)&lt;&gt;LEN(SUBSTITUTE(B181,"?","")),LEN(B181)&lt;&gt;LEN(SUBSTITUTE(B181,"~","")),LEN(B181)&lt;&gt;LEN(SUBSTITUTE(B181,"=","")),LEN(B181)&lt;&gt;LEN(SUBSTITUTE(B181,"&lt;","")),LEN(B181)&lt;&gt;LEN(SUBSTITUTE(B181,"&gt;","")))),"IDs: Text mit A–Z am Anfang, bis zu 64 Zeichen; ohne *, ?, ~, =, &lt; oder &gt;. Beispiel: T-001.",IF(COUNTIFS('Trades'!$A$9:$A$208,B181)&lt;&gt;1,"Trade-ID muss genau einer Trades-Zeile entsprechen",IF(NOT(ISNUMBER(C181)),"Gültigen Schließungszeitpunkt eingeben",IF(OR(C181&lt;1,C181&gt;2958465),"Gültigen Schließungszeitpunkt eingeben",IF(NOT(ISNUMBER(D181)),"Positive geschlossene Menge eingeben",IF(OR(D181&lt;=0,D181&gt;1000000,ROUND(D181,8)&lt;&gt;D181),"Positive geschlossene Menge eingeben",IF(NOT(ISNUMBER(INDEX('Trades'!$D$9:$D$208,MATCH(B181,'Trades'!$A$9:$A$208,0)))),"Gültigen Eröffnungszeitpunkt eingeben",IF(C181&lt;INDEX('Trades'!$D$9:$D$208,MATCH(B181,'Trades'!$A$9:$A$208,0)),"Ausstieg liegt vor der Eröffnung",IF(AND(E181&lt;&gt;"",OR(NOT(ISNUMBER(E181)),E181&lt;=0)),"Positiven Kurs eingeben oder leer lassen",IF(AND(F181&lt;&gt;"",NOT(ISNUMBER(F181))),"Brutto-P&amp;L muss numerisch oder leer sein",IF(AND(ISNUMBER(F181),OR(ABS(F181)&gt;1000000000,ROUND(F181,2)&lt;&gt;F181)),"Geldbeträge: höchstens 2 Nachkommastellen; Eingabebetrag absolut ≤ 1.000.000.000.",""))))))))))))))))</x:f>
      </x:c>
      <x:c r="I181" s="29" t="str">
        <x:f>IF(ISNUMBER(D181),ROUND(D181,8),"")</x:f>
      </x:c>
      <x:c r="J181" s="29" t="n">
        <x:f>IF(ISNUMBER(F181),1,0)</x:f>
        <x:v>0</x:v>
      </x:c>
      <x:c r="K181" s="29" t="n">
        <x:f>IF(COUNTA(A181:F181)=0,0,1)</x:f>
        <x:v>0</x:v>
      </x:c>
    </x:row>
    <x:row r="182" ht="36" customHeight="1">
      <x:c r="A182" s="34"/>
      <x:c r="B182" s="34"/>
      <x:c r="C182" s="35"/>
      <x:c r="D182" s="36"/>
      <x:c r="E182" s="36"/>
      <x:c r="F182" s="37"/>
      <x:c r="G182" s="38" t="n">
        <x:f>IF(K182=0,0,IF(H182="",1,-1))</x:f>
        <x:v>0</x:v>
      </x:c>
      <x:c r="H182" s="33" t="str">
        <x:f>IF(K182=0,"",IF(A182="","Ausstiegs-ID eingeben",IF(IF(IFERROR(OR(CODE(UPPER(LEFT(A182,1)))&lt;65,CODE(UPPER(LEFT(A182,1)))&gt;90),TRUE),TRUE,OR(NOT(ISTEXT(A182)),LEN(A182)&gt;64,LEN(A182)&lt;&gt;LEN(SUBSTITUTE(A182,"*","")),LEN(A182)&lt;&gt;LEN(SUBSTITUTE(A182,"?","")),LEN(A182)&lt;&gt;LEN(SUBSTITUTE(A182,"~","")),LEN(A182)&lt;&gt;LEN(SUBSTITUTE(A182,"=","")),LEN(A182)&lt;&gt;LEN(SUBSTITUTE(A182,"&lt;","")),LEN(A182)&lt;&gt;LEN(SUBSTITUTE(A182,"&gt;","")))),"IDs: Text mit A–Z am Anfang, bis zu 64 Zeichen; ohne *, ?, ~, =, &lt; oder &gt;. Beispiel: T-001.",IF(COUNTIFS('Exits'!$A$9:$A$608,A182)&lt;&gt;1,"Ausstiegs-ID ist doppelt",IF(B182="","Zugehörige Trade-ID eingeben",IF(IF(IFERROR(OR(CODE(UPPER(LEFT(B182,1)))&lt;65,CODE(UPPER(LEFT(B182,1)))&gt;90),TRUE),TRUE,OR(NOT(ISTEXT(B182)),LEN(B182)&gt;64,LEN(B182)&lt;&gt;LEN(SUBSTITUTE(B182,"*","")),LEN(B182)&lt;&gt;LEN(SUBSTITUTE(B182,"?","")),LEN(B182)&lt;&gt;LEN(SUBSTITUTE(B182,"~","")),LEN(B182)&lt;&gt;LEN(SUBSTITUTE(B182,"=","")),LEN(B182)&lt;&gt;LEN(SUBSTITUTE(B182,"&lt;","")),LEN(B182)&lt;&gt;LEN(SUBSTITUTE(B182,"&gt;","")))),"IDs: Text mit A–Z am Anfang, bis zu 64 Zeichen; ohne *, ?, ~, =, &lt; oder &gt;. Beispiel: T-001.",IF(COUNTIFS('Trades'!$A$9:$A$208,B182)&lt;&gt;1,"Trade-ID muss genau einer Trades-Zeile entsprechen",IF(NOT(ISNUMBER(C182)),"Gültigen Schließungszeitpunkt eingeben",IF(OR(C182&lt;1,C182&gt;2958465),"Gültigen Schließungszeitpunkt eingeben",IF(NOT(ISNUMBER(D182)),"Positive geschlossene Menge eingeben",IF(OR(D182&lt;=0,D182&gt;1000000,ROUND(D182,8)&lt;&gt;D182),"Positive geschlossene Menge eingeben",IF(NOT(ISNUMBER(INDEX('Trades'!$D$9:$D$208,MATCH(B182,'Trades'!$A$9:$A$208,0)))),"Gültigen Eröffnungszeitpunkt eingeben",IF(C182&lt;INDEX('Trades'!$D$9:$D$208,MATCH(B182,'Trades'!$A$9:$A$208,0)),"Ausstieg liegt vor der Eröffnung",IF(AND(E182&lt;&gt;"",OR(NOT(ISNUMBER(E182)),E182&lt;=0)),"Positiven Kurs eingeben oder leer lassen",IF(AND(F182&lt;&gt;"",NOT(ISNUMBER(F182))),"Brutto-P&amp;L muss numerisch oder leer sein",IF(AND(ISNUMBER(F182),OR(ABS(F182)&gt;1000000000,ROUND(F182,2)&lt;&gt;F182)),"Geldbeträge: höchstens 2 Nachkommastellen; Eingabebetrag absolut ≤ 1.000.000.000.",""))))))))))))))))</x:f>
      </x:c>
      <x:c r="I182" s="29" t="str">
        <x:f>IF(ISNUMBER(D182),ROUND(D182,8),"")</x:f>
      </x:c>
      <x:c r="J182" s="29" t="n">
        <x:f>IF(ISNUMBER(F182),1,0)</x:f>
        <x:v>0</x:v>
      </x:c>
      <x:c r="K182" s="29" t="n">
        <x:f>IF(COUNTA(A182:F182)=0,0,1)</x:f>
        <x:v>0</x:v>
      </x:c>
    </x:row>
    <x:row r="183" ht="36" customHeight="1">
      <x:c r="A183" s="34"/>
      <x:c r="B183" s="34"/>
      <x:c r="C183" s="35"/>
      <x:c r="D183" s="36"/>
      <x:c r="E183" s="36"/>
      <x:c r="F183" s="37"/>
      <x:c r="G183" s="38" t="n">
        <x:f>IF(K183=0,0,IF(H183="",1,-1))</x:f>
        <x:v>0</x:v>
      </x:c>
      <x:c r="H183" s="33" t="str">
        <x:f>IF(K183=0,"",IF(A183="","Ausstiegs-ID eingeben",IF(IF(IFERROR(OR(CODE(UPPER(LEFT(A183,1)))&lt;65,CODE(UPPER(LEFT(A183,1)))&gt;90),TRUE),TRUE,OR(NOT(ISTEXT(A183)),LEN(A183)&gt;64,LEN(A183)&lt;&gt;LEN(SUBSTITUTE(A183,"*","")),LEN(A183)&lt;&gt;LEN(SUBSTITUTE(A183,"?","")),LEN(A183)&lt;&gt;LEN(SUBSTITUTE(A183,"~","")),LEN(A183)&lt;&gt;LEN(SUBSTITUTE(A183,"=","")),LEN(A183)&lt;&gt;LEN(SUBSTITUTE(A183,"&lt;","")),LEN(A183)&lt;&gt;LEN(SUBSTITUTE(A183,"&gt;","")))),"IDs: Text mit A–Z am Anfang, bis zu 64 Zeichen; ohne *, ?, ~, =, &lt; oder &gt;. Beispiel: T-001.",IF(COUNTIFS('Exits'!$A$9:$A$608,A183)&lt;&gt;1,"Ausstiegs-ID ist doppelt",IF(B183="","Zugehörige Trade-ID eingeben",IF(IF(IFERROR(OR(CODE(UPPER(LEFT(B183,1)))&lt;65,CODE(UPPER(LEFT(B183,1)))&gt;90),TRUE),TRUE,OR(NOT(ISTEXT(B183)),LEN(B183)&gt;64,LEN(B183)&lt;&gt;LEN(SUBSTITUTE(B183,"*","")),LEN(B183)&lt;&gt;LEN(SUBSTITUTE(B183,"?","")),LEN(B183)&lt;&gt;LEN(SUBSTITUTE(B183,"~","")),LEN(B183)&lt;&gt;LEN(SUBSTITUTE(B183,"=","")),LEN(B183)&lt;&gt;LEN(SUBSTITUTE(B183,"&lt;","")),LEN(B183)&lt;&gt;LEN(SUBSTITUTE(B183,"&gt;","")))),"IDs: Text mit A–Z am Anfang, bis zu 64 Zeichen; ohne *, ?, ~, =, &lt; oder &gt;. Beispiel: T-001.",IF(COUNTIFS('Trades'!$A$9:$A$208,B183)&lt;&gt;1,"Trade-ID muss genau einer Trades-Zeile entsprechen",IF(NOT(ISNUMBER(C183)),"Gültigen Schließungszeitpunkt eingeben",IF(OR(C183&lt;1,C183&gt;2958465),"Gültigen Schließungszeitpunkt eingeben",IF(NOT(ISNUMBER(D183)),"Positive geschlossene Menge eingeben",IF(OR(D183&lt;=0,D183&gt;1000000,ROUND(D183,8)&lt;&gt;D183),"Positive geschlossene Menge eingeben",IF(NOT(ISNUMBER(INDEX('Trades'!$D$9:$D$208,MATCH(B183,'Trades'!$A$9:$A$208,0)))),"Gültigen Eröffnungszeitpunkt eingeben",IF(C183&lt;INDEX('Trades'!$D$9:$D$208,MATCH(B183,'Trades'!$A$9:$A$208,0)),"Ausstieg liegt vor der Eröffnung",IF(AND(E183&lt;&gt;"",OR(NOT(ISNUMBER(E183)),E183&lt;=0)),"Positiven Kurs eingeben oder leer lassen",IF(AND(F183&lt;&gt;"",NOT(ISNUMBER(F183))),"Brutto-P&amp;L muss numerisch oder leer sein",IF(AND(ISNUMBER(F183),OR(ABS(F183)&gt;1000000000,ROUND(F183,2)&lt;&gt;F183)),"Geldbeträge: höchstens 2 Nachkommastellen; Eingabebetrag absolut ≤ 1.000.000.000.",""))))))))))))))))</x:f>
      </x:c>
      <x:c r="I183" s="29" t="str">
        <x:f>IF(ISNUMBER(D183),ROUND(D183,8),"")</x:f>
      </x:c>
      <x:c r="J183" s="29" t="n">
        <x:f>IF(ISNUMBER(F183),1,0)</x:f>
        <x:v>0</x:v>
      </x:c>
      <x:c r="K183" s="29" t="n">
        <x:f>IF(COUNTA(A183:F183)=0,0,1)</x:f>
        <x:v>0</x:v>
      </x:c>
    </x:row>
    <x:row r="184" ht="36" customHeight="1">
      <x:c r="A184" s="34"/>
      <x:c r="B184" s="34"/>
      <x:c r="C184" s="35"/>
      <x:c r="D184" s="36"/>
      <x:c r="E184" s="36"/>
      <x:c r="F184" s="37"/>
      <x:c r="G184" s="38" t="n">
        <x:f>IF(K184=0,0,IF(H184="",1,-1))</x:f>
        <x:v>0</x:v>
      </x:c>
      <x:c r="H184" s="33" t="str">
        <x:f>IF(K184=0,"",IF(A184="","Ausstiegs-ID eingeben",IF(IF(IFERROR(OR(CODE(UPPER(LEFT(A184,1)))&lt;65,CODE(UPPER(LEFT(A184,1)))&gt;90),TRUE),TRUE,OR(NOT(ISTEXT(A184)),LEN(A184)&gt;64,LEN(A184)&lt;&gt;LEN(SUBSTITUTE(A184,"*","")),LEN(A184)&lt;&gt;LEN(SUBSTITUTE(A184,"?","")),LEN(A184)&lt;&gt;LEN(SUBSTITUTE(A184,"~","")),LEN(A184)&lt;&gt;LEN(SUBSTITUTE(A184,"=","")),LEN(A184)&lt;&gt;LEN(SUBSTITUTE(A184,"&lt;","")),LEN(A184)&lt;&gt;LEN(SUBSTITUTE(A184,"&gt;","")))),"IDs: Text mit A–Z am Anfang, bis zu 64 Zeichen; ohne *, ?, ~, =, &lt; oder &gt;. Beispiel: T-001.",IF(COUNTIFS('Exits'!$A$9:$A$608,A184)&lt;&gt;1,"Ausstiegs-ID ist doppelt",IF(B184="","Zugehörige Trade-ID eingeben",IF(IF(IFERROR(OR(CODE(UPPER(LEFT(B184,1)))&lt;65,CODE(UPPER(LEFT(B184,1)))&gt;90),TRUE),TRUE,OR(NOT(ISTEXT(B184)),LEN(B184)&gt;64,LEN(B184)&lt;&gt;LEN(SUBSTITUTE(B184,"*","")),LEN(B184)&lt;&gt;LEN(SUBSTITUTE(B184,"?","")),LEN(B184)&lt;&gt;LEN(SUBSTITUTE(B184,"~","")),LEN(B184)&lt;&gt;LEN(SUBSTITUTE(B184,"=","")),LEN(B184)&lt;&gt;LEN(SUBSTITUTE(B184,"&lt;","")),LEN(B184)&lt;&gt;LEN(SUBSTITUTE(B184,"&gt;","")))),"IDs: Text mit A–Z am Anfang, bis zu 64 Zeichen; ohne *, ?, ~, =, &lt; oder &gt;. Beispiel: T-001.",IF(COUNTIFS('Trades'!$A$9:$A$208,B184)&lt;&gt;1,"Trade-ID muss genau einer Trades-Zeile entsprechen",IF(NOT(ISNUMBER(C184)),"Gültigen Schließungszeitpunkt eingeben",IF(OR(C184&lt;1,C184&gt;2958465),"Gültigen Schließungszeitpunkt eingeben",IF(NOT(ISNUMBER(D184)),"Positive geschlossene Menge eingeben",IF(OR(D184&lt;=0,D184&gt;1000000,ROUND(D184,8)&lt;&gt;D184),"Positive geschlossene Menge eingeben",IF(NOT(ISNUMBER(INDEX('Trades'!$D$9:$D$208,MATCH(B184,'Trades'!$A$9:$A$208,0)))),"Gültigen Eröffnungszeitpunkt eingeben",IF(C184&lt;INDEX('Trades'!$D$9:$D$208,MATCH(B184,'Trades'!$A$9:$A$208,0)),"Ausstieg liegt vor der Eröffnung",IF(AND(E184&lt;&gt;"",OR(NOT(ISNUMBER(E184)),E184&lt;=0)),"Positiven Kurs eingeben oder leer lassen",IF(AND(F184&lt;&gt;"",NOT(ISNUMBER(F184))),"Brutto-P&amp;L muss numerisch oder leer sein",IF(AND(ISNUMBER(F184),OR(ABS(F184)&gt;1000000000,ROUND(F184,2)&lt;&gt;F184)),"Geldbeträge: höchstens 2 Nachkommastellen; Eingabebetrag absolut ≤ 1.000.000.000.",""))))))))))))))))</x:f>
      </x:c>
      <x:c r="I184" s="29" t="str">
        <x:f>IF(ISNUMBER(D184),ROUND(D184,8),"")</x:f>
      </x:c>
      <x:c r="J184" s="29" t="n">
        <x:f>IF(ISNUMBER(F184),1,0)</x:f>
        <x:v>0</x:v>
      </x:c>
      <x:c r="K184" s="29" t="n">
        <x:f>IF(COUNTA(A184:F184)=0,0,1)</x:f>
        <x:v>0</x:v>
      </x:c>
    </x:row>
    <x:row r="185" ht="36" customHeight="1">
      <x:c r="A185" s="34"/>
      <x:c r="B185" s="34"/>
      <x:c r="C185" s="35"/>
      <x:c r="D185" s="36"/>
      <x:c r="E185" s="36"/>
      <x:c r="F185" s="37"/>
      <x:c r="G185" s="38" t="n">
        <x:f>IF(K185=0,0,IF(H185="",1,-1))</x:f>
        <x:v>0</x:v>
      </x:c>
      <x:c r="H185" s="33" t="str">
        <x:f>IF(K185=0,"",IF(A185="","Ausstiegs-ID eingeben",IF(IF(IFERROR(OR(CODE(UPPER(LEFT(A185,1)))&lt;65,CODE(UPPER(LEFT(A185,1)))&gt;90),TRUE),TRUE,OR(NOT(ISTEXT(A185)),LEN(A185)&gt;64,LEN(A185)&lt;&gt;LEN(SUBSTITUTE(A185,"*","")),LEN(A185)&lt;&gt;LEN(SUBSTITUTE(A185,"?","")),LEN(A185)&lt;&gt;LEN(SUBSTITUTE(A185,"~","")),LEN(A185)&lt;&gt;LEN(SUBSTITUTE(A185,"=","")),LEN(A185)&lt;&gt;LEN(SUBSTITUTE(A185,"&lt;","")),LEN(A185)&lt;&gt;LEN(SUBSTITUTE(A185,"&gt;","")))),"IDs: Text mit A–Z am Anfang, bis zu 64 Zeichen; ohne *, ?, ~, =, &lt; oder &gt;. Beispiel: T-001.",IF(COUNTIFS('Exits'!$A$9:$A$608,A185)&lt;&gt;1,"Ausstiegs-ID ist doppelt",IF(B185="","Zugehörige Trade-ID eingeben",IF(IF(IFERROR(OR(CODE(UPPER(LEFT(B185,1)))&lt;65,CODE(UPPER(LEFT(B185,1)))&gt;90),TRUE),TRUE,OR(NOT(ISTEXT(B185)),LEN(B185)&gt;64,LEN(B185)&lt;&gt;LEN(SUBSTITUTE(B185,"*","")),LEN(B185)&lt;&gt;LEN(SUBSTITUTE(B185,"?","")),LEN(B185)&lt;&gt;LEN(SUBSTITUTE(B185,"~","")),LEN(B185)&lt;&gt;LEN(SUBSTITUTE(B185,"=","")),LEN(B185)&lt;&gt;LEN(SUBSTITUTE(B185,"&lt;","")),LEN(B185)&lt;&gt;LEN(SUBSTITUTE(B185,"&gt;","")))),"IDs: Text mit A–Z am Anfang, bis zu 64 Zeichen; ohne *, ?, ~, =, &lt; oder &gt;. Beispiel: T-001.",IF(COUNTIFS('Trades'!$A$9:$A$208,B185)&lt;&gt;1,"Trade-ID muss genau einer Trades-Zeile entsprechen",IF(NOT(ISNUMBER(C185)),"Gültigen Schließungszeitpunkt eingeben",IF(OR(C185&lt;1,C185&gt;2958465),"Gültigen Schließungszeitpunkt eingeben",IF(NOT(ISNUMBER(D185)),"Positive geschlossene Menge eingeben",IF(OR(D185&lt;=0,D185&gt;1000000,ROUND(D185,8)&lt;&gt;D185),"Positive geschlossene Menge eingeben",IF(NOT(ISNUMBER(INDEX('Trades'!$D$9:$D$208,MATCH(B185,'Trades'!$A$9:$A$208,0)))),"Gültigen Eröffnungszeitpunkt eingeben",IF(C185&lt;INDEX('Trades'!$D$9:$D$208,MATCH(B185,'Trades'!$A$9:$A$208,0)),"Ausstieg liegt vor der Eröffnung",IF(AND(E185&lt;&gt;"",OR(NOT(ISNUMBER(E185)),E185&lt;=0)),"Positiven Kurs eingeben oder leer lassen",IF(AND(F185&lt;&gt;"",NOT(ISNUMBER(F185))),"Brutto-P&amp;L muss numerisch oder leer sein",IF(AND(ISNUMBER(F185),OR(ABS(F185)&gt;1000000000,ROUND(F185,2)&lt;&gt;F185)),"Geldbeträge: höchstens 2 Nachkommastellen; Eingabebetrag absolut ≤ 1.000.000.000.",""))))))))))))))))</x:f>
      </x:c>
      <x:c r="I185" s="29" t="str">
        <x:f>IF(ISNUMBER(D185),ROUND(D185,8),"")</x:f>
      </x:c>
      <x:c r="J185" s="29" t="n">
        <x:f>IF(ISNUMBER(F185),1,0)</x:f>
        <x:v>0</x:v>
      </x:c>
      <x:c r="K185" s="29" t="n">
        <x:f>IF(COUNTA(A185:F185)=0,0,1)</x:f>
        <x:v>0</x:v>
      </x:c>
    </x:row>
    <x:row r="186" ht="36" customHeight="1">
      <x:c r="A186" s="34"/>
      <x:c r="B186" s="34"/>
      <x:c r="C186" s="35"/>
      <x:c r="D186" s="36"/>
      <x:c r="E186" s="36"/>
      <x:c r="F186" s="37"/>
      <x:c r="G186" s="38" t="n">
        <x:f>IF(K186=0,0,IF(H186="",1,-1))</x:f>
        <x:v>0</x:v>
      </x:c>
      <x:c r="H186" s="33" t="str">
        <x:f>IF(K186=0,"",IF(A186="","Ausstiegs-ID eingeben",IF(IF(IFERROR(OR(CODE(UPPER(LEFT(A186,1)))&lt;65,CODE(UPPER(LEFT(A186,1)))&gt;90),TRUE),TRUE,OR(NOT(ISTEXT(A186)),LEN(A186)&gt;64,LEN(A186)&lt;&gt;LEN(SUBSTITUTE(A186,"*","")),LEN(A186)&lt;&gt;LEN(SUBSTITUTE(A186,"?","")),LEN(A186)&lt;&gt;LEN(SUBSTITUTE(A186,"~","")),LEN(A186)&lt;&gt;LEN(SUBSTITUTE(A186,"=","")),LEN(A186)&lt;&gt;LEN(SUBSTITUTE(A186,"&lt;","")),LEN(A186)&lt;&gt;LEN(SUBSTITUTE(A186,"&gt;","")))),"IDs: Text mit A–Z am Anfang, bis zu 64 Zeichen; ohne *, ?, ~, =, &lt; oder &gt;. Beispiel: T-001.",IF(COUNTIFS('Exits'!$A$9:$A$608,A186)&lt;&gt;1,"Ausstiegs-ID ist doppelt",IF(B186="","Zugehörige Trade-ID eingeben",IF(IF(IFERROR(OR(CODE(UPPER(LEFT(B186,1)))&lt;65,CODE(UPPER(LEFT(B186,1)))&gt;90),TRUE),TRUE,OR(NOT(ISTEXT(B186)),LEN(B186)&gt;64,LEN(B186)&lt;&gt;LEN(SUBSTITUTE(B186,"*","")),LEN(B186)&lt;&gt;LEN(SUBSTITUTE(B186,"?","")),LEN(B186)&lt;&gt;LEN(SUBSTITUTE(B186,"~","")),LEN(B186)&lt;&gt;LEN(SUBSTITUTE(B186,"=","")),LEN(B186)&lt;&gt;LEN(SUBSTITUTE(B186,"&lt;","")),LEN(B186)&lt;&gt;LEN(SUBSTITUTE(B186,"&gt;","")))),"IDs: Text mit A–Z am Anfang, bis zu 64 Zeichen; ohne *, ?, ~, =, &lt; oder &gt;. Beispiel: T-001.",IF(COUNTIFS('Trades'!$A$9:$A$208,B186)&lt;&gt;1,"Trade-ID muss genau einer Trades-Zeile entsprechen",IF(NOT(ISNUMBER(C186)),"Gültigen Schließungszeitpunkt eingeben",IF(OR(C186&lt;1,C186&gt;2958465),"Gültigen Schließungszeitpunkt eingeben",IF(NOT(ISNUMBER(D186)),"Positive geschlossene Menge eingeben",IF(OR(D186&lt;=0,D186&gt;1000000,ROUND(D186,8)&lt;&gt;D186),"Positive geschlossene Menge eingeben",IF(NOT(ISNUMBER(INDEX('Trades'!$D$9:$D$208,MATCH(B186,'Trades'!$A$9:$A$208,0)))),"Gültigen Eröffnungszeitpunkt eingeben",IF(C186&lt;INDEX('Trades'!$D$9:$D$208,MATCH(B186,'Trades'!$A$9:$A$208,0)),"Ausstieg liegt vor der Eröffnung",IF(AND(E186&lt;&gt;"",OR(NOT(ISNUMBER(E186)),E186&lt;=0)),"Positiven Kurs eingeben oder leer lassen",IF(AND(F186&lt;&gt;"",NOT(ISNUMBER(F186))),"Brutto-P&amp;L muss numerisch oder leer sein",IF(AND(ISNUMBER(F186),OR(ABS(F186)&gt;1000000000,ROUND(F186,2)&lt;&gt;F186)),"Geldbeträge: höchstens 2 Nachkommastellen; Eingabebetrag absolut ≤ 1.000.000.000.",""))))))))))))))))</x:f>
      </x:c>
      <x:c r="I186" s="29" t="str">
        <x:f>IF(ISNUMBER(D186),ROUND(D186,8),"")</x:f>
      </x:c>
      <x:c r="J186" s="29" t="n">
        <x:f>IF(ISNUMBER(F186),1,0)</x:f>
        <x:v>0</x:v>
      </x:c>
      <x:c r="K186" s="29" t="n">
        <x:f>IF(COUNTA(A186:F186)=0,0,1)</x:f>
        <x:v>0</x:v>
      </x:c>
    </x:row>
    <x:row r="187" ht="36" customHeight="1">
      <x:c r="A187" s="34"/>
      <x:c r="B187" s="34"/>
      <x:c r="C187" s="35"/>
      <x:c r="D187" s="36"/>
      <x:c r="E187" s="36"/>
      <x:c r="F187" s="37"/>
      <x:c r="G187" s="38" t="n">
        <x:f>IF(K187=0,0,IF(H187="",1,-1))</x:f>
        <x:v>0</x:v>
      </x:c>
      <x:c r="H187" s="33" t="str">
        <x:f>IF(K187=0,"",IF(A187="","Ausstiegs-ID eingeben",IF(IF(IFERROR(OR(CODE(UPPER(LEFT(A187,1)))&lt;65,CODE(UPPER(LEFT(A187,1)))&gt;90),TRUE),TRUE,OR(NOT(ISTEXT(A187)),LEN(A187)&gt;64,LEN(A187)&lt;&gt;LEN(SUBSTITUTE(A187,"*","")),LEN(A187)&lt;&gt;LEN(SUBSTITUTE(A187,"?","")),LEN(A187)&lt;&gt;LEN(SUBSTITUTE(A187,"~","")),LEN(A187)&lt;&gt;LEN(SUBSTITUTE(A187,"=","")),LEN(A187)&lt;&gt;LEN(SUBSTITUTE(A187,"&lt;","")),LEN(A187)&lt;&gt;LEN(SUBSTITUTE(A187,"&gt;","")))),"IDs: Text mit A–Z am Anfang, bis zu 64 Zeichen; ohne *, ?, ~, =, &lt; oder &gt;. Beispiel: T-001.",IF(COUNTIFS('Exits'!$A$9:$A$608,A187)&lt;&gt;1,"Ausstiegs-ID ist doppelt",IF(B187="","Zugehörige Trade-ID eingeben",IF(IF(IFERROR(OR(CODE(UPPER(LEFT(B187,1)))&lt;65,CODE(UPPER(LEFT(B187,1)))&gt;90),TRUE),TRUE,OR(NOT(ISTEXT(B187)),LEN(B187)&gt;64,LEN(B187)&lt;&gt;LEN(SUBSTITUTE(B187,"*","")),LEN(B187)&lt;&gt;LEN(SUBSTITUTE(B187,"?","")),LEN(B187)&lt;&gt;LEN(SUBSTITUTE(B187,"~","")),LEN(B187)&lt;&gt;LEN(SUBSTITUTE(B187,"=","")),LEN(B187)&lt;&gt;LEN(SUBSTITUTE(B187,"&lt;","")),LEN(B187)&lt;&gt;LEN(SUBSTITUTE(B187,"&gt;","")))),"IDs: Text mit A–Z am Anfang, bis zu 64 Zeichen; ohne *, ?, ~, =, &lt; oder &gt;. Beispiel: T-001.",IF(COUNTIFS('Trades'!$A$9:$A$208,B187)&lt;&gt;1,"Trade-ID muss genau einer Trades-Zeile entsprechen",IF(NOT(ISNUMBER(C187)),"Gültigen Schließungszeitpunkt eingeben",IF(OR(C187&lt;1,C187&gt;2958465),"Gültigen Schließungszeitpunkt eingeben",IF(NOT(ISNUMBER(D187)),"Positive geschlossene Menge eingeben",IF(OR(D187&lt;=0,D187&gt;1000000,ROUND(D187,8)&lt;&gt;D187),"Positive geschlossene Menge eingeben",IF(NOT(ISNUMBER(INDEX('Trades'!$D$9:$D$208,MATCH(B187,'Trades'!$A$9:$A$208,0)))),"Gültigen Eröffnungszeitpunkt eingeben",IF(C187&lt;INDEX('Trades'!$D$9:$D$208,MATCH(B187,'Trades'!$A$9:$A$208,0)),"Ausstieg liegt vor der Eröffnung",IF(AND(E187&lt;&gt;"",OR(NOT(ISNUMBER(E187)),E187&lt;=0)),"Positiven Kurs eingeben oder leer lassen",IF(AND(F187&lt;&gt;"",NOT(ISNUMBER(F187))),"Brutto-P&amp;L muss numerisch oder leer sein",IF(AND(ISNUMBER(F187),OR(ABS(F187)&gt;1000000000,ROUND(F187,2)&lt;&gt;F187)),"Geldbeträge: höchstens 2 Nachkommastellen; Eingabebetrag absolut ≤ 1.000.000.000.",""))))))))))))))))</x:f>
      </x:c>
      <x:c r="I187" s="29" t="str">
        <x:f>IF(ISNUMBER(D187),ROUND(D187,8),"")</x:f>
      </x:c>
      <x:c r="J187" s="29" t="n">
        <x:f>IF(ISNUMBER(F187),1,0)</x:f>
        <x:v>0</x:v>
      </x:c>
      <x:c r="K187" s="29" t="n">
        <x:f>IF(COUNTA(A187:F187)=0,0,1)</x:f>
        <x:v>0</x:v>
      </x:c>
    </x:row>
    <x:row r="188" ht="36" customHeight="1">
      <x:c r="A188" s="34"/>
      <x:c r="B188" s="34"/>
      <x:c r="C188" s="35"/>
      <x:c r="D188" s="36"/>
      <x:c r="E188" s="36"/>
      <x:c r="F188" s="37"/>
      <x:c r="G188" s="38" t="n">
        <x:f>IF(K188=0,0,IF(H188="",1,-1))</x:f>
        <x:v>0</x:v>
      </x:c>
      <x:c r="H188" s="33" t="str">
        <x:f>IF(K188=0,"",IF(A188="","Ausstiegs-ID eingeben",IF(IF(IFERROR(OR(CODE(UPPER(LEFT(A188,1)))&lt;65,CODE(UPPER(LEFT(A188,1)))&gt;90),TRUE),TRUE,OR(NOT(ISTEXT(A188)),LEN(A188)&gt;64,LEN(A188)&lt;&gt;LEN(SUBSTITUTE(A188,"*","")),LEN(A188)&lt;&gt;LEN(SUBSTITUTE(A188,"?","")),LEN(A188)&lt;&gt;LEN(SUBSTITUTE(A188,"~","")),LEN(A188)&lt;&gt;LEN(SUBSTITUTE(A188,"=","")),LEN(A188)&lt;&gt;LEN(SUBSTITUTE(A188,"&lt;","")),LEN(A188)&lt;&gt;LEN(SUBSTITUTE(A188,"&gt;","")))),"IDs: Text mit A–Z am Anfang, bis zu 64 Zeichen; ohne *, ?, ~, =, &lt; oder &gt;. Beispiel: T-001.",IF(COUNTIFS('Exits'!$A$9:$A$608,A188)&lt;&gt;1,"Ausstiegs-ID ist doppelt",IF(B188="","Zugehörige Trade-ID eingeben",IF(IF(IFERROR(OR(CODE(UPPER(LEFT(B188,1)))&lt;65,CODE(UPPER(LEFT(B188,1)))&gt;90),TRUE),TRUE,OR(NOT(ISTEXT(B188)),LEN(B188)&gt;64,LEN(B188)&lt;&gt;LEN(SUBSTITUTE(B188,"*","")),LEN(B188)&lt;&gt;LEN(SUBSTITUTE(B188,"?","")),LEN(B188)&lt;&gt;LEN(SUBSTITUTE(B188,"~","")),LEN(B188)&lt;&gt;LEN(SUBSTITUTE(B188,"=","")),LEN(B188)&lt;&gt;LEN(SUBSTITUTE(B188,"&lt;","")),LEN(B188)&lt;&gt;LEN(SUBSTITUTE(B188,"&gt;","")))),"IDs: Text mit A–Z am Anfang, bis zu 64 Zeichen; ohne *, ?, ~, =, &lt; oder &gt;. Beispiel: T-001.",IF(COUNTIFS('Trades'!$A$9:$A$208,B188)&lt;&gt;1,"Trade-ID muss genau einer Trades-Zeile entsprechen",IF(NOT(ISNUMBER(C188)),"Gültigen Schließungszeitpunkt eingeben",IF(OR(C188&lt;1,C188&gt;2958465),"Gültigen Schließungszeitpunkt eingeben",IF(NOT(ISNUMBER(D188)),"Positive geschlossene Menge eingeben",IF(OR(D188&lt;=0,D188&gt;1000000,ROUND(D188,8)&lt;&gt;D188),"Positive geschlossene Menge eingeben",IF(NOT(ISNUMBER(INDEX('Trades'!$D$9:$D$208,MATCH(B188,'Trades'!$A$9:$A$208,0)))),"Gültigen Eröffnungszeitpunkt eingeben",IF(C188&lt;INDEX('Trades'!$D$9:$D$208,MATCH(B188,'Trades'!$A$9:$A$208,0)),"Ausstieg liegt vor der Eröffnung",IF(AND(E188&lt;&gt;"",OR(NOT(ISNUMBER(E188)),E188&lt;=0)),"Positiven Kurs eingeben oder leer lassen",IF(AND(F188&lt;&gt;"",NOT(ISNUMBER(F188))),"Brutto-P&amp;L muss numerisch oder leer sein",IF(AND(ISNUMBER(F188),OR(ABS(F188)&gt;1000000000,ROUND(F188,2)&lt;&gt;F188)),"Geldbeträge: höchstens 2 Nachkommastellen; Eingabebetrag absolut ≤ 1.000.000.000.",""))))))))))))))))</x:f>
      </x:c>
      <x:c r="I188" s="29" t="str">
        <x:f>IF(ISNUMBER(D188),ROUND(D188,8),"")</x:f>
      </x:c>
      <x:c r="J188" s="29" t="n">
        <x:f>IF(ISNUMBER(F188),1,0)</x:f>
        <x:v>0</x:v>
      </x:c>
      <x:c r="K188" s="29" t="n">
        <x:f>IF(COUNTA(A188:F188)=0,0,1)</x:f>
        <x:v>0</x:v>
      </x:c>
    </x:row>
    <x:row r="189" ht="36" customHeight="1">
      <x:c r="A189" s="34"/>
      <x:c r="B189" s="34"/>
      <x:c r="C189" s="35"/>
      <x:c r="D189" s="36"/>
      <x:c r="E189" s="36"/>
      <x:c r="F189" s="37"/>
      <x:c r="G189" s="38" t="n">
        <x:f>IF(K189=0,0,IF(H189="",1,-1))</x:f>
        <x:v>0</x:v>
      </x:c>
      <x:c r="H189" s="33" t="str">
        <x:f>IF(K189=0,"",IF(A189="","Ausstiegs-ID eingeben",IF(IF(IFERROR(OR(CODE(UPPER(LEFT(A189,1)))&lt;65,CODE(UPPER(LEFT(A189,1)))&gt;90),TRUE),TRUE,OR(NOT(ISTEXT(A189)),LEN(A189)&gt;64,LEN(A189)&lt;&gt;LEN(SUBSTITUTE(A189,"*","")),LEN(A189)&lt;&gt;LEN(SUBSTITUTE(A189,"?","")),LEN(A189)&lt;&gt;LEN(SUBSTITUTE(A189,"~","")),LEN(A189)&lt;&gt;LEN(SUBSTITUTE(A189,"=","")),LEN(A189)&lt;&gt;LEN(SUBSTITUTE(A189,"&lt;","")),LEN(A189)&lt;&gt;LEN(SUBSTITUTE(A189,"&gt;","")))),"IDs: Text mit A–Z am Anfang, bis zu 64 Zeichen; ohne *, ?, ~, =, &lt; oder &gt;. Beispiel: T-001.",IF(COUNTIFS('Exits'!$A$9:$A$608,A189)&lt;&gt;1,"Ausstiegs-ID ist doppelt",IF(B189="","Zugehörige Trade-ID eingeben",IF(IF(IFERROR(OR(CODE(UPPER(LEFT(B189,1)))&lt;65,CODE(UPPER(LEFT(B189,1)))&gt;90),TRUE),TRUE,OR(NOT(ISTEXT(B189)),LEN(B189)&gt;64,LEN(B189)&lt;&gt;LEN(SUBSTITUTE(B189,"*","")),LEN(B189)&lt;&gt;LEN(SUBSTITUTE(B189,"?","")),LEN(B189)&lt;&gt;LEN(SUBSTITUTE(B189,"~","")),LEN(B189)&lt;&gt;LEN(SUBSTITUTE(B189,"=","")),LEN(B189)&lt;&gt;LEN(SUBSTITUTE(B189,"&lt;","")),LEN(B189)&lt;&gt;LEN(SUBSTITUTE(B189,"&gt;","")))),"IDs: Text mit A–Z am Anfang, bis zu 64 Zeichen; ohne *, ?, ~, =, &lt; oder &gt;. Beispiel: T-001.",IF(COUNTIFS('Trades'!$A$9:$A$208,B189)&lt;&gt;1,"Trade-ID muss genau einer Trades-Zeile entsprechen",IF(NOT(ISNUMBER(C189)),"Gültigen Schließungszeitpunkt eingeben",IF(OR(C189&lt;1,C189&gt;2958465),"Gültigen Schließungszeitpunkt eingeben",IF(NOT(ISNUMBER(D189)),"Positive geschlossene Menge eingeben",IF(OR(D189&lt;=0,D189&gt;1000000,ROUND(D189,8)&lt;&gt;D189),"Positive geschlossene Menge eingeben",IF(NOT(ISNUMBER(INDEX('Trades'!$D$9:$D$208,MATCH(B189,'Trades'!$A$9:$A$208,0)))),"Gültigen Eröffnungszeitpunkt eingeben",IF(C189&lt;INDEX('Trades'!$D$9:$D$208,MATCH(B189,'Trades'!$A$9:$A$208,0)),"Ausstieg liegt vor der Eröffnung",IF(AND(E189&lt;&gt;"",OR(NOT(ISNUMBER(E189)),E189&lt;=0)),"Positiven Kurs eingeben oder leer lassen",IF(AND(F189&lt;&gt;"",NOT(ISNUMBER(F189))),"Brutto-P&amp;L muss numerisch oder leer sein",IF(AND(ISNUMBER(F189),OR(ABS(F189)&gt;1000000000,ROUND(F189,2)&lt;&gt;F189)),"Geldbeträge: höchstens 2 Nachkommastellen; Eingabebetrag absolut ≤ 1.000.000.000.",""))))))))))))))))</x:f>
      </x:c>
      <x:c r="I189" s="29" t="str">
        <x:f>IF(ISNUMBER(D189),ROUND(D189,8),"")</x:f>
      </x:c>
      <x:c r="J189" s="29" t="n">
        <x:f>IF(ISNUMBER(F189),1,0)</x:f>
        <x:v>0</x:v>
      </x:c>
      <x:c r="K189" s="29" t="n">
        <x:f>IF(COUNTA(A189:F189)=0,0,1)</x:f>
        <x:v>0</x:v>
      </x:c>
    </x:row>
    <x:row r="190" ht="36" customHeight="1">
      <x:c r="A190" s="34"/>
      <x:c r="B190" s="34"/>
      <x:c r="C190" s="35"/>
      <x:c r="D190" s="36"/>
      <x:c r="E190" s="36"/>
      <x:c r="F190" s="37"/>
      <x:c r="G190" s="38" t="n">
        <x:f>IF(K190=0,0,IF(H190="",1,-1))</x:f>
        <x:v>0</x:v>
      </x:c>
      <x:c r="H190" s="33" t="str">
        <x:f>IF(K190=0,"",IF(A190="","Ausstiegs-ID eingeben",IF(IF(IFERROR(OR(CODE(UPPER(LEFT(A190,1)))&lt;65,CODE(UPPER(LEFT(A190,1)))&gt;90),TRUE),TRUE,OR(NOT(ISTEXT(A190)),LEN(A190)&gt;64,LEN(A190)&lt;&gt;LEN(SUBSTITUTE(A190,"*","")),LEN(A190)&lt;&gt;LEN(SUBSTITUTE(A190,"?","")),LEN(A190)&lt;&gt;LEN(SUBSTITUTE(A190,"~","")),LEN(A190)&lt;&gt;LEN(SUBSTITUTE(A190,"=","")),LEN(A190)&lt;&gt;LEN(SUBSTITUTE(A190,"&lt;","")),LEN(A190)&lt;&gt;LEN(SUBSTITUTE(A190,"&gt;","")))),"IDs: Text mit A–Z am Anfang, bis zu 64 Zeichen; ohne *, ?, ~, =, &lt; oder &gt;. Beispiel: T-001.",IF(COUNTIFS('Exits'!$A$9:$A$608,A190)&lt;&gt;1,"Ausstiegs-ID ist doppelt",IF(B190="","Zugehörige Trade-ID eingeben",IF(IF(IFERROR(OR(CODE(UPPER(LEFT(B190,1)))&lt;65,CODE(UPPER(LEFT(B190,1)))&gt;90),TRUE),TRUE,OR(NOT(ISTEXT(B190)),LEN(B190)&gt;64,LEN(B190)&lt;&gt;LEN(SUBSTITUTE(B190,"*","")),LEN(B190)&lt;&gt;LEN(SUBSTITUTE(B190,"?","")),LEN(B190)&lt;&gt;LEN(SUBSTITUTE(B190,"~","")),LEN(B190)&lt;&gt;LEN(SUBSTITUTE(B190,"=","")),LEN(B190)&lt;&gt;LEN(SUBSTITUTE(B190,"&lt;","")),LEN(B190)&lt;&gt;LEN(SUBSTITUTE(B190,"&gt;","")))),"IDs: Text mit A–Z am Anfang, bis zu 64 Zeichen; ohne *, ?, ~, =, &lt; oder &gt;. Beispiel: T-001.",IF(COUNTIFS('Trades'!$A$9:$A$208,B190)&lt;&gt;1,"Trade-ID muss genau einer Trades-Zeile entsprechen",IF(NOT(ISNUMBER(C190)),"Gültigen Schließungszeitpunkt eingeben",IF(OR(C190&lt;1,C190&gt;2958465),"Gültigen Schließungszeitpunkt eingeben",IF(NOT(ISNUMBER(D190)),"Positive geschlossene Menge eingeben",IF(OR(D190&lt;=0,D190&gt;1000000,ROUND(D190,8)&lt;&gt;D190),"Positive geschlossene Menge eingeben",IF(NOT(ISNUMBER(INDEX('Trades'!$D$9:$D$208,MATCH(B190,'Trades'!$A$9:$A$208,0)))),"Gültigen Eröffnungszeitpunkt eingeben",IF(C190&lt;INDEX('Trades'!$D$9:$D$208,MATCH(B190,'Trades'!$A$9:$A$208,0)),"Ausstieg liegt vor der Eröffnung",IF(AND(E190&lt;&gt;"",OR(NOT(ISNUMBER(E190)),E190&lt;=0)),"Positiven Kurs eingeben oder leer lassen",IF(AND(F190&lt;&gt;"",NOT(ISNUMBER(F190))),"Brutto-P&amp;L muss numerisch oder leer sein",IF(AND(ISNUMBER(F190),OR(ABS(F190)&gt;1000000000,ROUND(F190,2)&lt;&gt;F190)),"Geldbeträge: höchstens 2 Nachkommastellen; Eingabebetrag absolut ≤ 1.000.000.000.",""))))))))))))))))</x:f>
      </x:c>
      <x:c r="I190" s="29" t="str">
        <x:f>IF(ISNUMBER(D190),ROUND(D190,8),"")</x:f>
      </x:c>
      <x:c r="J190" s="29" t="n">
        <x:f>IF(ISNUMBER(F190),1,0)</x:f>
        <x:v>0</x:v>
      </x:c>
      <x:c r="K190" s="29" t="n">
        <x:f>IF(COUNTA(A190:F190)=0,0,1)</x:f>
        <x:v>0</x:v>
      </x:c>
    </x:row>
    <x:row r="191" ht="36" customHeight="1">
      <x:c r="A191" s="34"/>
      <x:c r="B191" s="34"/>
      <x:c r="C191" s="35"/>
      <x:c r="D191" s="36"/>
      <x:c r="E191" s="36"/>
      <x:c r="F191" s="37"/>
      <x:c r="G191" s="38" t="n">
        <x:f>IF(K191=0,0,IF(H191="",1,-1))</x:f>
        <x:v>0</x:v>
      </x:c>
      <x:c r="H191" s="33" t="str">
        <x:f>IF(K191=0,"",IF(A191="","Ausstiegs-ID eingeben",IF(IF(IFERROR(OR(CODE(UPPER(LEFT(A191,1)))&lt;65,CODE(UPPER(LEFT(A191,1)))&gt;90),TRUE),TRUE,OR(NOT(ISTEXT(A191)),LEN(A191)&gt;64,LEN(A191)&lt;&gt;LEN(SUBSTITUTE(A191,"*","")),LEN(A191)&lt;&gt;LEN(SUBSTITUTE(A191,"?","")),LEN(A191)&lt;&gt;LEN(SUBSTITUTE(A191,"~","")),LEN(A191)&lt;&gt;LEN(SUBSTITUTE(A191,"=","")),LEN(A191)&lt;&gt;LEN(SUBSTITUTE(A191,"&lt;","")),LEN(A191)&lt;&gt;LEN(SUBSTITUTE(A191,"&gt;","")))),"IDs: Text mit A–Z am Anfang, bis zu 64 Zeichen; ohne *, ?, ~, =, &lt; oder &gt;. Beispiel: T-001.",IF(COUNTIFS('Exits'!$A$9:$A$608,A191)&lt;&gt;1,"Ausstiegs-ID ist doppelt",IF(B191="","Zugehörige Trade-ID eingeben",IF(IF(IFERROR(OR(CODE(UPPER(LEFT(B191,1)))&lt;65,CODE(UPPER(LEFT(B191,1)))&gt;90),TRUE),TRUE,OR(NOT(ISTEXT(B191)),LEN(B191)&gt;64,LEN(B191)&lt;&gt;LEN(SUBSTITUTE(B191,"*","")),LEN(B191)&lt;&gt;LEN(SUBSTITUTE(B191,"?","")),LEN(B191)&lt;&gt;LEN(SUBSTITUTE(B191,"~","")),LEN(B191)&lt;&gt;LEN(SUBSTITUTE(B191,"=","")),LEN(B191)&lt;&gt;LEN(SUBSTITUTE(B191,"&lt;","")),LEN(B191)&lt;&gt;LEN(SUBSTITUTE(B191,"&gt;","")))),"IDs: Text mit A–Z am Anfang, bis zu 64 Zeichen; ohne *, ?, ~, =, &lt; oder &gt;. Beispiel: T-001.",IF(COUNTIFS('Trades'!$A$9:$A$208,B191)&lt;&gt;1,"Trade-ID muss genau einer Trades-Zeile entsprechen",IF(NOT(ISNUMBER(C191)),"Gültigen Schließungszeitpunkt eingeben",IF(OR(C191&lt;1,C191&gt;2958465),"Gültigen Schließungszeitpunkt eingeben",IF(NOT(ISNUMBER(D191)),"Positive geschlossene Menge eingeben",IF(OR(D191&lt;=0,D191&gt;1000000,ROUND(D191,8)&lt;&gt;D191),"Positive geschlossene Menge eingeben",IF(NOT(ISNUMBER(INDEX('Trades'!$D$9:$D$208,MATCH(B191,'Trades'!$A$9:$A$208,0)))),"Gültigen Eröffnungszeitpunkt eingeben",IF(C191&lt;INDEX('Trades'!$D$9:$D$208,MATCH(B191,'Trades'!$A$9:$A$208,0)),"Ausstieg liegt vor der Eröffnung",IF(AND(E191&lt;&gt;"",OR(NOT(ISNUMBER(E191)),E191&lt;=0)),"Positiven Kurs eingeben oder leer lassen",IF(AND(F191&lt;&gt;"",NOT(ISNUMBER(F191))),"Brutto-P&amp;L muss numerisch oder leer sein",IF(AND(ISNUMBER(F191),OR(ABS(F191)&gt;1000000000,ROUND(F191,2)&lt;&gt;F191)),"Geldbeträge: höchstens 2 Nachkommastellen; Eingabebetrag absolut ≤ 1.000.000.000.",""))))))))))))))))</x:f>
      </x:c>
      <x:c r="I191" s="29" t="str">
        <x:f>IF(ISNUMBER(D191),ROUND(D191,8),"")</x:f>
      </x:c>
      <x:c r="J191" s="29" t="n">
        <x:f>IF(ISNUMBER(F191),1,0)</x:f>
        <x:v>0</x:v>
      </x:c>
      <x:c r="K191" s="29" t="n">
        <x:f>IF(COUNTA(A191:F191)=0,0,1)</x:f>
        <x:v>0</x:v>
      </x:c>
    </x:row>
    <x:row r="192" ht="36" customHeight="1">
      <x:c r="A192" s="34"/>
      <x:c r="B192" s="34"/>
      <x:c r="C192" s="35"/>
      <x:c r="D192" s="36"/>
      <x:c r="E192" s="36"/>
      <x:c r="F192" s="37"/>
      <x:c r="G192" s="38" t="n">
        <x:f>IF(K192=0,0,IF(H192="",1,-1))</x:f>
        <x:v>0</x:v>
      </x:c>
      <x:c r="H192" s="33" t="str">
        <x:f>IF(K192=0,"",IF(A192="","Ausstiegs-ID eingeben",IF(IF(IFERROR(OR(CODE(UPPER(LEFT(A192,1)))&lt;65,CODE(UPPER(LEFT(A192,1)))&gt;90),TRUE),TRUE,OR(NOT(ISTEXT(A192)),LEN(A192)&gt;64,LEN(A192)&lt;&gt;LEN(SUBSTITUTE(A192,"*","")),LEN(A192)&lt;&gt;LEN(SUBSTITUTE(A192,"?","")),LEN(A192)&lt;&gt;LEN(SUBSTITUTE(A192,"~","")),LEN(A192)&lt;&gt;LEN(SUBSTITUTE(A192,"=","")),LEN(A192)&lt;&gt;LEN(SUBSTITUTE(A192,"&lt;","")),LEN(A192)&lt;&gt;LEN(SUBSTITUTE(A192,"&gt;","")))),"IDs: Text mit A–Z am Anfang, bis zu 64 Zeichen; ohne *, ?, ~, =, &lt; oder &gt;. Beispiel: T-001.",IF(COUNTIFS('Exits'!$A$9:$A$608,A192)&lt;&gt;1,"Ausstiegs-ID ist doppelt",IF(B192="","Zugehörige Trade-ID eingeben",IF(IF(IFERROR(OR(CODE(UPPER(LEFT(B192,1)))&lt;65,CODE(UPPER(LEFT(B192,1)))&gt;90),TRUE),TRUE,OR(NOT(ISTEXT(B192)),LEN(B192)&gt;64,LEN(B192)&lt;&gt;LEN(SUBSTITUTE(B192,"*","")),LEN(B192)&lt;&gt;LEN(SUBSTITUTE(B192,"?","")),LEN(B192)&lt;&gt;LEN(SUBSTITUTE(B192,"~","")),LEN(B192)&lt;&gt;LEN(SUBSTITUTE(B192,"=","")),LEN(B192)&lt;&gt;LEN(SUBSTITUTE(B192,"&lt;","")),LEN(B192)&lt;&gt;LEN(SUBSTITUTE(B192,"&gt;","")))),"IDs: Text mit A–Z am Anfang, bis zu 64 Zeichen; ohne *, ?, ~, =, &lt; oder &gt;. Beispiel: T-001.",IF(COUNTIFS('Trades'!$A$9:$A$208,B192)&lt;&gt;1,"Trade-ID muss genau einer Trades-Zeile entsprechen",IF(NOT(ISNUMBER(C192)),"Gültigen Schließungszeitpunkt eingeben",IF(OR(C192&lt;1,C192&gt;2958465),"Gültigen Schließungszeitpunkt eingeben",IF(NOT(ISNUMBER(D192)),"Positive geschlossene Menge eingeben",IF(OR(D192&lt;=0,D192&gt;1000000,ROUND(D192,8)&lt;&gt;D192),"Positive geschlossene Menge eingeben",IF(NOT(ISNUMBER(INDEX('Trades'!$D$9:$D$208,MATCH(B192,'Trades'!$A$9:$A$208,0)))),"Gültigen Eröffnungszeitpunkt eingeben",IF(C192&lt;INDEX('Trades'!$D$9:$D$208,MATCH(B192,'Trades'!$A$9:$A$208,0)),"Ausstieg liegt vor der Eröffnung",IF(AND(E192&lt;&gt;"",OR(NOT(ISNUMBER(E192)),E192&lt;=0)),"Positiven Kurs eingeben oder leer lassen",IF(AND(F192&lt;&gt;"",NOT(ISNUMBER(F192))),"Brutto-P&amp;L muss numerisch oder leer sein",IF(AND(ISNUMBER(F192),OR(ABS(F192)&gt;1000000000,ROUND(F192,2)&lt;&gt;F192)),"Geldbeträge: höchstens 2 Nachkommastellen; Eingabebetrag absolut ≤ 1.000.000.000.",""))))))))))))))))</x:f>
      </x:c>
      <x:c r="I192" s="29" t="str">
        <x:f>IF(ISNUMBER(D192),ROUND(D192,8),"")</x:f>
      </x:c>
      <x:c r="J192" s="29" t="n">
        <x:f>IF(ISNUMBER(F192),1,0)</x:f>
        <x:v>0</x:v>
      </x:c>
      <x:c r="K192" s="29" t="n">
        <x:f>IF(COUNTA(A192:F192)=0,0,1)</x:f>
        <x:v>0</x:v>
      </x:c>
    </x:row>
    <x:row r="193" ht="36" customHeight="1">
      <x:c r="A193" s="34"/>
      <x:c r="B193" s="34"/>
      <x:c r="C193" s="35"/>
      <x:c r="D193" s="36"/>
      <x:c r="E193" s="36"/>
      <x:c r="F193" s="37"/>
      <x:c r="G193" s="38" t="n">
        <x:f>IF(K193=0,0,IF(H193="",1,-1))</x:f>
        <x:v>0</x:v>
      </x:c>
      <x:c r="H193" s="33" t="str">
        <x:f>IF(K193=0,"",IF(A193="","Ausstiegs-ID eingeben",IF(IF(IFERROR(OR(CODE(UPPER(LEFT(A193,1)))&lt;65,CODE(UPPER(LEFT(A193,1)))&gt;90),TRUE),TRUE,OR(NOT(ISTEXT(A193)),LEN(A193)&gt;64,LEN(A193)&lt;&gt;LEN(SUBSTITUTE(A193,"*","")),LEN(A193)&lt;&gt;LEN(SUBSTITUTE(A193,"?","")),LEN(A193)&lt;&gt;LEN(SUBSTITUTE(A193,"~","")),LEN(A193)&lt;&gt;LEN(SUBSTITUTE(A193,"=","")),LEN(A193)&lt;&gt;LEN(SUBSTITUTE(A193,"&lt;","")),LEN(A193)&lt;&gt;LEN(SUBSTITUTE(A193,"&gt;","")))),"IDs: Text mit A–Z am Anfang, bis zu 64 Zeichen; ohne *, ?, ~, =, &lt; oder &gt;. Beispiel: T-001.",IF(COUNTIFS('Exits'!$A$9:$A$608,A193)&lt;&gt;1,"Ausstiegs-ID ist doppelt",IF(B193="","Zugehörige Trade-ID eingeben",IF(IF(IFERROR(OR(CODE(UPPER(LEFT(B193,1)))&lt;65,CODE(UPPER(LEFT(B193,1)))&gt;90),TRUE),TRUE,OR(NOT(ISTEXT(B193)),LEN(B193)&gt;64,LEN(B193)&lt;&gt;LEN(SUBSTITUTE(B193,"*","")),LEN(B193)&lt;&gt;LEN(SUBSTITUTE(B193,"?","")),LEN(B193)&lt;&gt;LEN(SUBSTITUTE(B193,"~","")),LEN(B193)&lt;&gt;LEN(SUBSTITUTE(B193,"=","")),LEN(B193)&lt;&gt;LEN(SUBSTITUTE(B193,"&lt;","")),LEN(B193)&lt;&gt;LEN(SUBSTITUTE(B193,"&gt;","")))),"IDs: Text mit A–Z am Anfang, bis zu 64 Zeichen; ohne *, ?, ~, =, &lt; oder &gt;. Beispiel: T-001.",IF(COUNTIFS('Trades'!$A$9:$A$208,B193)&lt;&gt;1,"Trade-ID muss genau einer Trades-Zeile entsprechen",IF(NOT(ISNUMBER(C193)),"Gültigen Schließungszeitpunkt eingeben",IF(OR(C193&lt;1,C193&gt;2958465),"Gültigen Schließungszeitpunkt eingeben",IF(NOT(ISNUMBER(D193)),"Positive geschlossene Menge eingeben",IF(OR(D193&lt;=0,D193&gt;1000000,ROUND(D193,8)&lt;&gt;D193),"Positive geschlossene Menge eingeben",IF(NOT(ISNUMBER(INDEX('Trades'!$D$9:$D$208,MATCH(B193,'Trades'!$A$9:$A$208,0)))),"Gültigen Eröffnungszeitpunkt eingeben",IF(C193&lt;INDEX('Trades'!$D$9:$D$208,MATCH(B193,'Trades'!$A$9:$A$208,0)),"Ausstieg liegt vor der Eröffnung",IF(AND(E193&lt;&gt;"",OR(NOT(ISNUMBER(E193)),E193&lt;=0)),"Positiven Kurs eingeben oder leer lassen",IF(AND(F193&lt;&gt;"",NOT(ISNUMBER(F193))),"Brutto-P&amp;L muss numerisch oder leer sein",IF(AND(ISNUMBER(F193),OR(ABS(F193)&gt;1000000000,ROUND(F193,2)&lt;&gt;F193)),"Geldbeträge: höchstens 2 Nachkommastellen; Eingabebetrag absolut ≤ 1.000.000.000.",""))))))))))))))))</x:f>
      </x:c>
      <x:c r="I193" s="29" t="str">
        <x:f>IF(ISNUMBER(D193),ROUND(D193,8),"")</x:f>
      </x:c>
      <x:c r="J193" s="29" t="n">
        <x:f>IF(ISNUMBER(F193),1,0)</x:f>
        <x:v>0</x:v>
      </x:c>
      <x:c r="K193" s="29" t="n">
        <x:f>IF(COUNTA(A193:F193)=0,0,1)</x:f>
        <x:v>0</x:v>
      </x:c>
    </x:row>
    <x:row r="194" ht="36" customHeight="1">
      <x:c r="A194" s="34"/>
      <x:c r="B194" s="34"/>
      <x:c r="C194" s="35"/>
      <x:c r="D194" s="36"/>
      <x:c r="E194" s="36"/>
      <x:c r="F194" s="37"/>
      <x:c r="G194" s="38" t="n">
        <x:f>IF(K194=0,0,IF(H194="",1,-1))</x:f>
        <x:v>0</x:v>
      </x:c>
      <x:c r="H194" s="33" t="str">
        <x:f>IF(K194=0,"",IF(A194="","Ausstiegs-ID eingeben",IF(IF(IFERROR(OR(CODE(UPPER(LEFT(A194,1)))&lt;65,CODE(UPPER(LEFT(A194,1)))&gt;90),TRUE),TRUE,OR(NOT(ISTEXT(A194)),LEN(A194)&gt;64,LEN(A194)&lt;&gt;LEN(SUBSTITUTE(A194,"*","")),LEN(A194)&lt;&gt;LEN(SUBSTITUTE(A194,"?","")),LEN(A194)&lt;&gt;LEN(SUBSTITUTE(A194,"~","")),LEN(A194)&lt;&gt;LEN(SUBSTITUTE(A194,"=","")),LEN(A194)&lt;&gt;LEN(SUBSTITUTE(A194,"&lt;","")),LEN(A194)&lt;&gt;LEN(SUBSTITUTE(A194,"&gt;","")))),"IDs: Text mit A–Z am Anfang, bis zu 64 Zeichen; ohne *, ?, ~, =, &lt; oder &gt;. Beispiel: T-001.",IF(COUNTIFS('Exits'!$A$9:$A$608,A194)&lt;&gt;1,"Ausstiegs-ID ist doppelt",IF(B194="","Zugehörige Trade-ID eingeben",IF(IF(IFERROR(OR(CODE(UPPER(LEFT(B194,1)))&lt;65,CODE(UPPER(LEFT(B194,1)))&gt;90),TRUE),TRUE,OR(NOT(ISTEXT(B194)),LEN(B194)&gt;64,LEN(B194)&lt;&gt;LEN(SUBSTITUTE(B194,"*","")),LEN(B194)&lt;&gt;LEN(SUBSTITUTE(B194,"?","")),LEN(B194)&lt;&gt;LEN(SUBSTITUTE(B194,"~","")),LEN(B194)&lt;&gt;LEN(SUBSTITUTE(B194,"=","")),LEN(B194)&lt;&gt;LEN(SUBSTITUTE(B194,"&lt;","")),LEN(B194)&lt;&gt;LEN(SUBSTITUTE(B194,"&gt;","")))),"IDs: Text mit A–Z am Anfang, bis zu 64 Zeichen; ohne *, ?, ~, =, &lt; oder &gt;. Beispiel: T-001.",IF(COUNTIFS('Trades'!$A$9:$A$208,B194)&lt;&gt;1,"Trade-ID muss genau einer Trades-Zeile entsprechen",IF(NOT(ISNUMBER(C194)),"Gültigen Schließungszeitpunkt eingeben",IF(OR(C194&lt;1,C194&gt;2958465),"Gültigen Schließungszeitpunkt eingeben",IF(NOT(ISNUMBER(D194)),"Positive geschlossene Menge eingeben",IF(OR(D194&lt;=0,D194&gt;1000000,ROUND(D194,8)&lt;&gt;D194),"Positive geschlossene Menge eingeben",IF(NOT(ISNUMBER(INDEX('Trades'!$D$9:$D$208,MATCH(B194,'Trades'!$A$9:$A$208,0)))),"Gültigen Eröffnungszeitpunkt eingeben",IF(C194&lt;INDEX('Trades'!$D$9:$D$208,MATCH(B194,'Trades'!$A$9:$A$208,0)),"Ausstieg liegt vor der Eröffnung",IF(AND(E194&lt;&gt;"",OR(NOT(ISNUMBER(E194)),E194&lt;=0)),"Positiven Kurs eingeben oder leer lassen",IF(AND(F194&lt;&gt;"",NOT(ISNUMBER(F194))),"Brutto-P&amp;L muss numerisch oder leer sein",IF(AND(ISNUMBER(F194),OR(ABS(F194)&gt;1000000000,ROUND(F194,2)&lt;&gt;F194)),"Geldbeträge: höchstens 2 Nachkommastellen; Eingabebetrag absolut ≤ 1.000.000.000.",""))))))))))))))))</x:f>
      </x:c>
      <x:c r="I194" s="29" t="str">
        <x:f>IF(ISNUMBER(D194),ROUND(D194,8),"")</x:f>
      </x:c>
      <x:c r="J194" s="29" t="n">
        <x:f>IF(ISNUMBER(F194),1,0)</x:f>
        <x:v>0</x:v>
      </x:c>
      <x:c r="K194" s="29" t="n">
        <x:f>IF(COUNTA(A194:F194)=0,0,1)</x:f>
        <x:v>0</x:v>
      </x:c>
    </x:row>
    <x:row r="195" ht="36" customHeight="1">
      <x:c r="A195" s="34"/>
      <x:c r="B195" s="34"/>
      <x:c r="C195" s="35"/>
      <x:c r="D195" s="36"/>
      <x:c r="E195" s="36"/>
      <x:c r="F195" s="37"/>
      <x:c r="G195" s="38" t="n">
        <x:f>IF(K195=0,0,IF(H195="",1,-1))</x:f>
        <x:v>0</x:v>
      </x:c>
      <x:c r="H195" s="33" t="str">
        <x:f>IF(K195=0,"",IF(A195="","Ausstiegs-ID eingeben",IF(IF(IFERROR(OR(CODE(UPPER(LEFT(A195,1)))&lt;65,CODE(UPPER(LEFT(A195,1)))&gt;90),TRUE),TRUE,OR(NOT(ISTEXT(A195)),LEN(A195)&gt;64,LEN(A195)&lt;&gt;LEN(SUBSTITUTE(A195,"*","")),LEN(A195)&lt;&gt;LEN(SUBSTITUTE(A195,"?","")),LEN(A195)&lt;&gt;LEN(SUBSTITUTE(A195,"~","")),LEN(A195)&lt;&gt;LEN(SUBSTITUTE(A195,"=","")),LEN(A195)&lt;&gt;LEN(SUBSTITUTE(A195,"&lt;","")),LEN(A195)&lt;&gt;LEN(SUBSTITUTE(A195,"&gt;","")))),"IDs: Text mit A–Z am Anfang, bis zu 64 Zeichen; ohne *, ?, ~, =, &lt; oder &gt;. Beispiel: T-001.",IF(COUNTIFS('Exits'!$A$9:$A$608,A195)&lt;&gt;1,"Ausstiegs-ID ist doppelt",IF(B195="","Zugehörige Trade-ID eingeben",IF(IF(IFERROR(OR(CODE(UPPER(LEFT(B195,1)))&lt;65,CODE(UPPER(LEFT(B195,1)))&gt;90),TRUE),TRUE,OR(NOT(ISTEXT(B195)),LEN(B195)&gt;64,LEN(B195)&lt;&gt;LEN(SUBSTITUTE(B195,"*","")),LEN(B195)&lt;&gt;LEN(SUBSTITUTE(B195,"?","")),LEN(B195)&lt;&gt;LEN(SUBSTITUTE(B195,"~","")),LEN(B195)&lt;&gt;LEN(SUBSTITUTE(B195,"=","")),LEN(B195)&lt;&gt;LEN(SUBSTITUTE(B195,"&lt;","")),LEN(B195)&lt;&gt;LEN(SUBSTITUTE(B195,"&gt;","")))),"IDs: Text mit A–Z am Anfang, bis zu 64 Zeichen; ohne *, ?, ~, =, &lt; oder &gt;. Beispiel: T-001.",IF(COUNTIFS('Trades'!$A$9:$A$208,B195)&lt;&gt;1,"Trade-ID muss genau einer Trades-Zeile entsprechen",IF(NOT(ISNUMBER(C195)),"Gültigen Schließungszeitpunkt eingeben",IF(OR(C195&lt;1,C195&gt;2958465),"Gültigen Schließungszeitpunkt eingeben",IF(NOT(ISNUMBER(D195)),"Positive geschlossene Menge eingeben",IF(OR(D195&lt;=0,D195&gt;1000000,ROUND(D195,8)&lt;&gt;D195),"Positive geschlossene Menge eingeben",IF(NOT(ISNUMBER(INDEX('Trades'!$D$9:$D$208,MATCH(B195,'Trades'!$A$9:$A$208,0)))),"Gültigen Eröffnungszeitpunkt eingeben",IF(C195&lt;INDEX('Trades'!$D$9:$D$208,MATCH(B195,'Trades'!$A$9:$A$208,0)),"Ausstieg liegt vor der Eröffnung",IF(AND(E195&lt;&gt;"",OR(NOT(ISNUMBER(E195)),E195&lt;=0)),"Positiven Kurs eingeben oder leer lassen",IF(AND(F195&lt;&gt;"",NOT(ISNUMBER(F195))),"Brutto-P&amp;L muss numerisch oder leer sein",IF(AND(ISNUMBER(F195),OR(ABS(F195)&gt;1000000000,ROUND(F195,2)&lt;&gt;F195)),"Geldbeträge: höchstens 2 Nachkommastellen; Eingabebetrag absolut ≤ 1.000.000.000.",""))))))))))))))))</x:f>
      </x:c>
      <x:c r="I195" s="29" t="str">
        <x:f>IF(ISNUMBER(D195),ROUND(D195,8),"")</x:f>
      </x:c>
      <x:c r="J195" s="29" t="n">
        <x:f>IF(ISNUMBER(F195),1,0)</x:f>
        <x:v>0</x:v>
      </x:c>
      <x:c r="K195" s="29" t="n">
        <x:f>IF(COUNTA(A195:F195)=0,0,1)</x:f>
        <x:v>0</x:v>
      </x:c>
    </x:row>
    <x:row r="196" ht="36" customHeight="1">
      <x:c r="A196" s="34"/>
      <x:c r="B196" s="34"/>
      <x:c r="C196" s="35"/>
      <x:c r="D196" s="36"/>
      <x:c r="E196" s="36"/>
      <x:c r="F196" s="37"/>
      <x:c r="G196" s="38" t="n">
        <x:f>IF(K196=0,0,IF(H196="",1,-1))</x:f>
        <x:v>0</x:v>
      </x:c>
      <x:c r="H196" s="33" t="str">
        <x:f>IF(K196=0,"",IF(A196="","Ausstiegs-ID eingeben",IF(IF(IFERROR(OR(CODE(UPPER(LEFT(A196,1)))&lt;65,CODE(UPPER(LEFT(A196,1)))&gt;90),TRUE),TRUE,OR(NOT(ISTEXT(A196)),LEN(A196)&gt;64,LEN(A196)&lt;&gt;LEN(SUBSTITUTE(A196,"*","")),LEN(A196)&lt;&gt;LEN(SUBSTITUTE(A196,"?","")),LEN(A196)&lt;&gt;LEN(SUBSTITUTE(A196,"~","")),LEN(A196)&lt;&gt;LEN(SUBSTITUTE(A196,"=","")),LEN(A196)&lt;&gt;LEN(SUBSTITUTE(A196,"&lt;","")),LEN(A196)&lt;&gt;LEN(SUBSTITUTE(A196,"&gt;","")))),"IDs: Text mit A–Z am Anfang, bis zu 64 Zeichen; ohne *, ?, ~, =, &lt; oder &gt;. Beispiel: T-001.",IF(COUNTIFS('Exits'!$A$9:$A$608,A196)&lt;&gt;1,"Ausstiegs-ID ist doppelt",IF(B196="","Zugehörige Trade-ID eingeben",IF(IF(IFERROR(OR(CODE(UPPER(LEFT(B196,1)))&lt;65,CODE(UPPER(LEFT(B196,1)))&gt;90),TRUE),TRUE,OR(NOT(ISTEXT(B196)),LEN(B196)&gt;64,LEN(B196)&lt;&gt;LEN(SUBSTITUTE(B196,"*","")),LEN(B196)&lt;&gt;LEN(SUBSTITUTE(B196,"?","")),LEN(B196)&lt;&gt;LEN(SUBSTITUTE(B196,"~","")),LEN(B196)&lt;&gt;LEN(SUBSTITUTE(B196,"=","")),LEN(B196)&lt;&gt;LEN(SUBSTITUTE(B196,"&lt;","")),LEN(B196)&lt;&gt;LEN(SUBSTITUTE(B196,"&gt;","")))),"IDs: Text mit A–Z am Anfang, bis zu 64 Zeichen; ohne *, ?, ~, =, &lt; oder &gt;. Beispiel: T-001.",IF(COUNTIFS('Trades'!$A$9:$A$208,B196)&lt;&gt;1,"Trade-ID muss genau einer Trades-Zeile entsprechen",IF(NOT(ISNUMBER(C196)),"Gültigen Schließungszeitpunkt eingeben",IF(OR(C196&lt;1,C196&gt;2958465),"Gültigen Schließungszeitpunkt eingeben",IF(NOT(ISNUMBER(D196)),"Positive geschlossene Menge eingeben",IF(OR(D196&lt;=0,D196&gt;1000000,ROUND(D196,8)&lt;&gt;D196),"Positive geschlossene Menge eingeben",IF(NOT(ISNUMBER(INDEX('Trades'!$D$9:$D$208,MATCH(B196,'Trades'!$A$9:$A$208,0)))),"Gültigen Eröffnungszeitpunkt eingeben",IF(C196&lt;INDEX('Trades'!$D$9:$D$208,MATCH(B196,'Trades'!$A$9:$A$208,0)),"Ausstieg liegt vor der Eröffnung",IF(AND(E196&lt;&gt;"",OR(NOT(ISNUMBER(E196)),E196&lt;=0)),"Positiven Kurs eingeben oder leer lassen",IF(AND(F196&lt;&gt;"",NOT(ISNUMBER(F196))),"Brutto-P&amp;L muss numerisch oder leer sein",IF(AND(ISNUMBER(F196),OR(ABS(F196)&gt;1000000000,ROUND(F196,2)&lt;&gt;F196)),"Geldbeträge: höchstens 2 Nachkommastellen; Eingabebetrag absolut ≤ 1.000.000.000.",""))))))))))))))))</x:f>
      </x:c>
      <x:c r="I196" s="29" t="str">
        <x:f>IF(ISNUMBER(D196),ROUND(D196,8),"")</x:f>
      </x:c>
      <x:c r="J196" s="29" t="n">
        <x:f>IF(ISNUMBER(F196),1,0)</x:f>
        <x:v>0</x:v>
      </x:c>
      <x:c r="K196" s="29" t="n">
        <x:f>IF(COUNTA(A196:F196)=0,0,1)</x:f>
        <x:v>0</x:v>
      </x:c>
    </x:row>
    <x:row r="197" ht="36" customHeight="1">
      <x:c r="A197" s="34"/>
      <x:c r="B197" s="34"/>
      <x:c r="C197" s="35"/>
      <x:c r="D197" s="36"/>
      <x:c r="E197" s="36"/>
      <x:c r="F197" s="37"/>
      <x:c r="G197" s="38" t="n">
        <x:f>IF(K197=0,0,IF(H197="",1,-1))</x:f>
        <x:v>0</x:v>
      </x:c>
      <x:c r="H197" s="33" t="str">
        <x:f>IF(K197=0,"",IF(A197="","Ausstiegs-ID eingeben",IF(IF(IFERROR(OR(CODE(UPPER(LEFT(A197,1)))&lt;65,CODE(UPPER(LEFT(A197,1)))&gt;90),TRUE),TRUE,OR(NOT(ISTEXT(A197)),LEN(A197)&gt;64,LEN(A197)&lt;&gt;LEN(SUBSTITUTE(A197,"*","")),LEN(A197)&lt;&gt;LEN(SUBSTITUTE(A197,"?","")),LEN(A197)&lt;&gt;LEN(SUBSTITUTE(A197,"~","")),LEN(A197)&lt;&gt;LEN(SUBSTITUTE(A197,"=","")),LEN(A197)&lt;&gt;LEN(SUBSTITUTE(A197,"&lt;","")),LEN(A197)&lt;&gt;LEN(SUBSTITUTE(A197,"&gt;","")))),"IDs: Text mit A–Z am Anfang, bis zu 64 Zeichen; ohne *, ?, ~, =, &lt; oder &gt;. Beispiel: T-001.",IF(COUNTIFS('Exits'!$A$9:$A$608,A197)&lt;&gt;1,"Ausstiegs-ID ist doppelt",IF(B197="","Zugehörige Trade-ID eingeben",IF(IF(IFERROR(OR(CODE(UPPER(LEFT(B197,1)))&lt;65,CODE(UPPER(LEFT(B197,1)))&gt;90),TRUE),TRUE,OR(NOT(ISTEXT(B197)),LEN(B197)&gt;64,LEN(B197)&lt;&gt;LEN(SUBSTITUTE(B197,"*","")),LEN(B197)&lt;&gt;LEN(SUBSTITUTE(B197,"?","")),LEN(B197)&lt;&gt;LEN(SUBSTITUTE(B197,"~","")),LEN(B197)&lt;&gt;LEN(SUBSTITUTE(B197,"=","")),LEN(B197)&lt;&gt;LEN(SUBSTITUTE(B197,"&lt;","")),LEN(B197)&lt;&gt;LEN(SUBSTITUTE(B197,"&gt;","")))),"IDs: Text mit A–Z am Anfang, bis zu 64 Zeichen; ohne *, ?, ~, =, &lt; oder &gt;. Beispiel: T-001.",IF(COUNTIFS('Trades'!$A$9:$A$208,B197)&lt;&gt;1,"Trade-ID muss genau einer Trades-Zeile entsprechen",IF(NOT(ISNUMBER(C197)),"Gültigen Schließungszeitpunkt eingeben",IF(OR(C197&lt;1,C197&gt;2958465),"Gültigen Schließungszeitpunkt eingeben",IF(NOT(ISNUMBER(D197)),"Positive geschlossene Menge eingeben",IF(OR(D197&lt;=0,D197&gt;1000000,ROUND(D197,8)&lt;&gt;D197),"Positive geschlossene Menge eingeben",IF(NOT(ISNUMBER(INDEX('Trades'!$D$9:$D$208,MATCH(B197,'Trades'!$A$9:$A$208,0)))),"Gültigen Eröffnungszeitpunkt eingeben",IF(C197&lt;INDEX('Trades'!$D$9:$D$208,MATCH(B197,'Trades'!$A$9:$A$208,0)),"Ausstieg liegt vor der Eröffnung",IF(AND(E197&lt;&gt;"",OR(NOT(ISNUMBER(E197)),E197&lt;=0)),"Positiven Kurs eingeben oder leer lassen",IF(AND(F197&lt;&gt;"",NOT(ISNUMBER(F197))),"Brutto-P&amp;L muss numerisch oder leer sein",IF(AND(ISNUMBER(F197),OR(ABS(F197)&gt;1000000000,ROUND(F197,2)&lt;&gt;F197)),"Geldbeträge: höchstens 2 Nachkommastellen; Eingabebetrag absolut ≤ 1.000.000.000.",""))))))))))))))))</x:f>
      </x:c>
      <x:c r="I197" s="29" t="str">
        <x:f>IF(ISNUMBER(D197),ROUND(D197,8),"")</x:f>
      </x:c>
      <x:c r="J197" s="29" t="n">
        <x:f>IF(ISNUMBER(F197),1,0)</x:f>
        <x:v>0</x:v>
      </x:c>
      <x:c r="K197" s="29" t="n">
        <x:f>IF(COUNTA(A197:F197)=0,0,1)</x:f>
        <x:v>0</x:v>
      </x:c>
    </x:row>
    <x:row r="198" ht="36" customHeight="1">
      <x:c r="A198" s="34"/>
      <x:c r="B198" s="34"/>
      <x:c r="C198" s="35"/>
      <x:c r="D198" s="36"/>
      <x:c r="E198" s="36"/>
      <x:c r="F198" s="37"/>
      <x:c r="G198" s="38" t="n">
        <x:f>IF(K198=0,0,IF(H198="",1,-1))</x:f>
        <x:v>0</x:v>
      </x:c>
      <x:c r="H198" s="33" t="str">
        <x:f>IF(K198=0,"",IF(A198="","Ausstiegs-ID eingeben",IF(IF(IFERROR(OR(CODE(UPPER(LEFT(A198,1)))&lt;65,CODE(UPPER(LEFT(A198,1)))&gt;90),TRUE),TRUE,OR(NOT(ISTEXT(A198)),LEN(A198)&gt;64,LEN(A198)&lt;&gt;LEN(SUBSTITUTE(A198,"*","")),LEN(A198)&lt;&gt;LEN(SUBSTITUTE(A198,"?","")),LEN(A198)&lt;&gt;LEN(SUBSTITUTE(A198,"~","")),LEN(A198)&lt;&gt;LEN(SUBSTITUTE(A198,"=","")),LEN(A198)&lt;&gt;LEN(SUBSTITUTE(A198,"&lt;","")),LEN(A198)&lt;&gt;LEN(SUBSTITUTE(A198,"&gt;","")))),"IDs: Text mit A–Z am Anfang, bis zu 64 Zeichen; ohne *, ?, ~, =, &lt; oder &gt;. Beispiel: T-001.",IF(COUNTIFS('Exits'!$A$9:$A$608,A198)&lt;&gt;1,"Ausstiegs-ID ist doppelt",IF(B198="","Zugehörige Trade-ID eingeben",IF(IF(IFERROR(OR(CODE(UPPER(LEFT(B198,1)))&lt;65,CODE(UPPER(LEFT(B198,1)))&gt;90),TRUE),TRUE,OR(NOT(ISTEXT(B198)),LEN(B198)&gt;64,LEN(B198)&lt;&gt;LEN(SUBSTITUTE(B198,"*","")),LEN(B198)&lt;&gt;LEN(SUBSTITUTE(B198,"?","")),LEN(B198)&lt;&gt;LEN(SUBSTITUTE(B198,"~","")),LEN(B198)&lt;&gt;LEN(SUBSTITUTE(B198,"=","")),LEN(B198)&lt;&gt;LEN(SUBSTITUTE(B198,"&lt;","")),LEN(B198)&lt;&gt;LEN(SUBSTITUTE(B198,"&gt;","")))),"IDs: Text mit A–Z am Anfang, bis zu 64 Zeichen; ohne *, ?, ~, =, &lt; oder &gt;. Beispiel: T-001.",IF(COUNTIFS('Trades'!$A$9:$A$208,B198)&lt;&gt;1,"Trade-ID muss genau einer Trades-Zeile entsprechen",IF(NOT(ISNUMBER(C198)),"Gültigen Schließungszeitpunkt eingeben",IF(OR(C198&lt;1,C198&gt;2958465),"Gültigen Schließungszeitpunkt eingeben",IF(NOT(ISNUMBER(D198)),"Positive geschlossene Menge eingeben",IF(OR(D198&lt;=0,D198&gt;1000000,ROUND(D198,8)&lt;&gt;D198),"Positive geschlossene Menge eingeben",IF(NOT(ISNUMBER(INDEX('Trades'!$D$9:$D$208,MATCH(B198,'Trades'!$A$9:$A$208,0)))),"Gültigen Eröffnungszeitpunkt eingeben",IF(C198&lt;INDEX('Trades'!$D$9:$D$208,MATCH(B198,'Trades'!$A$9:$A$208,0)),"Ausstieg liegt vor der Eröffnung",IF(AND(E198&lt;&gt;"",OR(NOT(ISNUMBER(E198)),E198&lt;=0)),"Positiven Kurs eingeben oder leer lassen",IF(AND(F198&lt;&gt;"",NOT(ISNUMBER(F198))),"Brutto-P&amp;L muss numerisch oder leer sein",IF(AND(ISNUMBER(F198),OR(ABS(F198)&gt;1000000000,ROUND(F198,2)&lt;&gt;F198)),"Geldbeträge: höchstens 2 Nachkommastellen; Eingabebetrag absolut ≤ 1.000.000.000.",""))))))))))))))))</x:f>
      </x:c>
      <x:c r="I198" s="29" t="str">
        <x:f>IF(ISNUMBER(D198),ROUND(D198,8),"")</x:f>
      </x:c>
      <x:c r="J198" s="29" t="n">
        <x:f>IF(ISNUMBER(F198),1,0)</x:f>
        <x:v>0</x:v>
      </x:c>
      <x:c r="K198" s="29" t="n">
        <x:f>IF(COUNTA(A198:F198)=0,0,1)</x:f>
        <x:v>0</x:v>
      </x:c>
    </x:row>
    <x:row r="199" ht="36" customHeight="1">
      <x:c r="A199" s="34"/>
      <x:c r="B199" s="34"/>
      <x:c r="C199" s="35"/>
      <x:c r="D199" s="36"/>
      <x:c r="E199" s="36"/>
      <x:c r="F199" s="37"/>
      <x:c r="G199" s="38" t="n">
        <x:f>IF(K199=0,0,IF(H199="",1,-1))</x:f>
        <x:v>0</x:v>
      </x:c>
      <x:c r="H199" s="33" t="str">
        <x:f>IF(K199=0,"",IF(A199="","Ausstiegs-ID eingeben",IF(IF(IFERROR(OR(CODE(UPPER(LEFT(A199,1)))&lt;65,CODE(UPPER(LEFT(A199,1)))&gt;90),TRUE),TRUE,OR(NOT(ISTEXT(A199)),LEN(A199)&gt;64,LEN(A199)&lt;&gt;LEN(SUBSTITUTE(A199,"*","")),LEN(A199)&lt;&gt;LEN(SUBSTITUTE(A199,"?","")),LEN(A199)&lt;&gt;LEN(SUBSTITUTE(A199,"~","")),LEN(A199)&lt;&gt;LEN(SUBSTITUTE(A199,"=","")),LEN(A199)&lt;&gt;LEN(SUBSTITUTE(A199,"&lt;","")),LEN(A199)&lt;&gt;LEN(SUBSTITUTE(A199,"&gt;","")))),"IDs: Text mit A–Z am Anfang, bis zu 64 Zeichen; ohne *, ?, ~, =, &lt; oder &gt;. Beispiel: T-001.",IF(COUNTIFS('Exits'!$A$9:$A$608,A199)&lt;&gt;1,"Ausstiegs-ID ist doppelt",IF(B199="","Zugehörige Trade-ID eingeben",IF(IF(IFERROR(OR(CODE(UPPER(LEFT(B199,1)))&lt;65,CODE(UPPER(LEFT(B199,1)))&gt;90),TRUE),TRUE,OR(NOT(ISTEXT(B199)),LEN(B199)&gt;64,LEN(B199)&lt;&gt;LEN(SUBSTITUTE(B199,"*","")),LEN(B199)&lt;&gt;LEN(SUBSTITUTE(B199,"?","")),LEN(B199)&lt;&gt;LEN(SUBSTITUTE(B199,"~","")),LEN(B199)&lt;&gt;LEN(SUBSTITUTE(B199,"=","")),LEN(B199)&lt;&gt;LEN(SUBSTITUTE(B199,"&lt;","")),LEN(B199)&lt;&gt;LEN(SUBSTITUTE(B199,"&gt;","")))),"IDs: Text mit A–Z am Anfang, bis zu 64 Zeichen; ohne *, ?, ~, =, &lt; oder &gt;. Beispiel: T-001.",IF(COUNTIFS('Trades'!$A$9:$A$208,B199)&lt;&gt;1,"Trade-ID muss genau einer Trades-Zeile entsprechen",IF(NOT(ISNUMBER(C199)),"Gültigen Schließungszeitpunkt eingeben",IF(OR(C199&lt;1,C199&gt;2958465),"Gültigen Schließungszeitpunkt eingeben",IF(NOT(ISNUMBER(D199)),"Positive geschlossene Menge eingeben",IF(OR(D199&lt;=0,D199&gt;1000000,ROUND(D199,8)&lt;&gt;D199),"Positive geschlossene Menge eingeben",IF(NOT(ISNUMBER(INDEX('Trades'!$D$9:$D$208,MATCH(B199,'Trades'!$A$9:$A$208,0)))),"Gültigen Eröffnungszeitpunkt eingeben",IF(C199&lt;INDEX('Trades'!$D$9:$D$208,MATCH(B199,'Trades'!$A$9:$A$208,0)),"Ausstieg liegt vor der Eröffnung",IF(AND(E199&lt;&gt;"",OR(NOT(ISNUMBER(E199)),E199&lt;=0)),"Positiven Kurs eingeben oder leer lassen",IF(AND(F199&lt;&gt;"",NOT(ISNUMBER(F199))),"Brutto-P&amp;L muss numerisch oder leer sein",IF(AND(ISNUMBER(F199),OR(ABS(F199)&gt;1000000000,ROUND(F199,2)&lt;&gt;F199)),"Geldbeträge: höchstens 2 Nachkommastellen; Eingabebetrag absolut ≤ 1.000.000.000.",""))))))))))))))))</x:f>
      </x:c>
      <x:c r="I199" s="29" t="str">
        <x:f>IF(ISNUMBER(D199),ROUND(D199,8),"")</x:f>
      </x:c>
      <x:c r="J199" s="29" t="n">
        <x:f>IF(ISNUMBER(F199),1,0)</x:f>
        <x:v>0</x:v>
      </x:c>
      <x:c r="K199" s="29" t="n">
        <x:f>IF(COUNTA(A199:F199)=0,0,1)</x:f>
        <x:v>0</x:v>
      </x:c>
    </x:row>
    <x:row r="200" ht="36" customHeight="1">
      <x:c r="A200" s="34"/>
      <x:c r="B200" s="34"/>
      <x:c r="C200" s="35"/>
      <x:c r="D200" s="36"/>
      <x:c r="E200" s="36"/>
      <x:c r="F200" s="37"/>
      <x:c r="G200" s="38" t="n">
        <x:f>IF(K200=0,0,IF(H200="",1,-1))</x:f>
        <x:v>0</x:v>
      </x:c>
      <x:c r="H200" s="33" t="str">
        <x:f>IF(K200=0,"",IF(A200="","Ausstiegs-ID eingeben",IF(IF(IFERROR(OR(CODE(UPPER(LEFT(A200,1)))&lt;65,CODE(UPPER(LEFT(A200,1)))&gt;90),TRUE),TRUE,OR(NOT(ISTEXT(A200)),LEN(A200)&gt;64,LEN(A200)&lt;&gt;LEN(SUBSTITUTE(A200,"*","")),LEN(A200)&lt;&gt;LEN(SUBSTITUTE(A200,"?","")),LEN(A200)&lt;&gt;LEN(SUBSTITUTE(A200,"~","")),LEN(A200)&lt;&gt;LEN(SUBSTITUTE(A200,"=","")),LEN(A200)&lt;&gt;LEN(SUBSTITUTE(A200,"&lt;","")),LEN(A200)&lt;&gt;LEN(SUBSTITUTE(A200,"&gt;","")))),"IDs: Text mit A–Z am Anfang, bis zu 64 Zeichen; ohne *, ?, ~, =, &lt; oder &gt;. Beispiel: T-001.",IF(COUNTIFS('Exits'!$A$9:$A$608,A200)&lt;&gt;1,"Ausstiegs-ID ist doppelt",IF(B200="","Zugehörige Trade-ID eingeben",IF(IF(IFERROR(OR(CODE(UPPER(LEFT(B200,1)))&lt;65,CODE(UPPER(LEFT(B200,1)))&gt;90),TRUE),TRUE,OR(NOT(ISTEXT(B200)),LEN(B200)&gt;64,LEN(B200)&lt;&gt;LEN(SUBSTITUTE(B200,"*","")),LEN(B200)&lt;&gt;LEN(SUBSTITUTE(B200,"?","")),LEN(B200)&lt;&gt;LEN(SUBSTITUTE(B200,"~","")),LEN(B200)&lt;&gt;LEN(SUBSTITUTE(B200,"=","")),LEN(B200)&lt;&gt;LEN(SUBSTITUTE(B200,"&lt;","")),LEN(B200)&lt;&gt;LEN(SUBSTITUTE(B200,"&gt;","")))),"IDs: Text mit A–Z am Anfang, bis zu 64 Zeichen; ohne *, ?, ~, =, &lt; oder &gt;. Beispiel: T-001.",IF(COUNTIFS('Trades'!$A$9:$A$208,B200)&lt;&gt;1,"Trade-ID muss genau einer Trades-Zeile entsprechen",IF(NOT(ISNUMBER(C200)),"Gültigen Schließungszeitpunkt eingeben",IF(OR(C200&lt;1,C200&gt;2958465),"Gültigen Schließungszeitpunkt eingeben",IF(NOT(ISNUMBER(D200)),"Positive geschlossene Menge eingeben",IF(OR(D200&lt;=0,D200&gt;1000000,ROUND(D200,8)&lt;&gt;D200),"Positive geschlossene Menge eingeben",IF(NOT(ISNUMBER(INDEX('Trades'!$D$9:$D$208,MATCH(B200,'Trades'!$A$9:$A$208,0)))),"Gültigen Eröffnungszeitpunkt eingeben",IF(C200&lt;INDEX('Trades'!$D$9:$D$208,MATCH(B200,'Trades'!$A$9:$A$208,0)),"Ausstieg liegt vor der Eröffnung",IF(AND(E200&lt;&gt;"",OR(NOT(ISNUMBER(E200)),E200&lt;=0)),"Positiven Kurs eingeben oder leer lassen",IF(AND(F200&lt;&gt;"",NOT(ISNUMBER(F200))),"Brutto-P&amp;L muss numerisch oder leer sein",IF(AND(ISNUMBER(F200),OR(ABS(F200)&gt;1000000000,ROUND(F200,2)&lt;&gt;F200)),"Geldbeträge: höchstens 2 Nachkommastellen; Eingabebetrag absolut ≤ 1.000.000.000.",""))))))))))))))))</x:f>
      </x:c>
      <x:c r="I200" s="29" t="str">
        <x:f>IF(ISNUMBER(D200),ROUND(D200,8),"")</x:f>
      </x:c>
      <x:c r="J200" s="29" t="n">
        <x:f>IF(ISNUMBER(F200),1,0)</x:f>
        <x:v>0</x:v>
      </x:c>
      <x:c r="K200" s="29" t="n">
        <x:f>IF(COUNTA(A200:F200)=0,0,1)</x:f>
        <x:v>0</x:v>
      </x:c>
    </x:row>
    <x:row r="201" ht="36" customHeight="1">
      <x:c r="A201" s="34"/>
      <x:c r="B201" s="34"/>
      <x:c r="C201" s="35"/>
      <x:c r="D201" s="36"/>
      <x:c r="E201" s="36"/>
      <x:c r="F201" s="37"/>
      <x:c r="G201" s="38" t="n">
        <x:f>IF(K201=0,0,IF(H201="",1,-1))</x:f>
        <x:v>0</x:v>
      </x:c>
      <x:c r="H201" s="33" t="str">
        <x:f>IF(K201=0,"",IF(A201="","Ausstiegs-ID eingeben",IF(IF(IFERROR(OR(CODE(UPPER(LEFT(A201,1)))&lt;65,CODE(UPPER(LEFT(A201,1)))&gt;90),TRUE),TRUE,OR(NOT(ISTEXT(A201)),LEN(A201)&gt;64,LEN(A201)&lt;&gt;LEN(SUBSTITUTE(A201,"*","")),LEN(A201)&lt;&gt;LEN(SUBSTITUTE(A201,"?","")),LEN(A201)&lt;&gt;LEN(SUBSTITUTE(A201,"~","")),LEN(A201)&lt;&gt;LEN(SUBSTITUTE(A201,"=","")),LEN(A201)&lt;&gt;LEN(SUBSTITUTE(A201,"&lt;","")),LEN(A201)&lt;&gt;LEN(SUBSTITUTE(A201,"&gt;","")))),"IDs: Text mit A–Z am Anfang, bis zu 64 Zeichen; ohne *, ?, ~, =, &lt; oder &gt;. Beispiel: T-001.",IF(COUNTIFS('Exits'!$A$9:$A$608,A201)&lt;&gt;1,"Ausstiegs-ID ist doppelt",IF(B201="","Zugehörige Trade-ID eingeben",IF(IF(IFERROR(OR(CODE(UPPER(LEFT(B201,1)))&lt;65,CODE(UPPER(LEFT(B201,1)))&gt;90),TRUE),TRUE,OR(NOT(ISTEXT(B201)),LEN(B201)&gt;64,LEN(B201)&lt;&gt;LEN(SUBSTITUTE(B201,"*","")),LEN(B201)&lt;&gt;LEN(SUBSTITUTE(B201,"?","")),LEN(B201)&lt;&gt;LEN(SUBSTITUTE(B201,"~","")),LEN(B201)&lt;&gt;LEN(SUBSTITUTE(B201,"=","")),LEN(B201)&lt;&gt;LEN(SUBSTITUTE(B201,"&lt;","")),LEN(B201)&lt;&gt;LEN(SUBSTITUTE(B201,"&gt;","")))),"IDs: Text mit A–Z am Anfang, bis zu 64 Zeichen; ohne *, ?, ~, =, &lt; oder &gt;. Beispiel: T-001.",IF(COUNTIFS('Trades'!$A$9:$A$208,B201)&lt;&gt;1,"Trade-ID muss genau einer Trades-Zeile entsprechen",IF(NOT(ISNUMBER(C201)),"Gültigen Schließungszeitpunkt eingeben",IF(OR(C201&lt;1,C201&gt;2958465),"Gültigen Schließungszeitpunkt eingeben",IF(NOT(ISNUMBER(D201)),"Positive geschlossene Menge eingeben",IF(OR(D201&lt;=0,D201&gt;1000000,ROUND(D201,8)&lt;&gt;D201),"Positive geschlossene Menge eingeben",IF(NOT(ISNUMBER(INDEX('Trades'!$D$9:$D$208,MATCH(B201,'Trades'!$A$9:$A$208,0)))),"Gültigen Eröffnungszeitpunkt eingeben",IF(C201&lt;INDEX('Trades'!$D$9:$D$208,MATCH(B201,'Trades'!$A$9:$A$208,0)),"Ausstieg liegt vor der Eröffnung",IF(AND(E201&lt;&gt;"",OR(NOT(ISNUMBER(E201)),E201&lt;=0)),"Positiven Kurs eingeben oder leer lassen",IF(AND(F201&lt;&gt;"",NOT(ISNUMBER(F201))),"Brutto-P&amp;L muss numerisch oder leer sein",IF(AND(ISNUMBER(F201),OR(ABS(F201)&gt;1000000000,ROUND(F201,2)&lt;&gt;F201)),"Geldbeträge: höchstens 2 Nachkommastellen; Eingabebetrag absolut ≤ 1.000.000.000.",""))))))))))))))))</x:f>
      </x:c>
      <x:c r="I201" s="29" t="str">
        <x:f>IF(ISNUMBER(D201),ROUND(D201,8),"")</x:f>
      </x:c>
      <x:c r="J201" s="29" t="n">
        <x:f>IF(ISNUMBER(F201),1,0)</x:f>
        <x:v>0</x:v>
      </x:c>
      <x:c r="K201" s="29" t="n">
        <x:f>IF(COUNTA(A201:F201)=0,0,1)</x:f>
        <x:v>0</x:v>
      </x:c>
    </x:row>
    <x:row r="202" ht="36" customHeight="1">
      <x:c r="A202" s="34"/>
      <x:c r="B202" s="34"/>
      <x:c r="C202" s="35"/>
      <x:c r="D202" s="36"/>
      <x:c r="E202" s="36"/>
      <x:c r="F202" s="37"/>
      <x:c r="G202" s="38" t="n">
        <x:f>IF(K202=0,0,IF(H202="",1,-1))</x:f>
        <x:v>0</x:v>
      </x:c>
      <x:c r="H202" s="33" t="str">
        <x:f>IF(K202=0,"",IF(A202="","Ausstiegs-ID eingeben",IF(IF(IFERROR(OR(CODE(UPPER(LEFT(A202,1)))&lt;65,CODE(UPPER(LEFT(A202,1)))&gt;90),TRUE),TRUE,OR(NOT(ISTEXT(A202)),LEN(A202)&gt;64,LEN(A202)&lt;&gt;LEN(SUBSTITUTE(A202,"*","")),LEN(A202)&lt;&gt;LEN(SUBSTITUTE(A202,"?","")),LEN(A202)&lt;&gt;LEN(SUBSTITUTE(A202,"~","")),LEN(A202)&lt;&gt;LEN(SUBSTITUTE(A202,"=","")),LEN(A202)&lt;&gt;LEN(SUBSTITUTE(A202,"&lt;","")),LEN(A202)&lt;&gt;LEN(SUBSTITUTE(A202,"&gt;","")))),"IDs: Text mit A–Z am Anfang, bis zu 64 Zeichen; ohne *, ?, ~, =, &lt; oder &gt;. Beispiel: T-001.",IF(COUNTIFS('Exits'!$A$9:$A$608,A202)&lt;&gt;1,"Ausstiegs-ID ist doppelt",IF(B202="","Zugehörige Trade-ID eingeben",IF(IF(IFERROR(OR(CODE(UPPER(LEFT(B202,1)))&lt;65,CODE(UPPER(LEFT(B202,1)))&gt;90),TRUE),TRUE,OR(NOT(ISTEXT(B202)),LEN(B202)&gt;64,LEN(B202)&lt;&gt;LEN(SUBSTITUTE(B202,"*","")),LEN(B202)&lt;&gt;LEN(SUBSTITUTE(B202,"?","")),LEN(B202)&lt;&gt;LEN(SUBSTITUTE(B202,"~","")),LEN(B202)&lt;&gt;LEN(SUBSTITUTE(B202,"=","")),LEN(B202)&lt;&gt;LEN(SUBSTITUTE(B202,"&lt;","")),LEN(B202)&lt;&gt;LEN(SUBSTITUTE(B202,"&gt;","")))),"IDs: Text mit A–Z am Anfang, bis zu 64 Zeichen; ohne *, ?, ~, =, &lt; oder &gt;. Beispiel: T-001.",IF(COUNTIFS('Trades'!$A$9:$A$208,B202)&lt;&gt;1,"Trade-ID muss genau einer Trades-Zeile entsprechen",IF(NOT(ISNUMBER(C202)),"Gültigen Schließungszeitpunkt eingeben",IF(OR(C202&lt;1,C202&gt;2958465),"Gültigen Schließungszeitpunkt eingeben",IF(NOT(ISNUMBER(D202)),"Positive geschlossene Menge eingeben",IF(OR(D202&lt;=0,D202&gt;1000000,ROUND(D202,8)&lt;&gt;D202),"Positive geschlossene Menge eingeben",IF(NOT(ISNUMBER(INDEX('Trades'!$D$9:$D$208,MATCH(B202,'Trades'!$A$9:$A$208,0)))),"Gültigen Eröffnungszeitpunkt eingeben",IF(C202&lt;INDEX('Trades'!$D$9:$D$208,MATCH(B202,'Trades'!$A$9:$A$208,0)),"Ausstieg liegt vor der Eröffnung",IF(AND(E202&lt;&gt;"",OR(NOT(ISNUMBER(E202)),E202&lt;=0)),"Positiven Kurs eingeben oder leer lassen",IF(AND(F202&lt;&gt;"",NOT(ISNUMBER(F202))),"Brutto-P&amp;L muss numerisch oder leer sein",IF(AND(ISNUMBER(F202),OR(ABS(F202)&gt;1000000000,ROUND(F202,2)&lt;&gt;F202)),"Geldbeträge: höchstens 2 Nachkommastellen; Eingabebetrag absolut ≤ 1.000.000.000.",""))))))))))))))))</x:f>
      </x:c>
      <x:c r="I202" s="29" t="str">
        <x:f>IF(ISNUMBER(D202),ROUND(D202,8),"")</x:f>
      </x:c>
      <x:c r="J202" s="29" t="n">
        <x:f>IF(ISNUMBER(F202),1,0)</x:f>
        <x:v>0</x:v>
      </x:c>
      <x:c r="K202" s="29" t="n">
        <x:f>IF(COUNTA(A202:F202)=0,0,1)</x:f>
        <x:v>0</x:v>
      </x:c>
    </x:row>
    <x:row r="203" ht="36" customHeight="1">
      <x:c r="A203" s="34"/>
      <x:c r="B203" s="34"/>
      <x:c r="C203" s="35"/>
      <x:c r="D203" s="36"/>
      <x:c r="E203" s="36"/>
      <x:c r="F203" s="37"/>
      <x:c r="G203" s="38" t="n">
        <x:f>IF(K203=0,0,IF(H203="",1,-1))</x:f>
        <x:v>0</x:v>
      </x:c>
      <x:c r="H203" s="33" t="str">
        <x:f>IF(K203=0,"",IF(A203="","Ausstiegs-ID eingeben",IF(IF(IFERROR(OR(CODE(UPPER(LEFT(A203,1)))&lt;65,CODE(UPPER(LEFT(A203,1)))&gt;90),TRUE),TRUE,OR(NOT(ISTEXT(A203)),LEN(A203)&gt;64,LEN(A203)&lt;&gt;LEN(SUBSTITUTE(A203,"*","")),LEN(A203)&lt;&gt;LEN(SUBSTITUTE(A203,"?","")),LEN(A203)&lt;&gt;LEN(SUBSTITUTE(A203,"~","")),LEN(A203)&lt;&gt;LEN(SUBSTITUTE(A203,"=","")),LEN(A203)&lt;&gt;LEN(SUBSTITUTE(A203,"&lt;","")),LEN(A203)&lt;&gt;LEN(SUBSTITUTE(A203,"&gt;","")))),"IDs: Text mit A–Z am Anfang, bis zu 64 Zeichen; ohne *, ?, ~, =, &lt; oder &gt;. Beispiel: T-001.",IF(COUNTIFS('Exits'!$A$9:$A$608,A203)&lt;&gt;1,"Ausstiegs-ID ist doppelt",IF(B203="","Zugehörige Trade-ID eingeben",IF(IF(IFERROR(OR(CODE(UPPER(LEFT(B203,1)))&lt;65,CODE(UPPER(LEFT(B203,1)))&gt;90),TRUE),TRUE,OR(NOT(ISTEXT(B203)),LEN(B203)&gt;64,LEN(B203)&lt;&gt;LEN(SUBSTITUTE(B203,"*","")),LEN(B203)&lt;&gt;LEN(SUBSTITUTE(B203,"?","")),LEN(B203)&lt;&gt;LEN(SUBSTITUTE(B203,"~","")),LEN(B203)&lt;&gt;LEN(SUBSTITUTE(B203,"=","")),LEN(B203)&lt;&gt;LEN(SUBSTITUTE(B203,"&lt;","")),LEN(B203)&lt;&gt;LEN(SUBSTITUTE(B203,"&gt;","")))),"IDs: Text mit A–Z am Anfang, bis zu 64 Zeichen; ohne *, ?, ~, =, &lt; oder &gt;. Beispiel: T-001.",IF(COUNTIFS('Trades'!$A$9:$A$208,B203)&lt;&gt;1,"Trade-ID muss genau einer Trades-Zeile entsprechen",IF(NOT(ISNUMBER(C203)),"Gültigen Schließungszeitpunkt eingeben",IF(OR(C203&lt;1,C203&gt;2958465),"Gültigen Schließungszeitpunkt eingeben",IF(NOT(ISNUMBER(D203)),"Positive geschlossene Menge eingeben",IF(OR(D203&lt;=0,D203&gt;1000000,ROUND(D203,8)&lt;&gt;D203),"Positive geschlossene Menge eingeben",IF(NOT(ISNUMBER(INDEX('Trades'!$D$9:$D$208,MATCH(B203,'Trades'!$A$9:$A$208,0)))),"Gültigen Eröffnungszeitpunkt eingeben",IF(C203&lt;INDEX('Trades'!$D$9:$D$208,MATCH(B203,'Trades'!$A$9:$A$208,0)),"Ausstieg liegt vor der Eröffnung",IF(AND(E203&lt;&gt;"",OR(NOT(ISNUMBER(E203)),E203&lt;=0)),"Positiven Kurs eingeben oder leer lassen",IF(AND(F203&lt;&gt;"",NOT(ISNUMBER(F203))),"Brutto-P&amp;L muss numerisch oder leer sein",IF(AND(ISNUMBER(F203),OR(ABS(F203)&gt;1000000000,ROUND(F203,2)&lt;&gt;F203)),"Geldbeträge: höchstens 2 Nachkommastellen; Eingabebetrag absolut ≤ 1.000.000.000.",""))))))))))))))))</x:f>
      </x:c>
      <x:c r="I203" s="29" t="str">
        <x:f>IF(ISNUMBER(D203),ROUND(D203,8),"")</x:f>
      </x:c>
      <x:c r="J203" s="29" t="n">
        <x:f>IF(ISNUMBER(F203),1,0)</x:f>
        <x:v>0</x:v>
      </x:c>
      <x:c r="K203" s="29" t="n">
        <x:f>IF(COUNTA(A203:F203)=0,0,1)</x:f>
        <x:v>0</x:v>
      </x:c>
    </x:row>
    <x:row r="204" ht="36" customHeight="1">
      <x:c r="A204" s="34"/>
      <x:c r="B204" s="34"/>
      <x:c r="C204" s="35"/>
      <x:c r="D204" s="36"/>
      <x:c r="E204" s="36"/>
      <x:c r="F204" s="37"/>
      <x:c r="G204" s="38" t="n">
        <x:f>IF(K204=0,0,IF(H204="",1,-1))</x:f>
        <x:v>0</x:v>
      </x:c>
      <x:c r="H204" s="33" t="str">
        <x:f>IF(K204=0,"",IF(A204="","Ausstiegs-ID eingeben",IF(IF(IFERROR(OR(CODE(UPPER(LEFT(A204,1)))&lt;65,CODE(UPPER(LEFT(A204,1)))&gt;90),TRUE),TRUE,OR(NOT(ISTEXT(A204)),LEN(A204)&gt;64,LEN(A204)&lt;&gt;LEN(SUBSTITUTE(A204,"*","")),LEN(A204)&lt;&gt;LEN(SUBSTITUTE(A204,"?","")),LEN(A204)&lt;&gt;LEN(SUBSTITUTE(A204,"~","")),LEN(A204)&lt;&gt;LEN(SUBSTITUTE(A204,"=","")),LEN(A204)&lt;&gt;LEN(SUBSTITUTE(A204,"&lt;","")),LEN(A204)&lt;&gt;LEN(SUBSTITUTE(A204,"&gt;","")))),"IDs: Text mit A–Z am Anfang, bis zu 64 Zeichen; ohne *, ?, ~, =, &lt; oder &gt;. Beispiel: T-001.",IF(COUNTIFS('Exits'!$A$9:$A$608,A204)&lt;&gt;1,"Ausstiegs-ID ist doppelt",IF(B204="","Zugehörige Trade-ID eingeben",IF(IF(IFERROR(OR(CODE(UPPER(LEFT(B204,1)))&lt;65,CODE(UPPER(LEFT(B204,1)))&gt;90),TRUE),TRUE,OR(NOT(ISTEXT(B204)),LEN(B204)&gt;64,LEN(B204)&lt;&gt;LEN(SUBSTITUTE(B204,"*","")),LEN(B204)&lt;&gt;LEN(SUBSTITUTE(B204,"?","")),LEN(B204)&lt;&gt;LEN(SUBSTITUTE(B204,"~","")),LEN(B204)&lt;&gt;LEN(SUBSTITUTE(B204,"=","")),LEN(B204)&lt;&gt;LEN(SUBSTITUTE(B204,"&lt;","")),LEN(B204)&lt;&gt;LEN(SUBSTITUTE(B204,"&gt;","")))),"IDs: Text mit A–Z am Anfang, bis zu 64 Zeichen; ohne *, ?, ~, =, &lt; oder &gt;. Beispiel: T-001.",IF(COUNTIFS('Trades'!$A$9:$A$208,B204)&lt;&gt;1,"Trade-ID muss genau einer Trades-Zeile entsprechen",IF(NOT(ISNUMBER(C204)),"Gültigen Schließungszeitpunkt eingeben",IF(OR(C204&lt;1,C204&gt;2958465),"Gültigen Schließungszeitpunkt eingeben",IF(NOT(ISNUMBER(D204)),"Positive geschlossene Menge eingeben",IF(OR(D204&lt;=0,D204&gt;1000000,ROUND(D204,8)&lt;&gt;D204),"Positive geschlossene Menge eingeben",IF(NOT(ISNUMBER(INDEX('Trades'!$D$9:$D$208,MATCH(B204,'Trades'!$A$9:$A$208,0)))),"Gültigen Eröffnungszeitpunkt eingeben",IF(C204&lt;INDEX('Trades'!$D$9:$D$208,MATCH(B204,'Trades'!$A$9:$A$208,0)),"Ausstieg liegt vor der Eröffnung",IF(AND(E204&lt;&gt;"",OR(NOT(ISNUMBER(E204)),E204&lt;=0)),"Positiven Kurs eingeben oder leer lassen",IF(AND(F204&lt;&gt;"",NOT(ISNUMBER(F204))),"Brutto-P&amp;L muss numerisch oder leer sein",IF(AND(ISNUMBER(F204),OR(ABS(F204)&gt;1000000000,ROUND(F204,2)&lt;&gt;F204)),"Geldbeträge: höchstens 2 Nachkommastellen; Eingabebetrag absolut ≤ 1.000.000.000.",""))))))))))))))))</x:f>
      </x:c>
      <x:c r="I204" s="29" t="str">
        <x:f>IF(ISNUMBER(D204),ROUND(D204,8),"")</x:f>
      </x:c>
      <x:c r="J204" s="29" t="n">
        <x:f>IF(ISNUMBER(F204),1,0)</x:f>
        <x:v>0</x:v>
      </x:c>
      <x:c r="K204" s="29" t="n">
        <x:f>IF(COUNTA(A204:F204)=0,0,1)</x:f>
        <x:v>0</x:v>
      </x:c>
    </x:row>
    <x:row r="205" ht="36" customHeight="1">
      <x:c r="A205" s="34"/>
      <x:c r="B205" s="34"/>
      <x:c r="C205" s="35"/>
      <x:c r="D205" s="36"/>
      <x:c r="E205" s="36"/>
      <x:c r="F205" s="37"/>
      <x:c r="G205" s="38" t="n">
        <x:f>IF(K205=0,0,IF(H205="",1,-1))</x:f>
        <x:v>0</x:v>
      </x:c>
      <x:c r="H205" s="33" t="str">
        <x:f>IF(K205=0,"",IF(A205="","Ausstiegs-ID eingeben",IF(IF(IFERROR(OR(CODE(UPPER(LEFT(A205,1)))&lt;65,CODE(UPPER(LEFT(A205,1)))&gt;90),TRUE),TRUE,OR(NOT(ISTEXT(A205)),LEN(A205)&gt;64,LEN(A205)&lt;&gt;LEN(SUBSTITUTE(A205,"*","")),LEN(A205)&lt;&gt;LEN(SUBSTITUTE(A205,"?","")),LEN(A205)&lt;&gt;LEN(SUBSTITUTE(A205,"~","")),LEN(A205)&lt;&gt;LEN(SUBSTITUTE(A205,"=","")),LEN(A205)&lt;&gt;LEN(SUBSTITUTE(A205,"&lt;","")),LEN(A205)&lt;&gt;LEN(SUBSTITUTE(A205,"&gt;","")))),"IDs: Text mit A–Z am Anfang, bis zu 64 Zeichen; ohne *, ?, ~, =, &lt; oder &gt;. Beispiel: T-001.",IF(COUNTIFS('Exits'!$A$9:$A$608,A205)&lt;&gt;1,"Ausstiegs-ID ist doppelt",IF(B205="","Zugehörige Trade-ID eingeben",IF(IF(IFERROR(OR(CODE(UPPER(LEFT(B205,1)))&lt;65,CODE(UPPER(LEFT(B205,1)))&gt;90),TRUE),TRUE,OR(NOT(ISTEXT(B205)),LEN(B205)&gt;64,LEN(B205)&lt;&gt;LEN(SUBSTITUTE(B205,"*","")),LEN(B205)&lt;&gt;LEN(SUBSTITUTE(B205,"?","")),LEN(B205)&lt;&gt;LEN(SUBSTITUTE(B205,"~","")),LEN(B205)&lt;&gt;LEN(SUBSTITUTE(B205,"=","")),LEN(B205)&lt;&gt;LEN(SUBSTITUTE(B205,"&lt;","")),LEN(B205)&lt;&gt;LEN(SUBSTITUTE(B205,"&gt;","")))),"IDs: Text mit A–Z am Anfang, bis zu 64 Zeichen; ohne *, ?, ~, =, &lt; oder &gt;. Beispiel: T-001.",IF(COUNTIFS('Trades'!$A$9:$A$208,B205)&lt;&gt;1,"Trade-ID muss genau einer Trades-Zeile entsprechen",IF(NOT(ISNUMBER(C205)),"Gültigen Schließungszeitpunkt eingeben",IF(OR(C205&lt;1,C205&gt;2958465),"Gültigen Schließungszeitpunkt eingeben",IF(NOT(ISNUMBER(D205)),"Positive geschlossene Menge eingeben",IF(OR(D205&lt;=0,D205&gt;1000000,ROUND(D205,8)&lt;&gt;D205),"Positive geschlossene Menge eingeben",IF(NOT(ISNUMBER(INDEX('Trades'!$D$9:$D$208,MATCH(B205,'Trades'!$A$9:$A$208,0)))),"Gültigen Eröffnungszeitpunkt eingeben",IF(C205&lt;INDEX('Trades'!$D$9:$D$208,MATCH(B205,'Trades'!$A$9:$A$208,0)),"Ausstieg liegt vor der Eröffnung",IF(AND(E205&lt;&gt;"",OR(NOT(ISNUMBER(E205)),E205&lt;=0)),"Positiven Kurs eingeben oder leer lassen",IF(AND(F205&lt;&gt;"",NOT(ISNUMBER(F205))),"Brutto-P&amp;L muss numerisch oder leer sein",IF(AND(ISNUMBER(F205),OR(ABS(F205)&gt;1000000000,ROUND(F205,2)&lt;&gt;F205)),"Geldbeträge: höchstens 2 Nachkommastellen; Eingabebetrag absolut ≤ 1.000.000.000.",""))))))))))))))))</x:f>
      </x:c>
      <x:c r="I205" s="29" t="str">
        <x:f>IF(ISNUMBER(D205),ROUND(D205,8),"")</x:f>
      </x:c>
      <x:c r="J205" s="29" t="n">
        <x:f>IF(ISNUMBER(F205),1,0)</x:f>
        <x:v>0</x:v>
      </x:c>
      <x:c r="K205" s="29" t="n">
        <x:f>IF(COUNTA(A205:F205)=0,0,1)</x:f>
        <x:v>0</x:v>
      </x:c>
    </x:row>
    <x:row r="206" ht="36" customHeight="1">
      <x:c r="A206" s="34"/>
      <x:c r="B206" s="34"/>
      <x:c r="C206" s="35"/>
      <x:c r="D206" s="36"/>
      <x:c r="E206" s="36"/>
      <x:c r="F206" s="37"/>
      <x:c r="G206" s="38" t="n">
        <x:f>IF(K206=0,0,IF(H206="",1,-1))</x:f>
        <x:v>0</x:v>
      </x:c>
      <x:c r="H206" s="33" t="str">
        <x:f>IF(K206=0,"",IF(A206="","Ausstiegs-ID eingeben",IF(IF(IFERROR(OR(CODE(UPPER(LEFT(A206,1)))&lt;65,CODE(UPPER(LEFT(A206,1)))&gt;90),TRUE),TRUE,OR(NOT(ISTEXT(A206)),LEN(A206)&gt;64,LEN(A206)&lt;&gt;LEN(SUBSTITUTE(A206,"*","")),LEN(A206)&lt;&gt;LEN(SUBSTITUTE(A206,"?","")),LEN(A206)&lt;&gt;LEN(SUBSTITUTE(A206,"~","")),LEN(A206)&lt;&gt;LEN(SUBSTITUTE(A206,"=","")),LEN(A206)&lt;&gt;LEN(SUBSTITUTE(A206,"&lt;","")),LEN(A206)&lt;&gt;LEN(SUBSTITUTE(A206,"&gt;","")))),"IDs: Text mit A–Z am Anfang, bis zu 64 Zeichen; ohne *, ?, ~, =, &lt; oder &gt;. Beispiel: T-001.",IF(COUNTIFS('Exits'!$A$9:$A$608,A206)&lt;&gt;1,"Ausstiegs-ID ist doppelt",IF(B206="","Zugehörige Trade-ID eingeben",IF(IF(IFERROR(OR(CODE(UPPER(LEFT(B206,1)))&lt;65,CODE(UPPER(LEFT(B206,1)))&gt;90),TRUE),TRUE,OR(NOT(ISTEXT(B206)),LEN(B206)&gt;64,LEN(B206)&lt;&gt;LEN(SUBSTITUTE(B206,"*","")),LEN(B206)&lt;&gt;LEN(SUBSTITUTE(B206,"?","")),LEN(B206)&lt;&gt;LEN(SUBSTITUTE(B206,"~","")),LEN(B206)&lt;&gt;LEN(SUBSTITUTE(B206,"=","")),LEN(B206)&lt;&gt;LEN(SUBSTITUTE(B206,"&lt;","")),LEN(B206)&lt;&gt;LEN(SUBSTITUTE(B206,"&gt;","")))),"IDs: Text mit A–Z am Anfang, bis zu 64 Zeichen; ohne *, ?, ~, =, &lt; oder &gt;. Beispiel: T-001.",IF(COUNTIFS('Trades'!$A$9:$A$208,B206)&lt;&gt;1,"Trade-ID muss genau einer Trades-Zeile entsprechen",IF(NOT(ISNUMBER(C206)),"Gültigen Schließungszeitpunkt eingeben",IF(OR(C206&lt;1,C206&gt;2958465),"Gültigen Schließungszeitpunkt eingeben",IF(NOT(ISNUMBER(D206)),"Positive geschlossene Menge eingeben",IF(OR(D206&lt;=0,D206&gt;1000000,ROUND(D206,8)&lt;&gt;D206),"Positive geschlossene Menge eingeben",IF(NOT(ISNUMBER(INDEX('Trades'!$D$9:$D$208,MATCH(B206,'Trades'!$A$9:$A$208,0)))),"Gültigen Eröffnungszeitpunkt eingeben",IF(C206&lt;INDEX('Trades'!$D$9:$D$208,MATCH(B206,'Trades'!$A$9:$A$208,0)),"Ausstieg liegt vor der Eröffnung",IF(AND(E206&lt;&gt;"",OR(NOT(ISNUMBER(E206)),E206&lt;=0)),"Positiven Kurs eingeben oder leer lassen",IF(AND(F206&lt;&gt;"",NOT(ISNUMBER(F206))),"Brutto-P&amp;L muss numerisch oder leer sein",IF(AND(ISNUMBER(F206),OR(ABS(F206)&gt;1000000000,ROUND(F206,2)&lt;&gt;F206)),"Geldbeträge: höchstens 2 Nachkommastellen; Eingabebetrag absolut ≤ 1.000.000.000.",""))))))))))))))))</x:f>
      </x:c>
      <x:c r="I206" s="29" t="str">
        <x:f>IF(ISNUMBER(D206),ROUND(D206,8),"")</x:f>
      </x:c>
      <x:c r="J206" s="29" t="n">
        <x:f>IF(ISNUMBER(F206),1,0)</x:f>
        <x:v>0</x:v>
      </x:c>
      <x:c r="K206" s="29" t="n">
        <x:f>IF(COUNTA(A206:F206)=0,0,1)</x:f>
        <x:v>0</x:v>
      </x:c>
    </x:row>
    <x:row r="207" ht="36" customHeight="1">
      <x:c r="A207" s="34"/>
      <x:c r="B207" s="34"/>
      <x:c r="C207" s="35"/>
      <x:c r="D207" s="36"/>
      <x:c r="E207" s="36"/>
      <x:c r="F207" s="37"/>
      <x:c r="G207" s="38" t="n">
        <x:f>IF(K207=0,0,IF(H207="",1,-1))</x:f>
        <x:v>0</x:v>
      </x:c>
      <x:c r="H207" s="33" t="str">
        <x:f>IF(K207=0,"",IF(A207="","Ausstiegs-ID eingeben",IF(IF(IFERROR(OR(CODE(UPPER(LEFT(A207,1)))&lt;65,CODE(UPPER(LEFT(A207,1)))&gt;90),TRUE),TRUE,OR(NOT(ISTEXT(A207)),LEN(A207)&gt;64,LEN(A207)&lt;&gt;LEN(SUBSTITUTE(A207,"*","")),LEN(A207)&lt;&gt;LEN(SUBSTITUTE(A207,"?","")),LEN(A207)&lt;&gt;LEN(SUBSTITUTE(A207,"~","")),LEN(A207)&lt;&gt;LEN(SUBSTITUTE(A207,"=","")),LEN(A207)&lt;&gt;LEN(SUBSTITUTE(A207,"&lt;","")),LEN(A207)&lt;&gt;LEN(SUBSTITUTE(A207,"&gt;","")))),"IDs: Text mit A–Z am Anfang, bis zu 64 Zeichen; ohne *, ?, ~, =, &lt; oder &gt;. Beispiel: T-001.",IF(COUNTIFS('Exits'!$A$9:$A$608,A207)&lt;&gt;1,"Ausstiegs-ID ist doppelt",IF(B207="","Zugehörige Trade-ID eingeben",IF(IF(IFERROR(OR(CODE(UPPER(LEFT(B207,1)))&lt;65,CODE(UPPER(LEFT(B207,1)))&gt;90),TRUE),TRUE,OR(NOT(ISTEXT(B207)),LEN(B207)&gt;64,LEN(B207)&lt;&gt;LEN(SUBSTITUTE(B207,"*","")),LEN(B207)&lt;&gt;LEN(SUBSTITUTE(B207,"?","")),LEN(B207)&lt;&gt;LEN(SUBSTITUTE(B207,"~","")),LEN(B207)&lt;&gt;LEN(SUBSTITUTE(B207,"=","")),LEN(B207)&lt;&gt;LEN(SUBSTITUTE(B207,"&lt;","")),LEN(B207)&lt;&gt;LEN(SUBSTITUTE(B207,"&gt;","")))),"IDs: Text mit A–Z am Anfang, bis zu 64 Zeichen; ohne *, ?, ~, =, &lt; oder &gt;. Beispiel: T-001.",IF(COUNTIFS('Trades'!$A$9:$A$208,B207)&lt;&gt;1,"Trade-ID muss genau einer Trades-Zeile entsprechen",IF(NOT(ISNUMBER(C207)),"Gültigen Schließungszeitpunkt eingeben",IF(OR(C207&lt;1,C207&gt;2958465),"Gültigen Schließungszeitpunkt eingeben",IF(NOT(ISNUMBER(D207)),"Positive geschlossene Menge eingeben",IF(OR(D207&lt;=0,D207&gt;1000000,ROUND(D207,8)&lt;&gt;D207),"Positive geschlossene Menge eingeben",IF(NOT(ISNUMBER(INDEX('Trades'!$D$9:$D$208,MATCH(B207,'Trades'!$A$9:$A$208,0)))),"Gültigen Eröffnungszeitpunkt eingeben",IF(C207&lt;INDEX('Trades'!$D$9:$D$208,MATCH(B207,'Trades'!$A$9:$A$208,0)),"Ausstieg liegt vor der Eröffnung",IF(AND(E207&lt;&gt;"",OR(NOT(ISNUMBER(E207)),E207&lt;=0)),"Positiven Kurs eingeben oder leer lassen",IF(AND(F207&lt;&gt;"",NOT(ISNUMBER(F207))),"Brutto-P&amp;L muss numerisch oder leer sein",IF(AND(ISNUMBER(F207),OR(ABS(F207)&gt;1000000000,ROUND(F207,2)&lt;&gt;F207)),"Geldbeträge: höchstens 2 Nachkommastellen; Eingabebetrag absolut ≤ 1.000.000.000.",""))))))))))))))))</x:f>
      </x:c>
      <x:c r="I207" s="29" t="str">
        <x:f>IF(ISNUMBER(D207),ROUND(D207,8),"")</x:f>
      </x:c>
      <x:c r="J207" s="29" t="n">
        <x:f>IF(ISNUMBER(F207),1,0)</x:f>
        <x:v>0</x:v>
      </x:c>
      <x:c r="K207" s="29" t="n">
        <x:f>IF(COUNTA(A207:F207)=0,0,1)</x:f>
        <x:v>0</x:v>
      </x:c>
    </x:row>
    <x:row r="208" ht="36" customHeight="1">
      <x:c r="A208" s="34"/>
      <x:c r="B208" s="34"/>
      <x:c r="C208" s="35"/>
      <x:c r="D208" s="36"/>
      <x:c r="E208" s="36"/>
      <x:c r="F208" s="37"/>
      <x:c r="G208" s="38" t="n">
        <x:f>IF(K208=0,0,IF(H208="",1,-1))</x:f>
        <x:v>0</x:v>
      </x:c>
      <x:c r="H208" s="33" t="str">
        <x:f>IF(K208=0,"",IF(A208="","Ausstiegs-ID eingeben",IF(IF(IFERROR(OR(CODE(UPPER(LEFT(A208,1)))&lt;65,CODE(UPPER(LEFT(A208,1)))&gt;90),TRUE),TRUE,OR(NOT(ISTEXT(A208)),LEN(A208)&gt;64,LEN(A208)&lt;&gt;LEN(SUBSTITUTE(A208,"*","")),LEN(A208)&lt;&gt;LEN(SUBSTITUTE(A208,"?","")),LEN(A208)&lt;&gt;LEN(SUBSTITUTE(A208,"~","")),LEN(A208)&lt;&gt;LEN(SUBSTITUTE(A208,"=","")),LEN(A208)&lt;&gt;LEN(SUBSTITUTE(A208,"&lt;","")),LEN(A208)&lt;&gt;LEN(SUBSTITUTE(A208,"&gt;","")))),"IDs: Text mit A–Z am Anfang, bis zu 64 Zeichen; ohne *, ?, ~, =, &lt; oder &gt;. Beispiel: T-001.",IF(COUNTIFS('Exits'!$A$9:$A$608,A208)&lt;&gt;1,"Ausstiegs-ID ist doppelt",IF(B208="","Zugehörige Trade-ID eingeben",IF(IF(IFERROR(OR(CODE(UPPER(LEFT(B208,1)))&lt;65,CODE(UPPER(LEFT(B208,1)))&gt;90),TRUE),TRUE,OR(NOT(ISTEXT(B208)),LEN(B208)&gt;64,LEN(B208)&lt;&gt;LEN(SUBSTITUTE(B208,"*","")),LEN(B208)&lt;&gt;LEN(SUBSTITUTE(B208,"?","")),LEN(B208)&lt;&gt;LEN(SUBSTITUTE(B208,"~","")),LEN(B208)&lt;&gt;LEN(SUBSTITUTE(B208,"=","")),LEN(B208)&lt;&gt;LEN(SUBSTITUTE(B208,"&lt;","")),LEN(B208)&lt;&gt;LEN(SUBSTITUTE(B208,"&gt;","")))),"IDs: Text mit A–Z am Anfang, bis zu 64 Zeichen; ohne *, ?, ~, =, &lt; oder &gt;. Beispiel: T-001.",IF(COUNTIFS('Trades'!$A$9:$A$208,B208)&lt;&gt;1,"Trade-ID muss genau einer Trades-Zeile entsprechen",IF(NOT(ISNUMBER(C208)),"Gültigen Schließungszeitpunkt eingeben",IF(OR(C208&lt;1,C208&gt;2958465),"Gültigen Schließungszeitpunkt eingeben",IF(NOT(ISNUMBER(D208)),"Positive geschlossene Menge eingeben",IF(OR(D208&lt;=0,D208&gt;1000000,ROUND(D208,8)&lt;&gt;D208),"Positive geschlossene Menge eingeben",IF(NOT(ISNUMBER(INDEX('Trades'!$D$9:$D$208,MATCH(B208,'Trades'!$A$9:$A$208,0)))),"Gültigen Eröffnungszeitpunkt eingeben",IF(C208&lt;INDEX('Trades'!$D$9:$D$208,MATCH(B208,'Trades'!$A$9:$A$208,0)),"Ausstieg liegt vor der Eröffnung",IF(AND(E208&lt;&gt;"",OR(NOT(ISNUMBER(E208)),E208&lt;=0)),"Positiven Kurs eingeben oder leer lassen",IF(AND(F208&lt;&gt;"",NOT(ISNUMBER(F208))),"Brutto-P&amp;L muss numerisch oder leer sein",IF(AND(ISNUMBER(F208),OR(ABS(F208)&gt;1000000000,ROUND(F208,2)&lt;&gt;F208)),"Geldbeträge: höchstens 2 Nachkommastellen; Eingabebetrag absolut ≤ 1.000.000.000.",""))))))))))))))))</x:f>
      </x:c>
      <x:c r="I208" s="29" t="str">
        <x:f>IF(ISNUMBER(D208),ROUND(D208,8),"")</x:f>
      </x:c>
      <x:c r="J208" s="29" t="n">
        <x:f>IF(ISNUMBER(F208),1,0)</x:f>
        <x:v>0</x:v>
      </x:c>
      <x:c r="K208" s="29" t="n">
        <x:f>IF(COUNTA(A208:F208)=0,0,1)</x:f>
        <x:v>0</x:v>
      </x:c>
    </x:row>
    <x:row r="209" ht="36" customHeight="1">
      <x:c r="A209" s="34"/>
      <x:c r="B209" s="34"/>
      <x:c r="C209" s="35"/>
      <x:c r="D209" s="36"/>
      <x:c r="E209" s="36"/>
      <x:c r="F209" s="37"/>
      <x:c r="G209" s="38" t="n">
        <x:f>IF(K209=0,0,IF(H209="",1,-1))</x:f>
        <x:v>0</x:v>
      </x:c>
      <x:c r="H209" s="33" t="str">
        <x:f>IF(K209=0,"",IF(A209="","Ausstiegs-ID eingeben",IF(IF(IFERROR(OR(CODE(UPPER(LEFT(A209,1)))&lt;65,CODE(UPPER(LEFT(A209,1)))&gt;90),TRUE),TRUE,OR(NOT(ISTEXT(A209)),LEN(A209)&gt;64,LEN(A209)&lt;&gt;LEN(SUBSTITUTE(A209,"*","")),LEN(A209)&lt;&gt;LEN(SUBSTITUTE(A209,"?","")),LEN(A209)&lt;&gt;LEN(SUBSTITUTE(A209,"~","")),LEN(A209)&lt;&gt;LEN(SUBSTITUTE(A209,"=","")),LEN(A209)&lt;&gt;LEN(SUBSTITUTE(A209,"&lt;","")),LEN(A209)&lt;&gt;LEN(SUBSTITUTE(A209,"&gt;","")))),"IDs: Text mit A–Z am Anfang, bis zu 64 Zeichen; ohne *, ?, ~, =, &lt; oder &gt;. Beispiel: T-001.",IF(COUNTIFS('Exits'!$A$9:$A$608,A209)&lt;&gt;1,"Ausstiegs-ID ist doppelt",IF(B209="","Zugehörige Trade-ID eingeben",IF(IF(IFERROR(OR(CODE(UPPER(LEFT(B209,1)))&lt;65,CODE(UPPER(LEFT(B209,1)))&gt;90),TRUE),TRUE,OR(NOT(ISTEXT(B209)),LEN(B209)&gt;64,LEN(B209)&lt;&gt;LEN(SUBSTITUTE(B209,"*","")),LEN(B209)&lt;&gt;LEN(SUBSTITUTE(B209,"?","")),LEN(B209)&lt;&gt;LEN(SUBSTITUTE(B209,"~","")),LEN(B209)&lt;&gt;LEN(SUBSTITUTE(B209,"=","")),LEN(B209)&lt;&gt;LEN(SUBSTITUTE(B209,"&lt;","")),LEN(B209)&lt;&gt;LEN(SUBSTITUTE(B209,"&gt;","")))),"IDs: Text mit A–Z am Anfang, bis zu 64 Zeichen; ohne *, ?, ~, =, &lt; oder &gt;. Beispiel: T-001.",IF(COUNTIFS('Trades'!$A$9:$A$208,B209)&lt;&gt;1,"Trade-ID muss genau einer Trades-Zeile entsprechen",IF(NOT(ISNUMBER(C209)),"Gültigen Schließungszeitpunkt eingeben",IF(OR(C209&lt;1,C209&gt;2958465),"Gültigen Schließungszeitpunkt eingeben",IF(NOT(ISNUMBER(D209)),"Positive geschlossene Menge eingeben",IF(OR(D209&lt;=0,D209&gt;1000000,ROUND(D209,8)&lt;&gt;D209),"Positive geschlossene Menge eingeben",IF(NOT(ISNUMBER(INDEX('Trades'!$D$9:$D$208,MATCH(B209,'Trades'!$A$9:$A$208,0)))),"Gültigen Eröffnungszeitpunkt eingeben",IF(C209&lt;INDEX('Trades'!$D$9:$D$208,MATCH(B209,'Trades'!$A$9:$A$208,0)),"Ausstieg liegt vor der Eröffnung",IF(AND(E209&lt;&gt;"",OR(NOT(ISNUMBER(E209)),E209&lt;=0)),"Positiven Kurs eingeben oder leer lassen",IF(AND(F209&lt;&gt;"",NOT(ISNUMBER(F209))),"Brutto-P&amp;L muss numerisch oder leer sein",IF(AND(ISNUMBER(F209),OR(ABS(F209)&gt;1000000000,ROUND(F209,2)&lt;&gt;F209)),"Geldbeträge: höchstens 2 Nachkommastellen; Eingabebetrag absolut ≤ 1.000.000.000.",""))))))))))))))))</x:f>
      </x:c>
      <x:c r="I209" s="29" t="str">
        <x:f>IF(ISNUMBER(D209),ROUND(D209,8),"")</x:f>
      </x:c>
      <x:c r="J209" s="29" t="n">
        <x:f>IF(ISNUMBER(F209),1,0)</x:f>
        <x:v>0</x:v>
      </x:c>
      <x:c r="K209" s="29" t="n">
        <x:f>IF(COUNTA(A209:F209)=0,0,1)</x:f>
        <x:v>0</x:v>
      </x:c>
    </x:row>
    <x:row r="210" ht="36" customHeight="1">
      <x:c r="A210" s="34"/>
      <x:c r="B210" s="34"/>
      <x:c r="C210" s="35"/>
      <x:c r="D210" s="36"/>
      <x:c r="E210" s="36"/>
      <x:c r="F210" s="37"/>
      <x:c r="G210" s="38" t="n">
        <x:f>IF(K210=0,0,IF(H210="",1,-1))</x:f>
        <x:v>0</x:v>
      </x:c>
      <x:c r="H210" s="33" t="str">
        <x:f>IF(K210=0,"",IF(A210="","Ausstiegs-ID eingeben",IF(IF(IFERROR(OR(CODE(UPPER(LEFT(A210,1)))&lt;65,CODE(UPPER(LEFT(A210,1)))&gt;90),TRUE),TRUE,OR(NOT(ISTEXT(A210)),LEN(A210)&gt;64,LEN(A210)&lt;&gt;LEN(SUBSTITUTE(A210,"*","")),LEN(A210)&lt;&gt;LEN(SUBSTITUTE(A210,"?","")),LEN(A210)&lt;&gt;LEN(SUBSTITUTE(A210,"~","")),LEN(A210)&lt;&gt;LEN(SUBSTITUTE(A210,"=","")),LEN(A210)&lt;&gt;LEN(SUBSTITUTE(A210,"&lt;","")),LEN(A210)&lt;&gt;LEN(SUBSTITUTE(A210,"&gt;","")))),"IDs: Text mit A–Z am Anfang, bis zu 64 Zeichen; ohne *, ?, ~, =, &lt; oder &gt;. Beispiel: T-001.",IF(COUNTIFS('Exits'!$A$9:$A$608,A210)&lt;&gt;1,"Ausstiegs-ID ist doppelt",IF(B210="","Zugehörige Trade-ID eingeben",IF(IF(IFERROR(OR(CODE(UPPER(LEFT(B210,1)))&lt;65,CODE(UPPER(LEFT(B210,1)))&gt;90),TRUE),TRUE,OR(NOT(ISTEXT(B210)),LEN(B210)&gt;64,LEN(B210)&lt;&gt;LEN(SUBSTITUTE(B210,"*","")),LEN(B210)&lt;&gt;LEN(SUBSTITUTE(B210,"?","")),LEN(B210)&lt;&gt;LEN(SUBSTITUTE(B210,"~","")),LEN(B210)&lt;&gt;LEN(SUBSTITUTE(B210,"=","")),LEN(B210)&lt;&gt;LEN(SUBSTITUTE(B210,"&lt;","")),LEN(B210)&lt;&gt;LEN(SUBSTITUTE(B210,"&gt;","")))),"IDs: Text mit A–Z am Anfang, bis zu 64 Zeichen; ohne *, ?, ~, =, &lt; oder &gt;. Beispiel: T-001.",IF(COUNTIFS('Trades'!$A$9:$A$208,B210)&lt;&gt;1,"Trade-ID muss genau einer Trades-Zeile entsprechen",IF(NOT(ISNUMBER(C210)),"Gültigen Schließungszeitpunkt eingeben",IF(OR(C210&lt;1,C210&gt;2958465),"Gültigen Schließungszeitpunkt eingeben",IF(NOT(ISNUMBER(D210)),"Positive geschlossene Menge eingeben",IF(OR(D210&lt;=0,D210&gt;1000000,ROUND(D210,8)&lt;&gt;D210),"Positive geschlossene Menge eingeben",IF(NOT(ISNUMBER(INDEX('Trades'!$D$9:$D$208,MATCH(B210,'Trades'!$A$9:$A$208,0)))),"Gültigen Eröffnungszeitpunkt eingeben",IF(C210&lt;INDEX('Trades'!$D$9:$D$208,MATCH(B210,'Trades'!$A$9:$A$208,0)),"Ausstieg liegt vor der Eröffnung",IF(AND(E210&lt;&gt;"",OR(NOT(ISNUMBER(E210)),E210&lt;=0)),"Positiven Kurs eingeben oder leer lassen",IF(AND(F210&lt;&gt;"",NOT(ISNUMBER(F210))),"Brutto-P&amp;L muss numerisch oder leer sein",IF(AND(ISNUMBER(F210),OR(ABS(F210)&gt;1000000000,ROUND(F210,2)&lt;&gt;F210)),"Geldbeträge: höchstens 2 Nachkommastellen; Eingabebetrag absolut ≤ 1.000.000.000.",""))))))))))))))))</x:f>
      </x:c>
      <x:c r="I210" s="29" t="str">
        <x:f>IF(ISNUMBER(D210),ROUND(D210,8),"")</x:f>
      </x:c>
      <x:c r="J210" s="29" t="n">
        <x:f>IF(ISNUMBER(F210),1,0)</x:f>
        <x:v>0</x:v>
      </x:c>
      <x:c r="K210" s="29" t="n">
        <x:f>IF(COUNTA(A210:F210)=0,0,1)</x:f>
        <x:v>0</x:v>
      </x:c>
    </x:row>
    <x:row r="211" ht="36" customHeight="1">
      <x:c r="A211" s="34"/>
      <x:c r="B211" s="34"/>
      <x:c r="C211" s="35"/>
      <x:c r="D211" s="36"/>
      <x:c r="E211" s="36"/>
      <x:c r="F211" s="37"/>
      <x:c r="G211" s="38" t="n">
        <x:f>IF(K211=0,0,IF(H211="",1,-1))</x:f>
        <x:v>0</x:v>
      </x:c>
      <x:c r="H211" s="33" t="str">
        <x:f>IF(K211=0,"",IF(A211="","Ausstiegs-ID eingeben",IF(IF(IFERROR(OR(CODE(UPPER(LEFT(A211,1)))&lt;65,CODE(UPPER(LEFT(A211,1)))&gt;90),TRUE),TRUE,OR(NOT(ISTEXT(A211)),LEN(A211)&gt;64,LEN(A211)&lt;&gt;LEN(SUBSTITUTE(A211,"*","")),LEN(A211)&lt;&gt;LEN(SUBSTITUTE(A211,"?","")),LEN(A211)&lt;&gt;LEN(SUBSTITUTE(A211,"~","")),LEN(A211)&lt;&gt;LEN(SUBSTITUTE(A211,"=","")),LEN(A211)&lt;&gt;LEN(SUBSTITUTE(A211,"&lt;","")),LEN(A211)&lt;&gt;LEN(SUBSTITUTE(A211,"&gt;","")))),"IDs: Text mit A–Z am Anfang, bis zu 64 Zeichen; ohne *, ?, ~, =, &lt; oder &gt;. Beispiel: T-001.",IF(COUNTIFS('Exits'!$A$9:$A$608,A211)&lt;&gt;1,"Ausstiegs-ID ist doppelt",IF(B211="","Zugehörige Trade-ID eingeben",IF(IF(IFERROR(OR(CODE(UPPER(LEFT(B211,1)))&lt;65,CODE(UPPER(LEFT(B211,1)))&gt;90),TRUE),TRUE,OR(NOT(ISTEXT(B211)),LEN(B211)&gt;64,LEN(B211)&lt;&gt;LEN(SUBSTITUTE(B211,"*","")),LEN(B211)&lt;&gt;LEN(SUBSTITUTE(B211,"?","")),LEN(B211)&lt;&gt;LEN(SUBSTITUTE(B211,"~","")),LEN(B211)&lt;&gt;LEN(SUBSTITUTE(B211,"=","")),LEN(B211)&lt;&gt;LEN(SUBSTITUTE(B211,"&lt;","")),LEN(B211)&lt;&gt;LEN(SUBSTITUTE(B211,"&gt;","")))),"IDs: Text mit A–Z am Anfang, bis zu 64 Zeichen; ohne *, ?, ~, =, &lt; oder &gt;. Beispiel: T-001.",IF(COUNTIFS('Trades'!$A$9:$A$208,B211)&lt;&gt;1,"Trade-ID muss genau einer Trades-Zeile entsprechen",IF(NOT(ISNUMBER(C211)),"Gültigen Schließungszeitpunkt eingeben",IF(OR(C211&lt;1,C211&gt;2958465),"Gültigen Schließungszeitpunkt eingeben",IF(NOT(ISNUMBER(D211)),"Positive geschlossene Menge eingeben",IF(OR(D211&lt;=0,D211&gt;1000000,ROUND(D211,8)&lt;&gt;D211),"Positive geschlossene Menge eingeben",IF(NOT(ISNUMBER(INDEX('Trades'!$D$9:$D$208,MATCH(B211,'Trades'!$A$9:$A$208,0)))),"Gültigen Eröffnungszeitpunkt eingeben",IF(C211&lt;INDEX('Trades'!$D$9:$D$208,MATCH(B211,'Trades'!$A$9:$A$208,0)),"Ausstieg liegt vor der Eröffnung",IF(AND(E211&lt;&gt;"",OR(NOT(ISNUMBER(E211)),E211&lt;=0)),"Positiven Kurs eingeben oder leer lassen",IF(AND(F211&lt;&gt;"",NOT(ISNUMBER(F211))),"Brutto-P&amp;L muss numerisch oder leer sein",IF(AND(ISNUMBER(F211),OR(ABS(F211)&gt;1000000000,ROUND(F211,2)&lt;&gt;F211)),"Geldbeträge: höchstens 2 Nachkommastellen; Eingabebetrag absolut ≤ 1.000.000.000.",""))))))))))))))))</x:f>
      </x:c>
      <x:c r="I211" s="29" t="str">
        <x:f>IF(ISNUMBER(D211),ROUND(D211,8),"")</x:f>
      </x:c>
      <x:c r="J211" s="29" t="n">
        <x:f>IF(ISNUMBER(F211),1,0)</x:f>
        <x:v>0</x:v>
      </x:c>
      <x:c r="K211" s="29" t="n">
        <x:f>IF(COUNTA(A211:F211)=0,0,1)</x:f>
        <x:v>0</x:v>
      </x:c>
    </x:row>
    <x:row r="212" ht="36" customHeight="1">
      <x:c r="A212" s="34"/>
      <x:c r="B212" s="34"/>
      <x:c r="C212" s="35"/>
      <x:c r="D212" s="36"/>
      <x:c r="E212" s="36"/>
      <x:c r="F212" s="37"/>
      <x:c r="G212" s="38" t="n">
        <x:f>IF(K212=0,0,IF(H212="",1,-1))</x:f>
        <x:v>0</x:v>
      </x:c>
      <x:c r="H212" s="33" t="str">
        <x:f>IF(K212=0,"",IF(A212="","Ausstiegs-ID eingeben",IF(IF(IFERROR(OR(CODE(UPPER(LEFT(A212,1)))&lt;65,CODE(UPPER(LEFT(A212,1)))&gt;90),TRUE),TRUE,OR(NOT(ISTEXT(A212)),LEN(A212)&gt;64,LEN(A212)&lt;&gt;LEN(SUBSTITUTE(A212,"*","")),LEN(A212)&lt;&gt;LEN(SUBSTITUTE(A212,"?","")),LEN(A212)&lt;&gt;LEN(SUBSTITUTE(A212,"~","")),LEN(A212)&lt;&gt;LEN(SUBSTITUTE(A212,"=","")),LEN(A212)&lt;&gt;LEN(SUBSTITUTE(A212,"&lt;","")),LEN(A212)&lt;&gt;LEN(SUBSTITUTE(A212,"&gt;","")))),"IDs: Text mit A–Z am Anfang, bis zu 64 Zeichen; ohne *, ?, ~, =, &lt; oder &gt;. Beispiel: T-001.",IF(COUNTIFS('Exits'!$A$9:$A$608,A212)&lt;&gt;1,"Ausstiegs-ID ist doppelt",IF(B212="","Zugehörige Trade-ID eingeben",IF(IF(IFERROR(OR(CODE(UPPER(LEFT(B212,1)))&lt;65,CODE(UPPER(LEFT(B212,1)))&gt;90),TRUE),TRUE,OR(NOT(ISTEXT(B212)),LEN(B212)&gt;64,LEN(B212)&lt;&gt;LEN(SUBSTITUTE(B212,"*","")),LEN(B212)&lt;&gt;LEN(SUBSTITUTE(B212,"?","")),LEN(B212)&lt;&gt;LEN(SUBSTITUTE(B212,"~","")),LEN(B212)&lt;&gt;LEN(SUBSTITUTE(B212,"=","")),LEN(B212)&lt;&gt;LEN(SUBSTITUTE(B212,"&lt;","")),LEN(B212)&lt;&gt;LEN(SUBSTITUTE(B212,"&gt;","")))),"IDs: Text mit A–Z am Anfang, bis zu 64 Zeichen; ohne *, ?, ~, =, &lt; oder &gt;. Beispiel: T-001.",IF(COUNTIFS('Trades'!$A$9:$A$208,B212)&lt;&gt;1,"Trade-ID muss genau einer Trades-Zeile entsprechen",IF(NOT(ISNUMBER(C212)),"Gültigen Schließungszeitpunkt eingeben",IF(OR(C212&lt;1,C212&gt;2958465),"Gültigen Schließungszeitpunkt eingeben",IF(NOT(ISNUMBER(D212)),"Positive geschlossene Menge eingeben",IF(OR(D212&lt;=0,D212&gt;1000000,ROUND(D212,8)&lt;&gt;D212),"Positive geschlossene Menge eingeben",IF(NOT(ISNUMBER(INDEX('Trades'!$D$9:$D$208,MATCH(B212,'Trades'!$A$9:$A$208,0)))),"Gültigen Eröffnungszeitpunkt eingeben",IF(C212&lt;INDEX('Trades'!$D$9:$D$208,MATCH(B212,'Trades'!$A$9:$A$208,0)),"Ausstieg liegt vor der Eröffnung",IF(AND(E212&lt;&gt;"",OR(NOT(ISNUMBER(E212)),E212&lt;=0)),"Positiven Kurs eingeben oder leer lassen",IF(AND(F212&lt;&gt;"",NOT(ISNUMBER(F212))),"Brutto-P&amp;L muss numerisch oder leer sein",IF(AND(ISNUMBER(F212),OR(ABS(F212)&gt;1000000000,ROUND(F212,2)&lt;&gt;F212)),"Geldbeträge: höchstens 2 Nachkommastellen; Eingabebetrag absolut ≤ 1.000.000.000.",""))))))))))))))))</x:f>
      </x:c>
      <x:c r="I212" s="29" t="str">
        <x:f>IF(ISNUMBER(D212),ROUND(D212,8),"")</x:f>
      </x:c>
      <x:c r="J212" s="29" t="n">
        <x:f>IF(ISNUMBER(F212),1,0)</x:f>
        <x:v>0</x:v>
      </x:c>
      <x:c r="K212" s="29" t="n">
        <x:f>IF(COUNTA(A212:F212)=0,0,1)</x:f>
        <x:v>0</x:v>
      </x:c>
    </x:row>
    <x:row r="213" ht="36" customHeight="1">
      <x:c r="A213" s="34"/>
      <x:c r="B213" s="34"/>
      <x:c r="C213" s="35"/>
      <x:c r="D213" s="36"/>
      <x:c r="E213" s="36"/>
      <x:c r="F213" s="37"/>
      <x:c r="G213" s="38" t="n">
        <x:f>IF(K213=0,0,IF(H213="",1,-1))</x:f>
        <x:v>0</x:v>
      </x:c>
      <x:c r="H213" s="33" t="str">
        <x:f>IF(K213=0,"",IF(A213="","Ausstiegs-ID eingeben",IF(IF(IFERROR(OR(CODE(UPPER(LEFT(A213,1)))&lt;65,CODE(UPPER(LEFT(A213,1)))&gt;90),TRUE),TRUE,OR(NOT(ISTEXT(A213)),LEN(A213)&gt;64,LEN(A213)&lt;&gt;LEN(SUBSTITUTE(A213,"*","")),LEN(A213)&lt;&gt;LEN(SUBSTITUTE(A213,"?","")),LEN(A213)&lt;&gt;LEN(SUBSTITUTE(A213,"~","")),LEN(A213)&lt;&gt;LEN(SUBSTITUTE(A213,"=","")),LEN(A213)&lt;&gt;LEN(SUBSTITUTE(A213,"&lt;","")),LEN(A213)&lt;&gt;LEN(SUBSTITUTE(A213,"&gt;","")))),"IDs: Text mit A–Z am Anfang, bis zu 64 Zeichen; ohne *, ?, ~, =, &lt; oder &gt;. Beispiel: T-001.",IF(COUNTIFS('Exits'!$A$9:$A$608,A213)&lt;&gt;1,"Ausstiegs-ID ist doppelt",IF(B213="","Zugehörige Trade-ID eingeben",IF(IF(IFERROR(OR(CODE(UPPER(LEFT(B213,1)))&lt;65,CODE(UPPER(LEFT(B213,1)))&gt;90),TRUE),TRUE,OR(NOT(ISTEXT(B213)),LEN(B213)&gt;64,LEN(B213)&lt;&gt;LEN(SUBSTITUTE(B213,"*","")),LEN(B213)&lt;&gt;LEN(SUBSTITUTE(B213,"?","")),LEN(B213)&lt;&gt;LEN(SUBSTITUTE(B213,"~","")),LEN(B213)&lt;&gt;LEN(SUBSTITUTE(B213,"=","")),LEN(B213)&lt;&gt;LEN(SUBSTITUTE(B213,"&lt;","")),LEN(B213)&lt;&gt;LEN(SUBSTITUTE(B213,"&gt;","")))),"IDs: Text mit A–Z am Anfang, bis zu 64 Zeichen; ohne *, ?, ~, =, &lt; oder &gt;. Beispiel: T-001.",IF(COUNTIFS('Trades'!$A$9:$A$208,B213)&lt;&gt;1,"Trade-ID muss genau einer Trades-Zeile entsprechen",IF(NOT(ISNUMBER(C213)),"Gültigen Schließungszeitpunkt eingeben",IF(OR(C213&lt;1,C213&gt;2958465),"Gültigen Schließungszeitpunkt eingeben",IF(NOT(ISNUMBER(D213)),"Positive geschlossene Menge eingeben",IF(OR(D213&lt;=0,D213&gt;1000000,ROUND(D213,8)&lt;&gt;D213),"Positive geschlossene Menge eingeben",IF(NOT(ISNUMBER(INDEX('Trades'!$D$9:$D$208,MATCH(B213,'Trades'!$A$9:$A$208,0)))),"Gültigen Eröffnungszeitpunkt eingeben",IF(C213&lt;INDEX('Trades'!$D$9:$D$208,MATCH(B213,'Trades'!$A$9:$A$208,0)),"Ausstieg liegt vor der Eröffnung",IF(AND(E213&lt;&gt;"",OR(NOT(ISNUMBER(E213)),E213&lt;=0)),"Positiven Kurs eingeben oder leer lassen",IF(AND(F213&lt;&gt;"",NOT(ISNUMBER(F213))),"Brutto-P&amp;L muss numerisch oder leer sein",IF(AND(ISNUMBER(F213),OR(ABS(F213)&gt;1000000000,ROUND(F213,2)&lt;&gt;F213)),"Geldbeträge: höchstens 2 Nachkommastellen; Eingabebetrag absolut ≤ 1.000.000.000.",""))))))))))))))))</x:f>
      </x:c>
      <x:c r="I213" s="29" t="str">
        <x:f>IF(ISNUMBER(D213),ROUND(D213,8),"")</x:f>
      </x:c>
      <x:c r="J213" s="29" t="n">
        <x:f>IF(ISNUMBER(F213),1,0)</x:f>
        <x:v>0</x:v>
      </x:c>
      <x:c r="K213" s="29" t="n">
        <x:f>IF(COUNTA(A213:F213)=0,0,1)</x:f>
        <x:v>0</x:v>
      </x:c>
    </x:row>
    <x:row r="214" ht="36" customHeight="1">
      <x:c r="A214" s="34"/>
      <x:c r="B214" s="34"/>
      <x:c r="C214" s="35"/>
      <x:c r="D214" s="36"/>
      <x:c r="E214" s="36"/>
      <x:c r="F214" s="37"/>
      <x:c r="G214" s="38" t="n">
        <x:f>IF(K214=0,0,IF(H214="",1,-1))</x:f>
        <x:v>0</x:v>
      </x:c>
      <x:c r="H214" s="33" t="str">
        <x:f>IF(K214=0,"",IF(A214="","Ausstiegs-ID eingeben",IF(IF(IFERROR(OR(CODE(UPPER(LEFT(A214,1)))&lt;65,CODE(UPPER(LEFT(A214,1)))&gt;90),TRUE),TRUE,OR(NOT(ISTEXT(A214)),LEN(A214)&gt;64,LEN(A214)&lt;&gt;LEN(SUBSTITUTE(A214,"*","")),LEN(A214)&lt;&gt;LEN(SUBSTITUTE(A214,"?","")),LEN(A214)&lt;&gt;LEN(SUBSTITUTE(A214,"~","")),LEN(A214)&lt;&gt;LEN(SUBSTITUTE(A214,"=","")),LEN(A214)&lt;&gt;LEN(SUBSTITUTE(A214,"&lt;","")),LEN(A214)&lt;&gt;LEN(SUBSTITUTE(A214,"&gt;","")))),"IDs: Text mit A–Z am Anfang, bis zu 64 Zeichen; ohne *, ?, ~, =, &lt; oder &gt;. Beispiel: T-001.",IF(COUNTIFS('Exits'!$A$9:$A$608,A214)&lt;&gt;1,"Ausstiegs-ID ist doppelt",IF(B214="","Zugehörige Trade-ID eingeben",IF(IF(IFERROR(OR(CODE(UPPER(LEFT(B214,1)))&lt;65,CODE(UPPER(LEFT(B214,1)))&gt;90),TRUE),TRUE,OR(NOT(ISTEXT(B214)),LEN(B214)&gt;64,LEN(B214)&lt;&gt;LEN(SUBSTITUTE(B214,"*","")),LEN(B214)&lt;&gt;LEN(SUBSTITUTE(B214,"?","")),LEN(B214)&lt;&gt;LEN(SUBSTITUTE(B214,"~","")),LEN(B214)&lt;&gt;LEN(SUBSTITUTE(B214,"=","")),LEN(B214)&lt;&gt;LEN(SUBSTITUTE(B214,"&lt;","")),LEN(B214)&lt;&gt;LEN(SUBSTITUTE(B214,"&gt;","")))),"IDs: Text mit A–Z am Anfang, bis zu 64 Zeichen; ohne *, ?, ~, =, &lt; oder &gt;. Beispiel: T-001.",IF(COUNTIFS('Trades'!$A$9:$A$208,B214)&lt;&gt;1,"Trade-ID muss genau einer Trades-Zeile entsprechen",IF(NOT(ISNUMBER(C214)),"Gültigen Schließungszeitpunkt eingeben",IF(OR(C214&lt;1,C214&gt;2958465),"Gültigen Schließungszeitpunkt eingeben",IF(NOT(ISNUMBER(D214)),"Positive geschlossene Menge eingeben",IF(OR(D214&lt;=0,D214&gt;1000000,ROUND(D214,8)&lt;&gt;D214),"Positive geschlossene Menge eingeben",IF(NOT(ISNUMBER(INDEX('Trades'!$D$9:$D$208,MATCH(B214,'Trades'!$A$9:$A$208,0)))),"Gültigen Eröffnungszeitpunkt eingeben",IF(C214&lt;INDEX('Trades'!$D$9:$D$208,MATCH(B214,'Trades'!$A$9:$A$208,0)),"Ausstieg liegt vor der Eröffnung",IF(AND(E214&lt;&gt;"",OR(NOT(ISNUMBER(E214)),E214&lt;=0)),"Positiven Kurs eingeben oder leer lassen",IF(AND(F214&lt;&gt;"",NOT(ISNUMBER(F214))),"Brutto-P&amp;L muss numerisch oder leer sein",IF(AND(ISNUMBER(F214),OR(ABS(F214)&gt;1000000000,ROUND(F214,2)&lt;&gt;F214)),"Geldbeträge: höchstens 2 Nachkommastellen; Eingabebetrag absolut ≤ 1.000.000.000.",""))))))))))))))))</x:f>
      </x:c>
      <x:c r="I214" s="29" t="str">
        <x:f>IF(ISNUMBER(D214),ROUND(D214,8),"")</x:f>
      </x:c>
      <x:c r="J214" s="29" t="n">
        <x:f>IF(ISNUMBER(F214),1,0)</x:f>
        <x:v>0</x:v>
      </x:c>
      <x:c r="K214" s="29" t="n">
        <x:f>IF(COUNTA(A214:F214)=0,0,1)</x:f>
        <x:v>0</x:v>
      </x:c>
    </x:row>
    <x:row r="215" ht="36" customHeight="1">
      <x:c r="A215" s="34"/>
      <x:c r="B215" s="34"/>
      <x:c r="C215" s="35"/>
      <x:c r="D215" s="36"/>
      <x:c r="E215" s="36"/>
      <x:c r="F215" s="37"/>
      <x:c r="G215" s="38" t="n">
        <x:f>IF(K215=0,0,IF(H215="",1,-1))</x:f>
        <x:v>0</x:v>
      </x:c>
      <x:c r="H215" s="33" t="str">
        <x:f>IF(K215=0,"",IF(A215="","Ausstiegs-ID eingeben",IF(IF(IFERROR(OR(CODE(UPPER(LEFT(A215,1)))&lt;65,CODE(UPPER(LEFT(A215,1)))&gt;90),TRUE),TRUE,OR(NOT(ISTEXT(A215)),LEN(A215)&gt;64,LEN(A215)&lt;&gt;LEN(SUBSTITUTE(A215,"*","")),LEN(A215)&lt;&gt;LEN(SUBSTITUTE(A215,"?","")),LEN(A215)&lt;&gt;LEN(SUBSTITUTE(A215,"~","")),LEN(A215)&lt;&gt;LEN(SUBSTITUTE(A215,"=","")),LEN(A215)&lt;&gt;LEN(SUBSTITUTE(A215,"&lt;","")),LEN(A215)&lt;&gt;LEN(SUBSTITUTE(A215,"&gt;","")))),"IDs: Text mit A–Z am Anfang, bis zu 64 Zeichen; ohne *, ?, ~, =, &lt; oder &gt;. Beispiel: T-001.",IF(COUNTIFS('Exits'!$A$9:$A$608,A215)&lt;&gt;1,"Ausstiegs-ID ist doppelt",IF(B215="","Zugehörige Trade-ID eingeben",IF(IF(IFERROR(OR(CODE(UPPER(LEFT(B215,1)))&lt;65,CODE(UPPER(LEFT(B215,1)))&gt;90),TRUE),TRUE,OR(NOT(ISTEXT(B215)),LEN(B215)&gt;64,LEN(B215)&lt;&gt;LEN(SUBSTITUTE(B215,"*","")),LEN(B215)&lt;&gt;LEN(SUBSTITUTE(B215,"?","")),LEN(B215)&lt;&gt;LEN(SUBSTITUTE(B215,"~","")),LEN(B215)&lt;&gt;LEN(SUBSTITUTE(B215,"=","")),LEN(B215)&lt;&gt;LEN(SUBSTITUTE(B215,"&lt;","")),LEN(B215)&lt;&gt;LEN(SUBSTITUTE(B215,"&gt;","")))),"IDs: Text mit A–Z am Anfang, bis zu 64 Zeichen; ohne *, ?, ~, =, &lt; oder &gt;. Beispiel: T-001.",IF(COUNTIFS('Trades'!$A$9:$A$208,B215)&lt;&gt;1,"Trade-ID muss genau einer Trades-Zeile entsprechen",IF(NOT(ISNUMBER(C215)),"Gültigen Schließungszeitpunkt eingeben",IF(OR(C215&lt;1,C215&gt;2958465),"Gültigen Schließungszeitpunkt eingeben",IF(NOT(ISNUMBER(D215)),"Positive geschlossene Menge eingeben",IF(OR(D215&lt;=0,D215&gt;1000000,ROUND(D215,8)&lt;&gt;D215),"Positive geschlossene Menge eingeben",IF(NOT(ISNUMBER(INDEX('Trades'!$D$9:$D$208,MATCH(B215,'Trades'!$A$9:$A$208,0)))),"Gültigen Eröffnungszeitpunkt eingeben",IF(C215&lt;INDEX('Trades'!$D$9:$D$208,MATCH(B215,'Trades'!$A$9:$A$208,0)),"Ausstieg liegt vor der Eröffnung",IF(AND(E215&lt;&gt;"",OR(NOT(ISNUMBER(E215)),E215&lt;=0)),"Positiven Kurs eingeben oder leer lassen",IF(AND(F215&lt;&gt;"",NOT(ISNUMBER(F215))),"Brutto-P&amp;L muss numerisch oder leer sein",IF(AND(ISNUMBER(F215),OR(ABS(F215)&gt;1000000000,ROUND(F215,2)&lt;&gt;F215)),"Geldbeträge: höchstens 2 Nachkommastellen; Eingabebetrag absolut ≤ 1.000.000.000.",""))))))))))))))))</x:f>
      </x:c>
      <x:c r="I215" s="29" t="str">
        <x:f>IF(ISNUMBER(D215),ROUND(D215,8),"")</x:f>
      </x:c>
      <x:c r="J215" s="29" t="n">
        <x:f>IF(ISNUMBER(F215),1,0)</x:f>
        <x:v>0</x:v>
      </x:c>
      <x:c r="K215" s="29" t="n">
        <x:f>IF(COUNTA(A215:F215)=0,0,1)</x:f>
        <x:v>0</x:v>
      </x:c>
    </x:row>
    <x:row r="216" ht="36" customHeight="1">
      <x:c r="A216" s="34"/>
      <x:c r="B216" s="34"/>
      <x:c r="C216" s="35"/>
      <x:c r="D216" s="36"/>
      <x:c r="E216" s="36"/>
      <x:c r="F216" s="37"/>
      <x:c r="G216" s="38" t="n">
        <x:f>IF(K216=0,0,IF(H216="",1,-1))</x:f>
        <x:v>0</x:v>
      </x:c>
      <x:c r="H216" s="33" t="str">
        <x:f>IF(K216=0,"",IF(A216="","Ausstiegs-ID eingeben",IF(IF(IFERROR(OR(CODE(UPPER(LEFT(A216,1)))&lt;65,CODE(UPPER(LEFT(A216,1)))&gt;90),TRUE),TRUE,OR(NOT(ISTEXT(A216)),LEN(A216)&gt;64,LEN(A216)&lt;&gt;LEN(SUBSTITUTE(A216,"*","")),LEN(A216)&lt;&gt;LEN(SUBSTITUTE(A216,"?","")),LEN(A216)&lt;&gt;LEN(SUBSTITUTE(A216,"~","")),LEN(A216)&lt;&gt;LEN(SUBSTITUTE(A216,"=","")),LEN(A216)&lt;&gt;LEN(SUBSTITUTE(A216,"&lt;","")),LEN(A216)&lt;&gt;LEN(SUBSTITUTE(A216,"&gt;","")))),"IDs: Text mit A–Z am Anfang, bis zu 64 Zeichen; ohne *, ?, ~, =, &lt; oder &gt;. Beispiel: T-001.",IF(COUNTIFS('Exits'!$A$9:$A$608,A216)&lt;&gt;1,"Ausstiegs-ID ist doppelt",IF(B216="","Zugehörige Trade-ID eingeben",IF(IF(IFERROR(OR(CODE(UPPER(LEFT(B216,1)))&lt;65,CODE(UPPER(LEFT(B216,1)))&gt;90),TRUE),TRUE,OR(NOT(ISTEXT(B216)),LEN(B216)&gt;64,LEN(B216)&lt;&gt;LEN(SUBSTITUTE(B216,"*","")),LEN(B216)&lt;&gt;LEN(SUBSTITUTE(B216,"?","")),LEN(B216)&lt;&gt;LEN(SUBSTITUTE(B216,"~","")),LEN(B216)&lt;&gt;LEN(SUBSTITUTE(B216,"=","")),LEN(B216)&lt;&gt;LEN(SUBSTITUTE(B216,"&lt;","")),LEN(B216)&lt;&gt;LEN(SUBSTITUTE(B216,"&gt;","")))),"IDs: Text mit A–Z am Anfang, bis zu 64 Zeichen; ohne *, ?, ~, =, &lt; oder &gt;. Beispiel: T-001.",IF(COUNTIFS('Trades'!$A$9:$A$208,B216)&lt;&gt;1,"Trade-ID muss genau einer Trades-Zeile entsprechen",IF(NOT(ISNUMBER(C216)),"Gültigen Schließungszeitpunkt eingeben",IF(OR(C216&lt;1,C216&gt;2958465),"Gültigen Schließungszeitpunkt eingeben",IF(NOT(ISNUMBER(D216)),"Positive geschlossene Menge eingeben",IF(OR(D216&lt;=0,D216&gt;1000000,ROUND(D216,8)&lt;&gt;D216),"Positive geschlossene Menge eingeben",IF(NOT(ISNUMBER(INDEX('Trades'!$D$9:$D$208,MATCH(B216,'Trades'!$A$9:$A$208,0)))),"Gültigen Eröffnungszeitpunkt eingeben",IF(C216&lt;INDEX('Trades'!$D$9:$D$208,MATCH(B216,'Trades'!$A$9:$A$208,0)),"Ausstieg liegt vor der Eröffnung",IF(AND(E216&lt;&gt;"",OR(NOT(ISNUMBER(E216)),E216&lt;=0)),"Positiven Kurs eingeben oder leer lassen",IF(AND(F216&lt;&gt;"",NOT(ISNUMBER(F216))),"Brutto-P&amp;L muss numerisch oder leer sein",IF(AND(ISNUMBER(F216),OR(ABS(F216)&gt;1000000000,ROUND(F216,2)&lt;&gt;F216)),"Geldbeträge: höchstens 2 Nachkommastellen; Eingabebetrag absolut ≤ 1.000.000.000.",""))))))))))))))))</x:f>
      </x:c>
      <x:c r="I216" s="29" t="str">
        <x:f>IF(ISNUMBER(D216),ROUND(D216,8),"")</x:f>
      </x:c>
      <x:c r="J216" s="29" t="n">
        <x:f>IF(ISNUMBER(F216),1,0)</x:f>
        <x:v>0</x:v>
      </x:c>
      <x:c r="K216" s="29" t="n">
        <x:f>IF(COUNTA(A216:F216)=0,0,1)</x:f>
        <x:v>0</x:v>
      </x:c>
    </x:row>
    <x:row r="217" ht="36" customHeight="1">
      <x:c r="A217" s="34"/>
      <x:c r="B217" s="34"/>
      <x:c r="C217" s="35"/>
      <x:c r="D217" s="36"/>
      <x:c r="E217" s="36"/>
      <x:c r="F217" s="37"/>
      <x:c r="G217" s="38" t="n">
        <x:f>IF(K217=0,0,IF(H217="",1,-1))</x:f>
        <x:v>0</x:v>
      </x:c>
      <x:c r="H217" s="33" t="str">
        <x:f>IF(K217=0,"",IF(A217="","Ausstiegs-ID eingeben",IF(IF(IFERROR(OR(CODE(UPPER(LEFT(A217,1)))&lt;65,CODE(UPPER(LEFT(A217,1)))&gt;90),TRUE),TRUE,OR(NOT(ISTEXT(A217)),LEN(A217)&gt;64,LEN(A217)&lt;&gt;LEN(SUBSTITUTE(A217,"*","")),LEN(A217)&lt;&gt;LEN(SUBSTITUTE(A217,"?","")),LEN(A217)&lt;&gt;LEN(SUBSTITUTE(A217,"~","")),LEN(A217)&lt;&gt;LEN(SUBSTITUTE(A217,"=","")),LEN(A217)&lt;&gt;LEN(SUBSTITUTE(A217,"&lt;","")),LEN(A217)&lt;&gt;LEN(SUBSTITUTE(A217,"&gt;","")))),"IDs: Text mit A–Z am Anfang, bis zu 64 Zeichen; ohne *, ?, ~, =, &lt; oder &gt;. Beispiel: T-001.",IF(COUNTIFS('Exits'!$A$9:$A$608,A217)&lt;&gt;1,"Ausstiegs-ID ist doppelt",IF(B217="","Zugehörige Trade-ID eingeben",IF(IF(IFERROR(OR(CODE(UPPER(LEFT(B217,1)))&lt;65,CODE(UPPER(LEFT(B217,1)))&gt;90),TRUE),TRUE,OR(NOT(ISTEXT(B217)),LEN(B217)&gt;64,LEN(B217)&lt;&gt;LEN(SUBSTITUTE(B217,"*","")),LEN(B217)&lt;&gt;LEN(SUBSTITUTE(B217,"?","")),LEN(B217)&lt;&gt;LEN(SUBSTITUTE(B217,"~","")),LEN(B217)&lt;&gt;LEN(SUBSTITUTE(B217,"=","")),LEN(B217)&lt;&gt;LEN(SUBSTITUTE(B217,"&lt;","")),LEN(B217)&lt;&gt;LEN(SUBSTITUTE(B217,"&gt;","")))),"IDs: Text mit A–Z am Anfang, bis zu 64 Zeichen; ohne *, ?, ~, =, &lt; oder &gt;. Beispiel: T-001.",IF(COUNTIFS('Trades'!$A$9:$A$208,B217)&lt;&gt;1,"Trade-ID muss genau einer Trades-Zeile entsprechen",IF(NOT(ISNUMBER(C217)),"Gültigen Schließungszeitpunkt eingeben",IF(OR(C217&lt;1,C217&gt;2958465),"Gültigen Schließungszeitpunkt eingeben",IF(NOT(ISNUMBER(D217)),"Positive geschlossene Menge eingeben",IF(OR(D217&lt;=0,D217&gt;1000000,ROUND(D217,8)&lt;&gt;D217),"Positive geschlossene Menge eingeben",IF(NOT(ISNUMBER(INDEX('Trades'!$D$9:$D$208,MATCH(B217,'Trades'!$A$9:$A$208,0)))),"Gültigen Eröffnungszeitpunkt eingeben",IF(C217&lt;INDEX('Trades'!$D$9:$D$208,MATCH(B217,'Trades'!$A$9:$A$208,0)),"Ausstieg liegt vor der Eröffnung",IF(AND(E217&lt;&gt;"",OR(NOT(ISNUMBER(E217)),E217&lt;=0)),"Positiven Kurs eingeben oder leer lassen",IF(AND(F217&lt;&gt;"",NOT(ISNUMBER(F217))),"Brutto-P&amp;L muss numerisch oder leer sein",IF(AND(ISNUMBER(F217),OR(ABS(F217)&gt;1000000000,ROUND(F217,2)&lt;&gt;F217)),"Geldbeträge: höchstens 2 Nachkommastellen; Eingabebetrag absolut ≤ 1.000.000.000.",""))))))))))))))))</x:f>
      </x:c>
      <x:c r="I217" s="29" t="str">
        <x:f>IF(ISNUMBER(D217),ROUND(D217,8),"")</x:f>
      </x:c>
      <x:c r="J217" s="29" t="n">
        <x:f>IF(ISNUMBER(F217),1,0)</x:f>
        <x:v>0</x:v>
      </x:c>
      <x:c r="K217" s="29" t="n">
        <x:f>IF(COUNTA(A217:F217)=0,0,1)</x:f>
        <x:v>0</x:v>
      </x:c>
    </x:row>
    <x:row r="218" ht="36" customHeight="1">
      <x:c r="A218" s="34"/>
      <x:c r="B218" s="34"/>
      <x:c r="C218" s="35"/>
      <x:c r="D218" s="36"/>
      <x:c r="E218" s="36"/>
      <x:c r="F218" s="37"/>
      <x:c r="G218" s="38" t="n">
        <x:f>IF(K218=0,0,IF(H218="",1,-1))</x:f>
        <x:v>0</x:v>
      </x:c>
      <x:c r="H218" s="33" t="str">
        <x:f>IF(K218=0,"",IF(A218="","Ausstiegs-ID eingeben",IF(IF(IFERROR(OR(CODE(UPPER(LEFT(A218,1)))&lt;65,CODE(UPPER(LEFT(A218,1)))&gt;90),TRUE),TRUE,OR(NOT(ISTEXT(A218)),LEN(A218)&gt;64,LEN(A218)&lt;&gt;LEN(SUBSTITUTE(A218,"*","")),LEN(A218)&lt;&gt;LEN(SUBSTITUTE(A218,"?","")),LEN(A218)&lt;&gt;LEN(SUBSTITUTE(A218,"~","")),LEN(A218)&lt;&gt;LEN(SUBSTITUTE(A218,"=","")),LEN(A218)&lt;&gt;LEN(SUBSTITUTE(A218,"&lt;","")),LEN(A218)&lt;&gt;LEN(SUBSTITUTE(A218,"&gt;","")))),"IDs: Text mit A–Z am Anfang, bis zu 64 Zeichen; ohne *, ?, ~, =, &lt; oder &gt;. Beispiel: T-001.",IF(COUNTIFS('Exits'!$A$9:$A$608,A218)&lt;&gt;1,"Ausstiegs-ID ist doppelt",IF(B218="","Zugehörige Trade-ID eingeben",IF(IF(IFERROR(OR(CODE(UPPER(LEFT(B218,1)))&lt;65,CODE(UPPER(LEFT(B218,1)))&gt;90),TRUE),TRUE,OR(NOT(ISTEXT(B218)),LEN(B218)&gt;64,LEN(B218)&lt;&gt;LEN(SUBSTITUTE(B218,"*","")),LEN(B218)&lt;&gt;LEN(SUBSTITUTE(B218,"?","")),LEN(B218)&lt;&gt;LEN(SUBSTITUTE(B218,"~","")),LEN(B218)&lt;&gt;LEN(SUBSTITUTE(B218,"=","")),LEN(B218)&lt;&gt;LEN(SUBSTITUTE(B218,"&lt;","")),LEN(B218)&lt;&gt;LEN(SUBSTITUTE(B218,"&gt;","")))),"IDs: Text mit A–Z am Anfang, bis zu 64 Zeichen; ohne *, ?, ~, =, &lt; oder &gt;. Beispiel: T-001.",IF(COUNTIFS('Trades'!$A$9:$A$208,B218)&lt;&gt;1,"Trade-ID muss genau einer Trades-Zeile entsprechen",IF(NOT(ISNUMBER(C218)),"Gültigen Schließungszeitpunkt eingeben",IF(OR(C218&lt;1,C218&gt;2958465),"Gültigen Schließungszeitpunkt eingeben",IF(NOT(ISNUMBER(D218)),"Positive geschlossene Menge eingeben",IF(OR(D218&lt;=0,D218&gt;1000000,ROUND(D218,8)&lt;&gt;D218),"Positive geschlossene Menge eingeben",IF(NOT(ISNUMBER(INDEX('Trades'!$D$9:$D$208,MATCH(B218,'Trades'!$A$9:$A$208,0)))),"Gültigen Eröffnungszeitpunkt eingeben",IF(C218&lt;INDEX('Trades'!$D$9:$D$208,MATCH(B218,'Trades'!$A$9:$A$208,0)),"Ausstieg liegt vor der Eröffnung",IF(AND(E218&lt;&gt;"",OR(NOT(ISNUMBER(E218)),E218&lt;=0)),"Positiven Kurs eingeben oder leer lassen",IF(AND(F218&lt;&gt;"",NOT(ISNUMBER(F218))),"Brutto-P&amp;L muss numerisch oder leer sein",IF(AND(ISNUMBER(F218),OR(ABS(F218)&gt;1000000000,ROUND(F218,2)&lt;&gt;F218)),"Geldbeträge: höchstens 2 Nachkommastellen; Eingabebetrag absolut ≤ 1.000.000.000.",""))))))))))))))))</x:f>
      </x:c>
      <x:c r="I218" s="29" t="str">
        <x:f>IF(ISNUMBER(D218),ROUND(D218,8),"")</x:f>
      </x:c>
      <x:c r="J218" s="29" t="n">
        <x:f>IF(ISNUMBER(F218),1,0)</x:f>
        <x:v>0</x:v>
      </x:c>
      <x:c r="K218" s="29" t="n">
        <x:f>IF(COUNTA(A218:F218)=0,0,1)</x:f>
        <x:v>0</x:v>
      </x:c>
    </x:row>
    <x:row r="219" ht="36" customHeight="1">
      <x:c r="A219" s="34"/>
      <x:c r="B219" s="34"/>
      <x:c r="C219" s="35"/>
      <x:c r="D219" s="36"/>
      <x:c r="E219" s="36"/>
      <x:c r="F219" s="37"/>
      <x:c r="G219" s="38" t="n">
        <x:f>IF(K219=0,0,IF(H219="",1,-1))</x:f>
        <x:v>0</x:v>
      </x:c>
      <x:c r="H219" s="33" t="str">
        <x:f>IF(K219=0,"",IF(A219="","Ausstiegs-ID eingeben",IF(IF(IFERROR(OR(CODE(UPPER(LEFT(A219,1)))&lt;65,CODE(UPPER(LEFT(A219,1)))&gt;90),TRUE),TRUE,OR(NOT(ISTEXT(A219)),LEN(A219)&gt;64,LEN(A219)&lt;&gt;LEN(SUBSTITUTE(A219,"*","")),LEN(A219)&lt;&gt;LEN(SUBSTITUTE(A219,"?","")),LEN(A219)&lt;&gt;LEN(SUBSTITUTE(A219,"~","")),LEN(A219)&lt;&gt;LEN(SUBSTITUTE(A219,"=","")),LEN(A219)&lt;&gt;LEN(SUBSTITUTE(A219,"&lt;","")),LEN(A219)&lt;&gt;LEN(SUBSTITUTE(A219,"&gt;","")))),"IDs: Text mit A–Z am Anfang, bis zu 64 Zeichen; ohne *, ?, ~, =, &lt; oder &gt;. Beispiel: T-001.",IF(COUNTIFS('Exits'!$A$9:$A$608,A219)&lt;&gt;1,"Ausstiegs-ID ist doppelt",IF(B219="","Zugehörige Trade-ID eingeben",IF(IF(IFERROR(OR(CODE(UPPER(LEFT(B219,1)))&lt;65,CODE(UPPER(LEFT(B219,1)))&gt;90),TRUE),TRUE,OR(NOT(ISTEXT(B219)),LEN(B219)&gt;64,LEN(B219)&lt;&gt;LEN(SUBSTITUTE(B219,"*","")),LEN(B219)&lt;&gt;LEN(SUBSTITUTE(B219,"?","")),LEN(B219)&lt;&gt;LEN(SUBSTITUTE(B219,"~","")),LEN(B219)&lt;&gt;LEN(SUBSTITUTE(B219,"=","")),LEN(B219)&lt;&gt;LEN(SUBSTITUTE(B219,"&lt;","")),LEN(B219)&lt;&gt;LEN(SUBSTITUTE(B219,"&gt;","")))),"IDs: Text mit A–Z am Anfang, bis zu 64 Zeichen; ohne *, ?, ~, =, &lt; oder &gt;. Beispiel: T-001.",IF(COUNTIFS('Trades'!$A$9:$A$208,B219)&lt;&gt;1,"Trade-ID muss genau einer Trades-Zeile entsprechen",IF(NOT(ISNUMBER(C219)),"Gültigen Schließungszeitpunkt eingeben",IF(OR(C219&lt;1,C219&gt;2958465),"Gültigen Schließungszeitpunkt eingeben",IF(NOT(ISNUMBER(D219)),"Positive geschlossene Menge eingeben",IF(OR(D219&lt;=0,D219&gt;1000000,ROUND(D219,8)&lt;&gt;D219),"Positive geschlossene Menge eingeben",IF(NOT(ISNUMBER(INDEX('Trades'!$D$9:$D$208,MATCH(B219,'Trades'!$A$9:$A$208,0)))),"Gültigen Eröffnungszeitpunkt eingeben",IF(C219&lt;INDEX('Trades'!$D$9:$D$208,MATCH(B219,'Trades'!$A$9:$A$208,0)),"Ausstieg liegt vor der Eröffnung",IF(AND(E219&lt;&gt;"",OR(NOT(ISNUMBER(E219)),E219&lt;=0)),"Positiven Kurs eingeben oder leer lassen",IF(AND(F219&lt;&gt;"",NOT(ISNUMBER(F219))),"Brutto-P&amp;L muss numerisch oder leer sein",IF(AND(ISNUMBER(F219),OR(ABS(F219)&gt;1000000000,ROUND(F219,2)&lt;&gt;F219)),"Geldbeträge: höchstens 2 Nachkommastellen; Eingabebetrag absolut ≤ 1.000.000.000.",""))))))))))))))))</x:f>
      </x:c>
      <x:c r="I219" s="29" t="str">
        <x:f>IF(ISNUMBER(D219),ROUND(D219,8),"")</x:f>
      </x:c>
      <x:c r="J219" s="29" t="n">
        <x:f>IF(ISNUMBER(F219),1,0)</x:f>
        <x:v>0</x:v>
      </x:c>
      <x:c r="K219" s="29" t="n">
        <x:f>IF(COUNTA(A219:F219)=0,0,1)</x:f>
        <x:v>0</x:v>
      </x:c>
    </x:row>
    <x:row r="220" ht="36" customHeight="1">
      <x:c r="A220" s="34"/>
      <x:c r="B220" s="34"/>
      <x:c r="C220" s="35"/>
      <x:c r="D220" s="36"/>
      <x:c r="E220" s="36"/>
      <x:c r="F220" s="37"/>
      <x:c r="G220" s="38" t="n">
        <x:f>IF(K220=0,0,IF(H220="",1,-1))</x:f>
        <x:v>0</x:v>
      </x:c>
      <x:c r="H220" s="33" t="str">
        <x:f>IF(K220=0,"",IF(A220="","Ausstiegs-ID eingeben",IF(IF(IFERROR(OR(CODE(UPPER(LEFT(A220,1)))&lt;65,CODE(UPPER(LEFT(A220,1)))&gt;90),TRUE),TRUE,OR(NOT(ISTEXT(A220)),LEN(A220)&gt;64,LEN(A220)&lt;&gt;LEN(SUBSTITUTE(A220,"*","")),LEN(A220)&lt;&gt;LEN(SUBSTITUTE(A220,"?","")),LEN(A220)&lt;&gt;LEN(SUBSTITUTE(A220,"~","")),LEN(A220)&lt;&gt;LEN(SUBSTITUTE(A220,"=","")),LEN(A220)&lt;&gt;LEN(SUBSTITUTE(A220,"&lt;","")),LEN(A220)&lt;&gt;LEN(SUBSTITUTE(A220,"&gt;","")))),"IDs: Text mit A–Z am Anfang, bis zu 64 Zeichen; ohne *, ?, ~, =, &lt; oder &gt;. Beispiel: T-001.",IF(COUNTIFS('Exits'!$A$9:$A$608,A220)&lt;&gt;1,"Ausstiegs-ID ist doppelt",IF(B220="","Zugehörige Trade-ID eingeben",IF(IF(IFERROR(OR(CODE(UPPER(LEFT(B220,1)))&lt;65,CODE(UPPER(LEFT(B220,1)))&gt;90),TRUE),TRUE,OR(NOT(ISTEXT(B220)),LEN(B220)&gt;64,LEN(B220)&lt;&gt;LEN(SUBSTITUTE(B220,"*","")),LEN(B220)&lt;&gt;LEN(SUBSTITUTE(B220,"?","")),LEN(B220)&lt;&gt;LEN(SUBSTITUTE(B220,"~","")),LEN(B220)&lt;&gt;LEN(SUBSTITUTE(B220,"=","")),LEN(B220)&lt;&gt;LEN(SUBSTITUTE(B220,"&lt;","")),LEN(B220)&lt;&gt;LEN(SUBSTITUTE(B220,"&gt;","")))),"IDs: Text mit A–Z am Anfang, bis zu 64 Zeichen; ohne *, ?, ~, =, &lt; oder &gt;. Beispiel: T-001.",IF(COUNTIFS('Trades'!$A$9:$A$208,B220)&lt;&gt;1,"Trade-ID muss genau einer Trades-Zeile entsprechen",IF(NOT(ISNUMBER(C220)),"Gültigen Schließungszeitpunkt eingeben",IF(OR(C220&lt;1,C220&gt;2958465),"Gültigen Schließungszeitpunkt eingeben",IF(NOT(ISNUMBER(D220)),"Positive geschlossene Menge eingeben",IF(OR(D220&lt;=0,D220&gt;1000000,ROUND(D220,8)&lt;&gt;D220),"Positive geschlossene Menge eingeben",IF(NOT(ISNUMBER(INDEX('Trades'!$D$9:$D$208,MATCH(B220,'Trades'!$A$9:$A$208,0)))),"Gültigen Eröffnungszeitpunkt eingeben",IF(C220&lt;INDEX('Trades'!$D$9:$D$208,MATCH(B220,'Trades'!$A$9:$A$208,0)),"Ausstieg liegt vor der Eröffnung",IF(AND(E220&lt;&gt;"",OR(NOT(ISNUMBER(E220)),E220&lt;=0)),"Positiven Kurs eingeben oder leer lassen",IF(AND(F220&lt;&gt;"",NOT(ISNUMBER(F220))),"Brutto-P&amp;L muss numerisch oder leer sein",IF(AND(ISNUMBER(F220),OR(ABS(F220)&gt;1000000000,ROUND(F220,2)&lt;&gt;F220)),"Geldbeträge: höchstens 2 Nachkommastellen; Eingabebetrag absolut ≤ 1.000.000.000.",""))))))))))))))))</x:f>
      </x:c>
      <x:c r="I220" s="29" t="str">
        <x:f>IF(ISNUMBER(D220),ROUND(D220,8),"")</x:f>
      </x:c>
      <x:c r="J220" s="29" t="n">
        <x:f>IF(ISNUMBER(F220),1,0)</x:f>
        <x:v>0</x:v>
      </x:c>
      <x:c r="K220" s="29" t="n">
        <x:f>IF(COUNTA(A220:F220)=0,0,1)</x:f>
        <x:v>0</x:v>
      </x:c>
    </x:row>
    <x:row r="221" ht="36" customHeight="1">
      <x:c r="A221" s="34"/>
      <x:c r="B221" s="34"/>
      <x:c r="C221" s="35"/>
      <x:c r="D221" s="36"/>
      <x:c r="E221" s="36"/>
      <x:c r="F221" s="37"/>
      <x:c r="G221" s="38" t="n">
        <x:f>IF(K221=0,0,IF(H221="",1,-1))</x:f>
        <x:v>0</x:v>
      </x:c>
      <x:c r="H221" s="33" t="str">
        <x:f>IF(K221=0,"",IF(A221="","Ausstiegs-ID eingeben",IF(IF(IFERROR(OR(CODE(UPPER(LEFT(A221,1)))&lt;65,CODE(UPPER(LEFT(A221,1)))&gt;90),TRUE),TRUE,OR(NOT(ISTEXT(A221)),LEN(A221)&gt;64,LEN(A221)&lt;&gt;LEN(SUBSTITUTE(A221,"*","")),LEN(A221)&lt;&gt;LEN(SUBSTITUTE(A221,"?","")),LEN(A221)&lt;&gt;LEN(SUBSTITUTE(A221,"~","")),LEN(A221)&lt;&gt;LEN(SUBSTITUTE(A221,"=","")),LEN(A221)&lt;&gt;LEN(SUBSTITUTE(A221,"&lt;","")),LEN(A221)&lt;&gt;LEN(SUBSTITUTE(A221,"&gt;","")))),"IDs: Text mit A–Z am Anfang, bis zu 64 Zeichen; ohne *, ?, ~, =, &lt; oder &gt;. Beispiel: T-001.",IF(COUNTIFS('Exits'!$A$9:$A$608,A221)&lt;&gt;1,"Ausstiegs-ID ist doppelt",IF(B221="","Zugehörige Trade-ID eingeben",IF(IF(IFERROR(OR(CODE(UPPER(LEFT(B221,1)))&lt;65,CODE(UPPER(LEFT(B221,1)))&gt;90),TRUE),TRUE,OR(NOT(ISTEXT(B221)),LEN(B221)&gt;64,LEN(B221)&lt;&gt;LEN(SUBSTITUTE(B221,"*","")),LEN(B221)&lt;&gt;LEN(SUBSTITUTE(B221,"?","")),LEN(B221)&lt;&gt;LEN(SUBSTITUTE(B221,"~","")),LEN(B221)&lt;&gt;LEN(SUBSTITUTE(B221,"=","")),LEN(B221)&lt;&gt;LEN(SUBSTITUTE(B221,"&lt;","")),LEN(B221)&lt;&gt;LEN(SUBSTITUTE(B221,"&gt;","")))),"IDs: Text mit A–Z am Anfang, bis zu 64 Zeichen; ohne *, ?, ~, =, &lt; oder &gt;. Beispiel: T-001.",IF(COUNTIFS('Trades'!$A$9:$A$208,B221)&lt;&gt;1,"Trade-ID muss genau einer Trades-Zeile entsprechen",IF(NOT(ISNUMBER(C221)),"Gültigen Schließungszeitpunkt eingeben",IF(OR(C221&lt;1,C221&gt;2958465),"Gültigen Schließungszeitpunkt eingeben",IF(NOT(ISNUMBER(D221)),"Positive geschlossene Menge eingeben",IF(OR(D221&lt;=0,D221&gt;1000000,ROUND(D221,8)&lt;&gt;D221),"Positive geschlossene Menge eingeben",IF(NOT(ISNUMBER(INDEX('Trades'!$D$9:$D$208,MATCH(B221,'Trades'!$A$9:$A$208,0)))),"Gültigen Eröffnungszeitpunkt eingeben",IF(C221&lt;INDEX('Trades'!$D$9:$D$208,MATCH(B221,'Trades'!$A$9:$A$208,0)),"Ausstieg liegt vor der Eröffnung",IF(AND(E221&lt;&gt;"",OR(NOT(ISNUMBER(E221)),E221&lt;=0)),"Positiven Kurs eingeben oder leer lassen",IF(AND(F221&lt;&gt;"",NOT(ISNUMBER(F221))),"Brutto-P&amp;L muss numerisch oder leer sein",IF(AND(ISNUMBER(F221),OR(ABS(F221)&gt;1000000000,ROUND(F221,2)&lt;&gt;F221)),"Geldbeträge: höchstens 2 Nachkommastellen; Eingabebetrag absolut ≤ 1.000.000.000.",""))))))))))))))))</x:f>
      </x:c>
      <x:c r="I221" s="29" t="str">
        <x:f>IF(ISNUMBER(D221),ROUND(D221,8),"")</x:f>
      </x:c>
      <x:c r="J221" s="29" t="n">
        <x:f>IF(ISNUMBER(F221),1,0)</x:f>
        <x:v>0</x:v>
      </x:c>
      <x:c r="K221" s="29" t="n">
        <x:f>IF(COUNTA(A221:F221)=0,0,1)</x:f>
        <x:v>0</x:v>
      </x:c>
    </x:row>
    <x:row r="222" ht="36" customHeight="1">
      <x:c r="A222" s="34"/>
      <x:c r="B222" s="34"/>
      <x:c r="C222" s="35"/>
      <x:c r="D222" s="36"/>
      <x:c r="E222" s="36"/>
      <x:c r="F222" s="37"/>
      <x:c r="G222" s="38" t="n">
        <x:f>IF(K222=0,0,IF(H222="",1,-1))</x:f>
        <x:v>0</x:v>
      </x:c>
      <x:c r="H222" s="33" t="str">
        <x:f>IF(K222=0,"",IF(A222="","Ausstiegs-ID eingeben",IF(IF(IFERROR(OR(CODE(UPPER(LEFT(A222,1)))&lt;65,CODE(UPPER(LEFT(A222,1)))&gt;90),TRUE),TRUE,OR(NOT(ISTEXT(A222)),LEN(A222)&gt;64,LEN(A222)&lt;&gt;LEN(SUBSTITUTE(A222,"*","")),LEN(A222)&lt;&gt;LEN(SUBSTITUTE(A222,"?","")),LEN(A222)&lt;&gt;LEN(SUBSTITUTE(A222,"~","")),LEN(A222)&lt;&gt;LEN(SUBSTITUTE(A222,"=","")),LEN(A222)&lt;&gt;LEN(SUBSTITUTE(A222,"&lt;","")),LEN(A222)&lt;&gt;LEN(SUBSTITUTE(A222,"&gt;","")))),"IDs: Text mit A–Z am Anfang, bis zu 64 Zeichen; ohne *, ?, ~, =, &lt; oder &gt;. Beispiel: T-001.",IF(COUNTIFS('Exits'!$A$9:$A$608,A222)&lt;&gt;1,"Ausstiegs-ID ist doppelt",IF(B222="","Zugehörige Trade-ID eingeben",IF(IF(IFERROR(OR(CODE(UPPER(LEFT(B222,1)))&lt;65,CODE(UPPER(LEFT(B222,1)))&gt;90),TRUE),TRUE,OR(NOT(ISTEXT(B222)),LEN(B222)&gt;64,LEN(B222)&lt;&gt;LEN(SUBSTITUTE(B222,"*","")),LEN(B222)&lt;&gt;LEN(SUBSTITUTE(B222,"?","")),LEN(B222)&lt;&gt;LEN(SUBSTITUTE(B222,"~","")),LEN(B222)&lt;&gt;LEN(SUBSTITUTE(B222,"=","")),LEN(B222)&lt;&gt;LEN(SUBSTITUTE(B222,"&lt;","")),LEN(B222)&lt;&gt;LEN(SUBSTITUTE(B222,"&gt;","")))),"IDs: Text mit A–Z am Anfang, bis zu 64 Zeichen; ohne *, ?, ~, =, &lt; oder &gt;. Beispiel: T-001.",IF(COUNTIFS('Trades'!$A$9:$A$208,B222)&lt;&gt;1,"Trade-ID muss genau einer Trades-Zeile entsprechen",IF(NOT(ISNUMBER(C222)),"Gültigen Schließungszeitpunkt eingeben",IF(OR(C222&lt;1,C222&gt;2958465),"Gültigen Schließungszeitpunkt eingeben",IF(NOT(ISNUMBER(D222)),"Positive geschlossene Menge eingeben",IF(OR(D222&lt;=0,D222&gt;1000000,ROUND(D222,8)&lt;&gt;D222),"Positive geschlossene Menge eingeben",IF(NOT(ISNUMBER(INDEX('Trades'!$D$9:$D$208,MATCH(B222,'Trades'!$A$9:$A$208,0)))),"Gültigen Eröffnungszeitpunkt eingeben",IF(C222&lt;INDEX('Trades'!$D$9:$D$208,MATCH(B222,'Trades'!$A$9:$A$208,0)),"Ausstieg liegt vor der Eröffnung",IF(AND(E222&lt;&gt;"",OR(NOT(ISNUMBER(E222)),E222&lt;=0)),"Positiven Kurs eingeben oder leer lassen",IF(AND(F222&lt;&gt;"",NOT(ISNUMBER(F222))),"Brutto-P&amp;L muss numerisch oder leer sein",IF(AND(ISNUMBER(F222),OR(ABS(F222)&gt;1000000000,ROUND(F222,2)&lt;&gt;F222)),"Geldbeträge: höchstens 2 Nachkommastellen; Eingabebetrag absolut ≤ 1.000.000.000.",""))))))))))))))))</x:f>
      </x:c>
      <x:c r="I222" s="29" t="str">
        <x:f>IF(ISNUMBER(D222),ROUND(D222,8),"")</x:f>
      </x:c>
      <x:c r="J222" s="29" t="n">
        <x:f>IF(ISNUMBER(F222),1,0)</x:f>
        <x:v>0</x:v>
      </x:c>
      <x:c r="K222" s="29" t="n">
        <x:f>IF(COUNTA(A222:F222)=0,0,1)</x:f>
        <x:v>0</x:v>
      </x:c>
    </x:row>
    <x:row r="223" ht="36" customHeight="1">
      <x:c r="A223" s="34"/>
      <x:c r="B223" s="34"/>
      <x:c r="C223" s="35"/>
      <x:c r="D223" s="36"/>
      <x:c r="E223" s="36"/>
      <x:c r="F223" s="37"/>
      <x:c r="G223" s="38" t="n">
        <x:f>IF(K223=0,0,IF(H223="",1,-1))</x:f>
        <x:v>0</x:v>
      </x:c>
      <x:c r="H223" s="33" t="str">
        <x:f>IF(K223=0,"",IF(A223="","Ausstiegs-ID eingeben",IF(IF(IFERROR(OR(CODE(UPPER(LEFT(A223,1)))&lt;65,CODE(UPPER(LEFT(A223,1)))&gt;90),TRUE),TRUE,OR(NOT(ISTEXT(A223)),LEN(A223)&gt;64,LEN(A223)&lt;&gt;LEN(SUBSTITUTE(A223,"*","")),LEN(A223)&lt;&gt;LEN(SUBSTITUTE(A223,"?","")),LEN(A223)&lt;&gt;LEN(SUBSTITUTE(A223,"~","")),LEN(A223)&lt;&gt;LEN(SUBSTITUTE(A223,"=","")),LEN(A223)&lt;&gt;LEN(SUBSTITUTE(A223,"&lt;","")),LEN(A223)&lt;&gt;LEN(SUBSTITUTE(A223,"&gt;","")))),"IDs: Text mit A–Z am Anfang, bis zu 64 Zeichen; ohne *, ?, ~, =, &lt; oder &gt;. Beispiel: T-001.",IF(COUNTIFS('Exits'!$A$9:$A$608,A223)&lt;&gt;1,"Ausstiegs-ID ist doppelt",IF(B223="","Zugehörige Trade-ID eingeben",IF(IF(IFERROR(OR(CODE(UPPER(LEFT(B223,1)))&lt;65,CODE(UPPER(LEFT(B223,1)))&gt;90),TRUE),TRUE,OR(NOT(ISTEXT(B223)),LEN(B223)&gt;64,LEN(B223)&lt;&gt;LEN(SUBSTITUTE(B223,"*","")),LEN(B223)&lt;&gt;LEN(SUBSTITUTE(B223,"?","")),LEN(B223)&lt;&gt;LEN(SUBSTITUTE(B223,"~","")),LEN(B223)&lt;&gt;LEN(SUBSTITUTE(B223,"=","")),LEN(B223)&lt;&gt;LEN(SUBSTITUTE(B223,"&lt;","")),LEN(B223)&lt;&gt;LEN(SUBSTITUTE(B223,"&gt;","")))),"IDs: Text mit A–Z am Anfang, bis zu 64 Zeichen; ohne *, ?, ~, =, &lt; oder &gt;. Beispiel: T-001.",IF(COUNTIFS('Trades'!$A$9:$A$208,B223)&lt;&gt;1,"Trade-ID muss genau einer Trades-Zeile entsprechen",IF(NOT(ISNUMBER(C223)),"Gültigen Schließungszeitpunkt eingeben",IF(OR(C223&lt;1,C223&gt;2958465),"Gültigen Schließungszeitpunkt eingeben",IF(NOT(ISNUMBER(D223)),"Positive geschlossene Menge eingeben",IF(OR(D223&lt;=0,D223&gt;1000000,ROUND(D223,8)&lt;&gt;D223),"Positive geschlossene Menge eingeben",IF(NOT(ISNUMBER(INDEX('Trades'!$D$9:$D$208,MATCH(B223,'Trades'!$A$9:$A$208,0)))),"Gültigen Eröffnungszeitpunkt eingeben",IF(C223&lt;INDEX('Trades'!$D$9:$D$208,MATCH(B223,'Trades'!$A$9:$A$208,0)),"Ausstieg liegt vor der Eröffnung",IF(AND(E223&lt;&gt;"",OR(NOT(ISNUMBER(E223)),E223&lt;=0)),"Positiven Kurs eingeben oder leer lassen",IF(AND(F223&lt;&gt;"",NOT(ISNUMBER(F223))),"Brutto-P&amp;L muss numerisch oder leer sein",IF(AND(ISNUMBER(F223),OR(ABS(F223)&gt;1000000000,ROUND(F223,2)&lt;&gt;F223)),"Geldbeträge: höchstens 2 Nachkommastellen; Eingabebetrag absolut ≤ 1.000.000.000.",""))))))))))))))))</x:f>
      </x:c>
      <x:c r="I223" s="29" t="str">
        <x:f>IF(ISNUMBER(D223),ROUND(D223,8),"")</x:f>
      </x:c>
      <x:c r="J223" s="29" t="n">
        <x:f>IF(ISNUMBER(F223),1,0)</x:f>
        <x:v>0</x:v>
      </x:c>
      <x:c r="K223" s="29" t="n">
        <x:f>IF(COUNTA(A223:F223)=0,0,1)</x:f>
        <x:v>0</x:v>
      </x:c>
    </x:row>
    <x:row r="224" ht="36" customHeight="1">
      <x:c r="A224" s="34"/>
      <x:c r="B224" s="34"/>
      <x:c r="C224" s="35"/>
      <x:c r="D224" s="36"/>
      <x:c r="E224" s="36"/>
      <x:c r="F224" s="37"/>
      <x:c r="G224" s="38" t="n">
        <x:f>IF(K224=0,0,IF(H224="",1,-1))</x:f>
        <x:v>0</x:v>
      </x:c>
      <x:c r="H224" s="33" t="str">
        <x:f>IF(K224=0,"",IF(A224="","Ausstiegs-ID eingeben",IF(IF(IFERROR(OR(CODE(UPPER(LEFT(A224,1)))&lt;65,CODE(UPPER(LEFT(A224,1)))&gt;90),TRUE),TRUE,OR(NOT(ISTEXT(A224)),LEN(A224)&gt;64,LEN(A224)&lt;&gt;LEN(SUBSTITUTE(A224,"*","")),LEN(A224)&lt;&gt;LEN(SUBSTITUTE(A224,"?","")),LEN(A224)&lt;&gt;LEN(SUBSTITUTE(A224,"~","")),LEN(A224)&lt;&gt;LEN(SUBSTITUTE(A224,"=","")),LEN(A224)&lt;&gt;LEN(SUBSTITUTE(A224,"&lt;","")),LEN(A224)&lt;&gt;LEN(SUBSTITUTE(A224,"&gt;","")))),"IDs: Text mit A–Z am Anfang, bis zu 64 Zeichen; ohne *, ?, ~, =, &lt; oder &gt;. Beispiel: T-001.",IF(COUNTIFS('Exits'!$A$9:$A$608,A224)&lt;&gt;1,"Ausstiegs-ID ist doppelt",IF(B224="","Zugehörige Trade-ID eingeben",IF(IF(IFERROR(OR(CODE(UPPER(LEFT(B224,1)))&lt;65,CODE(UPPER(LEFT(B224,1)))&gt;90),TRUE),TRUE,OR(NOT(ISTEXT(B224)),LEN(B224)&gt;64,LEN(B224)&lt;&gt;LEN(SUBSTITUTE(B224,"*","")),LEN(B224)&lt;&gt;LEN(SUBSTITUTE(B224,"?","")),LEN(B224)&lt;&gt;LEN(SUBSTITUTE(B224,"~","")),LEN(B224)&lt;&gt;LEN(SUBSTITUTE(B224,"=","")),LEN(B224)&lt;&gt;LEN(SUBSTITUTE(B224,"&lt;","")),LEN(B224)&lt;&gt;LEN(SUBSTITUTE(B224,"&gt;","")))),"IDs: Text mit A–Z am Anfang, bis zu 64 Zeichen; ohne *, ?, ~, =, &lt; oder &gt;. Beispiel: T-001.",IF(COUNTIFS('Trades'!$A$9:$A$208,B224)&lt;&gt;1,"Trade-ID muss genau einer Trades-Zeile entsprechen",IF(NOT(ISNUMBER(C224)),"Gültigen Schließungszeitpunkt eingeben",IF(OR(C224&lt;1,C224&gt;2958465),"Gültigen Schließungszeitpunkt eingeben",IF(NOT(ISNUMBER(D224)),"Positive geschlossene Menge eingeben",IF(OR(D224&lt;=0,D224&gt;1000000,ROUND(D224,8)&lt;&gt;D224),"Positive geschlossene Menge eingeben",IF(NOT(ISNUMBER(INDEX('Trades'!$D$9:$D$208,MATCH(B224,'Trades'!$A$9:$A$208,0)))),"Gültigen Eröffnungszeitpunkt eingeben",IF(C224&lt;INDEX('Trades'!$D$9:$D$208,MATCH(B224,'Trades'!$A$9:$A$208,0)),"Ausstieg liegt vor der Eröffnung",IF(AND(E224&lt;&gt;"",OR(NOT(ISNUMBER(E224)),E224&lt;=0)),"Positiven Kurs eingeben oder leer lassen",IF(AND(F224&lt;&gt;"",NOT(ISNUMBER(F224))),"Brutto-P&amp;L muss numerisch oder leer sein",IF(AND(ISNUMBER(F224),OR(ABS(F224)&gt;1000000000,ROUND(F224,2)&lt;&gt;F224)),"Geldbeträge: höchstens 2 Nachkommastellen; Eingabebetrag absolut ≤ 1.000.000.000.",""))))))))))))))))</x:f>
      </x:c>
      <x:c r="I224" s="29" t="str">
        <x:f>IF(ISNUMBER(D224),ROUND(D224,8),"")</x:f>
      </x:c>
      <x:c r="J224" s="29" t="n">
        <x:f>IF(ISNUMBER(F224),1,0)</x:f>
        <x:v>0</x:v>
      </x:c>
      <x:c r="K224" s="29" t="n">
        <x:f>IF(COUNTA(A224:F224)=0,0,1)</x:f>
        <x:v>0</x:v>
      </x:c>
    </x:row>
    <x:row r="225" ht="36" customHeight="1">
      <x:c r="A225" s="34"/>
      <x:c r="B225" s="34"/>
      <x:c r="C225" s="35"/>
      <x:c r="D225" s="36"/>
      <x:c r="E225" s="36"/>
      <x:c r="F225" s="37"/>
      <x:c r="G225" s="38" t="n">
        <x:f>IF(K225=0,0,IF(H225="",1,-1))</x:f>
        <x:v>0</x:v>
      </x:c>
      <x:c r="H225" s="33" t="str">
        <x:f>IF(K225=0,"",IF(A225="","Ausstiegs-ID eingeben",IF(IF(IFERROR(OR(CODE(UPPER(LEFT(A225,1)))&lt;65,CODE(UPPER(LEFT(A225,1)))&gt;90),TRUE),TRUE,OR(NOT(ISTEXT(A225)),LEN(A225)&gt;64,LEN(A225)&lt;&gt;LEN(SUBSTITUTE(A225,"*","")),LEN(A225)&lt;&gt;LEN(SUBSTITUTE(A225,"?","")),LEN(A225)&lt;&gt;LEN(SUBSTITUTE(A225,"~","")),LEN(A225)&lt;&gt;LEN(SUBSTITUTE(A225,"=","")),LEN(A225)&lt;&gt;LEN(SUBSTITUTE(A225,"&lt;","")),LEN(A225)&lt;&gt;LEN(SUBSTITUTE(A225,"&gt;","")))),"IDs: Text mit A–Z am Anfang, bis zu 64 Zeichen; ohne *, ?, ~, =, &lt; oder &gt;. Beispiel: T-001.",IF(COUNTIFS('Exits'!$A$9:$A$608,A225)&lt;&gt;1,"Ausstiegs-ID ist doppelt",IF(B225="","Zugehörige Trade-ID eingeben",IF(IF(IFERROR(OR(CODE(UPPER(LEFT(B225,1)))&lt;65,CODE(UPPER(LEFT(B225,1)))&gt;90),TRUE),TRUE,OR(NOT(ISTEXT(B225)),LEN(B225)&gt;64,LEN(B225)&lt;&gt;LEN(SUBSTITUTE(B225,"*","")),LEN(B225)&lt;&gt;LEN(SUBSTITUTE(B225,"?","")),LEN(B225)&lt;&gt;LEN(SUBSTITUTE(B225,"~","")),LEN(B225)&lt;&gt;LEN(SUBSTITUTE(B225,"=","")),LEN(B225)&lt;&gt;LEN(SUBSTITUTE(B225,"&lt;","")),LEN(B225)&lt;&gt;LEN(SUBSTITUTE(B225,"&gt;","")))),"IDs: Text mit A–Z am Anfang, bis zu 64 Zeichen; ohne *, ?, ~, =, &lt; oder &gt;. Beispiel: T-001.",IF(COUNTIFS('Trades'!$A$9:$A$208,B225)&lt;&gt;1,"Trade-ID muss genau einer Trades-Zeile entsprechen",IF(NOT(ISNUMBER(C225)),"Gültigen Schließungszeitpunkt eingeben",IF(OR(C225&lt;1,C225&gt;2958465),"Gültigen Schließungszeitpunkt eingeben",IF(NOT(ISNUMBER(D225)),"Positive geschlossene Menge eingeben",IF(OR(D225&lt;=0,D225&gt;1000000,ROUND(D225,8)&lt;&gt;D225),"Positive geschlossene Menge eingeben",IF(NOT(ISNUMBER(INDEX('Trades'!$D$9:$D$208,MATCH(B225,'Trades'!$A$9:$A$208,0)))),"Gültigen Eröffnungszeitpunkt eingeben",IF(C225&lt;INDEX('Trades'!$D$9:$D$208,MATCH(B225,'Trades'!$A$9:$A$208,0)),"Ausstieg liegt vor der Eröffnung",IF(AND(E225&lt;&gt;"",OR(NOT(ISNUMBER(E225)),E225&lt;=0)),"Positiven Kurs eingeben oder leer lassen",IF(AND(F225&lt;&gt;"",NOT(ISNUMBER(F225))),"Brutto-P&amp;L muss numerisch oder leer sein",IF(AND(ISNUMBER(F225),OR(ABS(F225)&gt;1000000000,ROUND(F225,2)&lt;&gt;F225)),"Geldbeträge: höchstens 2 Nachkommastellen; Eingabebetrag absolut ≤ 1.000.000.000.",""))))))))))))))))</x:f>
      </x:c>
      <x:c r="I225" s="29" t="str">
        <x:f>IF(ISNUMBER(D225),ROUND(D225,8),"")</x:f>
      </x:c>
      <x:c r="J225" s="29" t="n">
        <x:f>IF(ISNUMBER(F225),1,0)</x:f>
        <x:v>0</x:v>
      </x:c>
      <x:c r="K225" s="29" t="n">
        <x:f>IF(COUNTA(A225:F225)=0,0,1)</x:f>
        <x:v>0</x:v>
      </x:c>
    </x:row>
    <x:row r="226" ht="36" customHeight="1">
      <x:c r="A226" s="34"/>
      <x:c r="B226" s="34"/>
      <x:c r="C226" s="35"/>
      <x:c r="D226" s="36"/>
      <x:c r="E226" s="36"/>
      <x:c r="F226" s="37"/>
      <x:c r="G226" s="38" t="n">
        <x:f>IF(K226=0,0,IF(H226="",1,-1))</x:f>
        <x:v>0</x:v>
      </x:c>
      <x:c r="H226" s="33" t="str">
        <x:f>IF(K226=0,"",IF(A226="","Ausstiegs-ID eingeben",IF(IF(IFERROR(OR(CODE(UPPER(LEFT(A226,1)))&lt;65,CODE(UPPER(LEFT(A226,1)))&gt;90),TRUE),TRUE,OR(NOT(ISTEXT(A226)),LEN(A226)&gt;64,LEN(A226)&lt;&gt;LEN(SUBSTITUTE(A226,"*","")),LEN(A226)&lt;&gt;LEN(SUBSTITUTE(A226,"?","")),LEN(A226)&lt;&gt;LEN(SUBSTITUTE(A226,"~","")),LEN(A226)&lt;&gt;LEN(SUBSTITUTE(A226,"=","")),LEN(A226)&lt;&gt;LEN(SUBSTITUTE(A226,"&lt;","")),LEN(A226)&lt;&gt;LEN(SUBSTITUTE(A226,"&gt;","")))),"IDs: Text mit A–Z am Anfang, bis zu 64 Zeichen; ohne *, ?, ~, =, &lt; oder &gt;. Beispiel: T-001.",IF(COUNTIFS('Exits'!$A$9:$A$608,A226)&lt;&gt;1,"Ausstiegs-ID ist doppelt",IF(B226="","Zugehörige Trade-ID eingeben",IF(IF(IFERROR(OR(CODE(UPPER(LEFT(B226,1)))&lt;65,CODE(UPPER(LEFT(B226,1)))&gt;90),TRUE),TRUE,OR(NOT(ISTEXT(B226)),LEN(B226)&gt;64,LEN(B226)&lt;&gt;LEN(SUBSTITUTE(B226,"*","")),LEN(B226)&lt;&gt;LEN(SUBSTITUTE(B226,"?","")),LEN(B226)&lt;&gt;LEN(SUBSTITUTE(B226,"~","")),LEN(B226)&lt;&gt;LEN(SUBSTITUTE(B226,"=","")),LEN(B226)&lt;&gt;LEN(SUBSTITUTE(B226,"&lt;","")),LEN(B226)&lt;&gt;LEN(SUBSTITUTE(B226,"&gt;","")))),"IDs: Text mit A–Z am Anfang, bis zu 64 Zeichen; ohne *, ?, ~, =, &lt; oder &gt;. Beispiel: T-001.",IF(COUNTIFS('Trades'!$A$9:$A$208,B226)&lt;&gt;1,"Trade-ID muss genau einer Trades-Zeile entsprechen",IF(NOT(ISNUMBER(C226)),"Gültigen Schließungszeitpunkt eingeben",IF(OR(C226&lt;1,C226&gt;2958465),"Gültigen Schließungszeitpunkt eingeben",IF(NOT(ISNUMBER(D226)),"Positive geschlossene Menge eingeben",IF(OR(D226&lt;=0,D226&gt;1000000,ROUND(D226,8)&lt;&gt;D226),"Positive geschlossene Menge eingeben",IF(NOT(ISNUMBER(INDEX('Trades'!$D$9:$D$208,MATCH(B226,'Trades'!$A$9:$A$208,0)))),"Gültigen Eröffnungszeitpunkt eingeben",IF(C226&lt;INDEX('Trades'!$D$9:$D$208,MATCH(B226,'Trades'!$A$9:$A$208,0)),"Ausstieg liegt vor der Eröffnung",IF(AND(E226&lt;&gt;"",OR(NOT(ISNUMBER(E226)),E226&lt;=0)),"Positiven Kurs eingeben oder leer lassen",IF(AND(F226&lt;&gt;"",NOT(ISNUMBER(F226))),"Brutto-P&amp;L muss numerisch oder leer sein",IF(AND(ISNUMBER(F226),OR(ABS(F226)&gt;1000000000,ROUND(F226,2)&lt;&gt;F226)),"Geldbeträge: höchstens 2 Nachkommastellen; Eingabebetrag absolut ≤ 1.000.000.000.",""))))))))))))))))</x:f>
      </x:c>
      <x:c r="I226" s="29" t="str">
        <x:f>IF(ISNUMBER(D226),ROUND(D226,8),"")</x:f>
      </x:c>
      <x:c r="J226" s="29" t="n">
        <x:f>IF(ISNUMBER(F226),1,0)</x:f>
        <x:v>0</x:v>
      </x:c>
      <x:c r="K226" s="29" t="n">
        <x:f>IF(COUNTA(A226:F226)=0,0,1)</x:f>
        <x:v>0</x:v>
      </x:c>
    </x:row>
    <x:row r="227" ht="36" customHeight="1">
      <x:c r="A227" s="34"/>
      <x:c r="B227" s="34"/>
      <x:c r="C227" s="35"/>
      <x:c r="D227" s="36"/>
      <x:c r="E227" s="36"/>
      <x:c r="F227" s="37"/>
      <x:c r="G227" s="38" t="n">
        <x:f>IF(K227=0,0,IF(H227="",1,-1))</x:f>
        <x:v>0</x:v>
      </x:c>
      <x:c r="H227" s="33" t="str">
        <x:f>IF(K227=0,"",IF(A227="","Ausstiegs-ID eingeben",IF(IF(IFERROR(OR(CODE(UPPER(LEFT(A227,1)))&lt;65,CODE(UPPER(LEFT(A227,1)))&gt;90),TRUE),TRUE,OR(NOT(ISTEXT(A227)),LEN(A227)&gt;64,LEN(A227)&lt;&gt;LEN(SUBSTITUTE(A227,"*","")),LEN(A227)&lt;&gt;LEN(SUBSTITUTE(A227,"?","")),LEN(A227)&lt;&gt;LEN(SUBSTITUTE(A227,"~","")),LEN(A227)&lt;&gt;LEN(SUBSTITUTE(A227,"=","")),LEN(A227)&lt;&gt;LEN(SUBSTITUTE(A227,"&lt;","")),LEN(A227)&lt;&gt;LEN(SUBSTITUTE(A227,"&gt;","")))),"IDs: Text mit A–Z am Anfang, bis zu 64 Zeichen; ohne *, ?, ~, =, &lt; oder &gt;. Beispiel: T-001.",IF(COUNTIFS('Exits'!$A$9:$A$608,A227)&lt;&gt;1,"Ausstiegs-ID ist doppelt",IF(B227="","Zugehörige Trade-ID eingeben",IF(IF(IFERROR(OR(CODE(UPPER(LEFT(B227,1)))&lt;65,CODE(UPPER(LEFT(B227,1)))&gt;90),TRUE),TRUE,OR(NOT(ISTEXT(B227)),LEN(B227)&gt;64,LEN(B227)&lt;&gt;LEN(SUBSTITUTE(B227,"*","")),LEN(B227)&lt;&gt;LEN(SUBSTITUTE(B227,"?","")),LEN(B227)&lt;&gt;LEN(SUBSTITUTE(B227,"~","")),LEN(B227)&lt;&gt;LEN(SUBSTITUTE(B227,"=","")),LEN(B227)&lt;&gt;LEN(SUBSTITUTE(B227,"&lt;","")),LEN(B227)&lt;&gt;LEN(SUBSTITUTE(B227,"&gt;","")))),"IDs: Text mit A–Z am Anfang, bis zu 64 Zeichen; ohne *, ?, ~, =, &lt; oder &gt;. Beispiel: T-001.",IF(COUNTIFS('Trades'!$A$9:$A$208,B227)&lt;&gt;1,"Trade-ID muss genau einer Trades-Zeile entsprechen",IF(NOT(ISNUMBER(C227)),"Gültigen Schließungszeitpunkt eingeben",IF(OR(C227&lt;1,C227&gt;2958465),"Gültigen Schließungszeitpunkt eingeben",IF(NOT(ISNUMBER(D227)),"Positive geschlossene Menge eingeben",IF(OR(D227&lt;=0,D227&gt;1000000,ROUND(D227,8)&lt;&gt;D227),"Positive geschlossene Menge eingeben",IF(NOT(ISNUMBER(INDEX('Trades'!$D$9:$D$208,MATCH(B227,'Trades'!$A$9:$A$208,0)))),"Gültigen Eröffnungszeitpunkt eingeben",IF(C227&lt;INDEX('Trades'!$D$9:$D$208,MATCH(B227,'Trades'!$A$9:$A$208,0)),"Ausstieg liegt vor der Eröffnung",IF(AND(E227&lt;&gt;"",OR(NOT(ISNUMBER(E227)),E227&lt;=0)),"Positiven Kurs eingeben oder leer lassen",IF(AND(F227&lt;&gt;"",NOT(ISNUMBER(F227))),"Brutto-P&amp;L muss numerisch oder leer sein",IF(AND(ISNUMBER(F227),OR(ABS(F227)&gt;1000000000,ROUND(F227,2)&lt;&gt;F227)),"Geldbeträge: höchstens 2 Nachkommastellen; Eingabebetrag absolut ≤ 1.000.000.000.",""))))))))))))))))</x:f>
      </x:c>
      <x:c r="I227" s="29" t="str">
        <x:f>IF(ISNUMBER(D227),ROUND(D227,8),"")</x:f>
      </x:c>
      <x:c r="J227" s="29" t="n">
        <x:f>IF(ISNUMBER(F227),1,0)</x:f>
        <x:v>0</x:v>
      </x:c>
      <x:c r="K227" s="29" t="n">
        <x:f>IF(COUNTA(A227:F227)=0,0,1)</x:f>
        <x:v>0</x:v>
      </x:c>
    </x:row>
    <x:row r="228" ht="36" customHeight="1">
      <x:c r="A228" s="34"/>
      <x:c r="B228" s="34"/>
      <x:c r="C228" s="35"/>
      <x:c r="D228" s="36"/>
      <x:c r="E228" s="36"/>
      <x:c r="F228" s="37"/>
      <x:c r="G228" s="38" t="n">
        <x:f>IF(K228=0,0,IF(H228="",1,-1))</x:f>
        <x:v>0</x:v>
      </x:c>
      <x:c r="H228" s="33" t="str">
        <x:f>IF(K228=0,"",IF(A228="","Ausstiegs-ID eingeben",IF(IF(IFERROR(OR(CODE(UPPER(LEFT(A228,1)))&lt;65,CODE(UPPER(LEFT(A228,1)))&gt;90),TRUE),TRUE,OR(NOT(ISTEXT(A228)),LEN(A228)&gt;64,LEN(A228)&lt;&gt;LEN(SUBSTITUTE(A228,"*","")),LEN(A228)&lt;&gt;LEN(SUBSTITUTE(A228,"?","")),LEN(A228)&lt;&gt;LEN(SUBSTITUTE(A228,"~","")),LEN(A228)&lt;&gt;LEN(SUBSTITUTE(A228,"=","")),LEN(A228)&lt;&gt;LEN(SUBSTITUTE(A228,"&lt;","")),LEN(A228)&lt;&gt;LEN(SUBSTITUTE(A228,"&gt;","")))),"IDs: Text mit A–Z am Anfang, bis zu 64 Zeichen; ohne *, ?, ~, =, &lt; oder &gt;. Beispiel: T-001.",IF(COUNTIFS('Exits'!$A$9:$A$608,A228)&lt;&gt;1,"Ausstiegs-ID ist doppelt",IF(B228="","Zugehörige Trade-ID eingeben",IF(IF(IFERROR(OR(CODE(UPPER(LEFT(B228,1)))&lt;65,CODE(UPPER(LEFT(B228,1)))&gt;90),TRUE),TRUE,OR(NOT(ISTEXT(B228)),LEN(B228)&gt;64,LEN(B228)&lt;&gt;LEN(SUBSTITUTE(B228,"*","")),LEN(B228)&lt;&gt;LEN(SUBSTITUTE(B228,"?","")),LEN(B228)&lt;&gt;LEN(SUBSTITUTE(B228,"~","")),LEN(B228)&lt;&gt;LEN(SUBSTITUTE(B228,"=","")),LEN(B228)&lt;&gt;LEN(SUBSTITUTE(B228,"&lt;","")),LEN(B228)&lt;&gt;LEN(SUBSTITUTE(B228,"&gt;","")))),"IDs: Text mit A–Z am Anfang, bis zu 64 Zeichen; ohne *, ?, ~, =, &lt; oder &gt;. Beispiel: T-001.",IF(COUNTIFS('Trades'!$A$9:$A$208,B228)&lt;&gt;1,"Trade-ID muss genau einer Trades-Zeile entsprechen",IF(NOT(ISNUMBER(C228)),"Gültigen Schließungszeitpunkt eingeben",IF(OR(C228&lt;1,C228&gt;2958465),"Gültigen Schließungszeitpunkt eingeben",IF(NOT(ISNUMBER(D228)),"Positive geschlossene Menge eingeben",IF(OR(D228&lt;=0,D228&gt;1000000,ROUND(D228,8)&lt;&gt;D228),"Positive geschlossene Menge eingeben",IF(NOT(ISNUMBER(INDEX('Trades'!$D$9:$D$208,MATCH(B228,'Trades'!$A$9:$A$208,0)))),"Gültigen Eröffnungszeitpunkt eingeben",IF(C228&lt;INDEX('Trades'!$D$9:$D$208,MATCH(B228,'Trades'!$A$9:$A$208,0)),"Ausstieg liegt vor der Eröffnung",IF(AND(E228&lt;&gt;"",OR(NOT(ISNUMBER(E228)),E228&lt;=0)),"Positiven Kurs eingeben oder leer lassen",IF(AND(F228&lt;&gt;"",NOT(ISNUMBER(F228))),"Brutto-P&amp;L muss numerisch oder leer sein",IF(AND(ISNUMBER(F228),OR(ABS(F228)&gt;1000000000,ROUND(F228,2)&lt;&gt;F228)),"Geldbeträge: höchstens 2 Nachkommastellen; Eingabebetrag absolut ≤ 1.000.000.000.",""))))))))))))))))</x:f>
      </x:c>
      <x:c r="I228" s="29" t="str">
        <x:f>IF(ISNUMBER(D228),ROUND(D228,8),"")</x:f>
      </x:c>
      <x:c r="J228" s="29" t="n">
        <x:f>IF(ISNUMBER(F228),1,0)</x:f>
        <x:v>0</x:v>
      </x:c>
      <x:c r="K228" s="29" t="n">
        <x:f>IF(COUNTA(A228:F228)=0,0,1)</x:f>
        <x:v>0</x:v>
      </x:c>
    </x:row>
    <x:row r="229" ht="36" customHeight="1">
      <x:c r="A229" s="34"/>
      <x:c r="B229" s="34"/>
      <x:c r="C229" s="35"/>
      <x:c r="D229" s="36"/>
      <x:c r="E229" s="36"/>
      <x:c r="F229" s="37"/>
      <x:c r="G229" s="38" t="n">
        <x:f>IF(K229=0,0,IF(H229="",1,-1))</x:f>
        <x:v>0</x:v>
      </x:c>
      <x:c r="H229" s="33" t="str">
        <x:f>IF(K229=0,"",IF(A229="","Ausstiegs-ID eingeben",IF(IF(IFERROR(OR(CODE(UPPER(LEFT(A229,1)))&lt;65,CODE(UPPER(LEFT(A229,1)))&gt;90),TRUE),TRUE,OR(NOT(ISTEXT(A229)),LEN(A229)&gt;64,LEN(A229)&lt;&gt;LEN(SUBSTITUTE(A229,"*","")),LEN(A229)&lt;&gt;LEN(SUBSTITUTE(A229,"?","")),LEN(A229)&lt;&gt;LEN(SUBSTITUTE(A229,"~","")),LEN(A229)&lt;&gt;LEN(SUBSTITUTE(A229,"=","")),LEN(A229)&lt;&gt;LEN(SUBSTITUTE(A229,"&lt;","")),LEN(A229)&lt;&gt;LEN(SUBSTITUTE(A229,"&gt;","")))),"IDs: Text mit A–Z am Anfang, bis zu 64 Zeichen; ohne *, ?, ~, =, &lt; oder &gt;. Beispiel: T-001.",IF(COUNTIFS('Exits'!$A$9:$A$608,A229)&lt;&gt;1,"Ausstiegs-ID ist doppelt",IF(B229="","Zugehörige Trade-ID eingeben",IF(IF(IFERROR(OR(CODE(UPPER(LEFT(B229,1)))&lt;65,CODE(UPPER(LEFT(B229,1)))&gt;90),TRUE),TRUE,OR(NOT(ISTEXT(B229)),LEN(B229)&gt;64,LEN(B229)&lt;&gt;LEN(SUBSTITUTE(B229,"*","")),LEN(B229)&lt;&gt;LEN(SUBSTITUTE(B229,"?","")),LEN(B229)&lt;&gt;LEN(SUBSTITUTE(B229,"~","")),LEN(B229)&lt;&gt;LEN(SUBSTITUTE(B229,"=","")),LEN(B229)&lt;&gt;LEN(SUBSTITUTE(B229,"&lt;","")),LEN(B229)&lt;&gt;LEN(SUBSTITUTE(B229,"&gt;","")))),"IDs: Text mit A–Z am Anfang, bis zu 64 Zeichen; ohne *, ?, ~, =, &lt; oder &gt;. Beispiel: T-001.",IF(COUNTIFS('Trades'!$A$9:$A$208,B229)&lt;&gt;1,"Trade-ID muss genau einer Trades-Zeile entsprechen",IF(NOT(ISNUMBER(C229)),"Gültigen Schließungszeitpunkt eingeben",IF(OR(C229&lt;1,C229&gt;2958465),"Gültigen Schließungszeitpunkt eingeben",IF(NOT(ISNUMBER(D229)),"Positive geschlossene Menge eingeben",IF(OR(D229&lt;=0,D229&gt;1000000,ROUND(D229,8)&lt;&gt;D229),"Positive geschlossene Menge eingeben",IF(NOT(ISNUMBER(INDEX('Trades'!$D$9:$D$208,MATCH(B229,'Trades'!$A$9:$A$208,0)))),"Gültigen Eröffnungszeitpunkt eingeben",IF(C229&lt;INDEX('Trades'!$D$9:$D$208,MATCH(B229,'Trades'!$A$9:$A$208,0)),"Ausstieg liegt vor der Eröffnung",IF(AND(E229&lt;&gt;"",OR(NOT(ISNUMBER(E229)),E229&lt;=0)),"Positiven Kurs eingeben oder leer lassen",IF(AND(F229&lt;&gt;"",NOT(ISNUMBER(F229))),"Brutto-P&amp;L muss numerisch oder leer sein",IF(AND(ISNUMBER(F229),OR(ABS(F229)&gt;1000000000,ROUND(F229,2)&lt;&gt;F229)),"Geldbeträge: höchstens 2 Nachkommastellen; Eingabebetrag absolut ≤ 1.000.000.000.",""))))))))))))))))</x:f>
      </x:c>
      <x:c r="I229" s="29" t="str">
        <x:f>IF(ISNUMBER(D229),ROUND(D229,8),"")</x:f>
      </x:c>
      <x:c r="J229" s="29" t="n">
        <x:f>IF(ISNUMBER(F229),1,0)</x:f>
        <x:v>0</x:v>
      </x:c>
      <x:c r="K229" s="29" t="n">
        <x:f>IF(COUNTA(A229:F229)=0,0,1)</x:f>
        <x:v>0</x:v>
      </x:c>
    </x:row>
    <x:row r="230" ht="36" customHeight="1">
      <x:c r="A230" s="34"/>
      <x:c r="B230" s="34"/>
      <x:c r="C230" s="35"/>
      <x:c r="D230" s="36"/>
      <x:c r="E230" s="36"/>
      <x:c r="F230" s="37"/>
      <x:c r="G230" s="38" t="n">
        <x:f>IF(K230=0,0,IF(H230="",1,-1))</x:f>
        <x:v>0</x:v>
      </x:c>
      <x:c r="H230" s="33" t="str">
        <x:f>IF(K230=0,"",IF(A230="","Ausstiegs-ID eingeben",IF(IF(IFERROR(OR(CODE(UPPER(LEFT(A230,1)))&lt;65,CODE(UPPER(LEFT(A230,1)))&gt;90),TRUE),TRUE,OR(NOT(ISTEXT(A230)),LEN(A230)&gt;64,LEN(A230)&lt;&gt;LEN(SUBSTITUTE(A230,"*","")),LEN(A230)&lt;&gt;LEN(SUBSTITUTE(A230,"?","")),LEN(A230)&lt;&gt;LEN(SUBSTITUTE(A230,"~","")),LEN(A230)&lt;&gt;LEN(SUBSTITUTE(A230,"=","")),LEN(A230)&lt;&gt;LEN(SUBSTITUTE(A230,"&lt;","")),LEN(A230)&lt;&gt;LEN(SUBSTITUTE(A230,"&gt;","")))),"IDs: Text mit A–Z am Anfang, bis zu 64 Zeichen; ohne *, ?, ~, =, &lt; oder &gt;. Beispiel: T-001.",IF(COUNTIFS('Exits'!$A$9:$A$608,A230)&lt;&gt;1,"Ausstiegs-ID ist doppelt",IF(B230="","Zugehörige Trade-ID eingeben",IF(IF(IFERROR(OR(CODE(UPPER(LEFT(B230,1)))&lt;65,CODE(UPPER(LEFT(B230,1)))&gt;90),TRUE),TRUE,OR(NOT(ISTEXT(B230)),LEN(B230)&gt;64,LEN(B230)&lt;&gt;LEN(SUBSTITUTE(B230,"*","")),LEN(B230)&lt;&gt;LEN(SUBSTITUTE(B230,"?","")),LEN(B230)&lt;&gt;LEN(SUBSTITUTE(B230,"~","")),LEN(B230)&lt;&gt;LEN(SUBSTITUTE(B230,"=","")),LEN(B230)&lt;&gt;LEN(SUBSTITUTE(B230,"&lt;","")),LEN(B230)&lt;&gt;LEN(SUBSTITUTE(B230,"&gt;","")))),"IDs: Text mit A–Z am Anfang, bis zu 64 Zeichen; ohne *, ?, ~, =, &lt; oder &gt;. Beispiel: T-001.",IF(COUNTIFS('Trades'!$A$9:$A$208,B230)&lt;&gt;1,"Trade-ID muss genau einer Trades-Zeile entsprechen",IF(NOT(ISNUMBER(C230)),"Gültigen Schließungszeitpunkt eingeben",IF(OR(C230&lt;1,C230&gt;2958465),"Gültigen Schließungszeitpunkt eingeben",IF(NOT(ISNUMBER(D230)),"Positive geschlossene Menge eingeben",IF(OR(D230&lt;=0,D230&gt;1000000,ROUND(D230,8)&lt;&gt;D230),"Positive geschlossene Menge eingeben",IF(NOT(ISNUMBER(INDEX('Trades'!$D$9:$D$208,MATCH(B230,'Trades'!$A$9:$A$208,0)))),"Gültigen Eröffnungszeitpunkt eingeben",IF(C230&lt;INDEX('Trades'!$D$9:$D$208,MATCH(B230,'Trades'!$A$9:$A$208,0)),"Ausstieg liegt vor der Eröffnung",IF(AND(E230&lt;&gt;"",OR(NOT(ISNUMBER(E230)),E230&lt;=0)),"Positiven Kurs eingeben oder leer lassen",IF(AND(F230&lt;&gt;"",NOT(ISNUMBER(F230))),"Brutto-P&amp;L muss numerisch oder leer sein",IF(AND(ISNUMBER(F230),OR(ABS(F230)&gt;1000000000,ROUND(F230,2)&lt;&gt;F230)),"Geldbeträge: höchstens 2 Nachkommastellen; Eingabebetrag absolut ≤ 1.000.000.000.",""))))))))))))))))</x:f>
      </x:c>
      <x:c r="I230" s="29" t="str">
        <x:f>IF(ISNUMBER(D230),ROUND(D230,8),"")</x:f>
      </x:c>
      <x:c r="J230" s="29" t="n">
        <x:f>IF(ISNUMBER(F230),1,0)</x:f>
        <x:v>0</x:v>
      </x:c>
      <x:c r="K230" s="29" t="n">
        <x:f>IF(COUNTA(A230:F230)=0,0,1)</x:f>
        <x:v>0</x:v>
      </x:c>
    </x:row>
    <x:row r="231" ht="36" customHeight="1">
      <x:c r="A231" s="34"/>
      <x:c r="B231" s="34"/>
      <x:c r="C231" s="35"/>
      <x:c r="D231" s="36"/>
      <x:c r="E231" s="36"/>
      <x:c r="F231" s="37"/>
      <x:c r="G231" s="38" t="n">
        <x:f>IF(K231=0,0,IF(H231="",1,-1))</x:f>
        <x:v>0</x:v>
      </x:c>
      <x:c r="H231" s="33" t="str">
        <x:f>IF(K231=0,"",IF(A231="","Ausstiegs-ID eingeben",IF(IF(IFERROR(OR(CODE(UPPER(LEFT(A231,1)))&lt;65,CODE(UPPER(LEFT(A231,1)))&gt;90),TRUE),TRUE,OR(NOT(ISTEXT(A231)),LEN(A231)&gt;64,LEN(A231)&lt;&gt;LEN(SUBSTITUTE(A231,"*","")),LEN(A231)&lt;&gt;LEN(SUBSTITUTE(A231,"?","")),LEN(A231)&lt;&gt;LEN(SUBSTITUTE(A231,"~","")),LEN(A231)&lt;&gt;LEN(SUBSTITUTE(A231,"=","")),LEN(A231)&lt;&gt;LEN(SUBSTITUTE(A231,"&lt;","")),LEN(A231)&lt;&gt;LEN(SUBSTITUTE(A231,"&gt;","")))),"IDs: Text mit A–Z am Anfang, bis zu 64 Zeichen; ohne *, ?, ~, =, &lt; oder &gt;. Beispiel: T-001.",IF(COUNTIFS('Exits'!$A$9:$A$608,A231)&lt;&gt;1,"Ausstiegs-ID ist doppelt",IF(B231="","Zugehörige Trade-ID eingeben",IF(IF(IFERROR(OR(CODE(UPPER(LEFT(B231,1)))&lt;65,CODE(UPPER(LEFT(B231,1)))&gt;90),TRUE),TRUE,OR(NOT(ISTEXT(B231)),LEN(B231)&gt;64,LEN(B231)&lt;&gt;LEN(SUBSTITUTE(B231,"*","")),LEN(B231)&lt;&gt;LEN(SUBSTITUTE(B231,"?","")),LEN(B231)&lt;&gt;LEN(SUBSTITUTE(B231,"~","")),LEN(B231)&lt;&gt;LEN(SUBSTITUTE(B231,"=","")),LEN(B231)&lt;&gt;LEN(SUBSTITUTE(B231,"&lt;","")),LEN(B231)&lt;&gt;LEN(SUBSTITUTE(B231,"&gt;","")))),"IDs: Text mit A–Z am Anfang, bis zu 64 Zeichen; ohne *, ?, ~, =, &lt; oder &gt;. Beispiel: T-001.",IF(COUNTIFS('Trades'!$A$9:$A$208,B231)&lt;&gt;1,"Trade-ID muss genau einer Trades-Zeile entsprechen",IF(NOT(ISNUMBER(C231)),"Gültigen Schließungszeitpunkt eingeben",IF(OR(C231&lt;1,C231&gt;2958465),"Gültigen Schließungszeitpunkt eingeben",IF(NOT(ISNUMBER(D231)),"Positive geschlossene Menge eingeben",IF(OR(D231&lt;=0,D231&gt;1000000,ROUND(D231,8)&lt;&gt;D231),"Positive geschlossene Menge eingeben",IF(NOT(ISNUMBER(INDEX('Trades'!$D$9:$D$208,MATCH(B231,'Trades'!$A$9:$A$208,0)))),"Gültigen Eröffnungszeitpunkt eingeben",IF(C231&lt;INDEX('Trades'!$D$9:$D$208,MATCH(B231,'Trades'!$A$9:$A$208,0)),"Ausstieg liegt vor der Eröffnung",IF(AND(E231&lt;&gt;"",OR(NOT(ISNUMBER(E231)),E231&lt;=0)),"Positiven Kurs eingeben oder leer lassen",IF(AND(F231&lt;&gt;"",NOT(ISNUMBER(F231))),"Brutto-P&amp;L muss numerisch oder leer sein",IF(AND(ISNUMBER(F231),OR(ABS(F231)&gt;1000000000,ROUND(F231,2)&lt;&gt;F231)),"Geldbeträge: höchstens 2 Nachkommastellen; Eingabebetrag absolut ≤ 1.000.000.000.",""))))))))))))))))</x:f>
      </x:c>
      <x:c r="I231" s="29" t="str">
        <x:f>IF(ISNUMBER(D231),ROUND(D231,8),"")</x:f>
      </x:c>
      <x:c r="J231" s="29" t="n">
        <x:f>IF(ISNUMBER(F231),1,0)</x:f>
        <x:v>0</x:v>
      </x:c>
      <x:c r="K231" s="29" t="n">
        <x:f>IF(COUNTA(A231:F231)=0,0,1)</x:f>
        <x:v>0</x:v>
      </x:c>
    </x:row>
    <x:row r="232" ht="36" customHeight="1">
      <x:c r="A232" s="34"/>
      <x:c r="B232" s="34"/>
      <x:c r="C232" s="35"/>
      <x:c r="D232" s="36"/>
      <x:c r="E232" s="36"/>
      <x:c r="F232" s="37"/>
      <x:c r="G232" s="38" t="n">
        <x:f>IF(K232=0,0,IF(H232="",1,-1))</x:f>
        <x:v>0</x:v>
      </x:c>
      <x:c r="H232" s="33" t="str">
        <x:f>IF(K232=0,"",IF(A232="","Ausstiegs-ID eingeben",IF(IF(IFERROR(OR(CODE(UPPER(LEFT(A232,1)))&lt;65,CODE(UPPER(LEFT(A232,1)))&gt;90),TRUE),TRUE,OR(NOT(ISTEXT(A232)),LEN(A232)&gt;64,LEN(A232)&lt;&gt;LEN(SUBSTITUTE(A232,"*","")),LEN(A232)&lt;&gt;LEN(SUBSTITUTE(A232,"?","")),LEN(A232)&lt;&gt;LEN(SUBSTITUTE(A232,"~","")),LEN(A232)&lt;&gt;LEN(SUBSTITUTE(A232,"=","")),LEN(A232)&lt;&gt;LEN(SUBSTITUTE(A232,"&lt;","")),LEN(A232)&lt;&gt;LEN(SUBSTITUTE(A232,"&gt;","")))),"IDs: Text mit A–Z am Anfang, bis zu 64 Zeichen; ohne *, ?, ~, =, &lt; oder &gt;. Beispiel: T-001.",IF(COUNTIFS('Exits'!$A$9:$A$608,A232)&lt;&gt;1,"Ausstiegs-ID ist doppelt",IF(B232="","Zugehörige Trade-ID eingeben",IF(IF(IFERROR(OR(CODE(UPPER(LEFT(B232,1)))&lt;65,CODE(UPPER(LEFT(B232,1)))&gt;90),TRUE),TRUE,OR(NOT(ISTEXT(B232)),LEN(B232)&gt;64,LEN(B232)&lt;&gt;LEN(SUBSTITUTE(B232,"*","")),LEN(B232)&lt;&gt;LEN(SUBSTITUTE(B232,"?","")),LEN(B232)&lt;&gt;LEN(SUBSTITUTE(B232,"~","")),LEN(B232)&lt;&gt;LEN(SUBSTITUTE(B232,"=","")),LEN(B232)&lt;&gt;LEN(SUBSTITUTE(B232,"&lt;","")),LEN(B232)&lt;&gt;LEN(SUBSTITUTE(B232,"&gt;","")))),"IDs: Text mit A–Z am Anfang, bis zu 64 Zeichen; ohne *, ?, ~, =, &lt; oder &gt;. Beispiel: T-001.",IF(COUNTIFS('Trades'!$A$9:$A$208,B232)&lt;&gt;1,"Trade-ID muss genau einer Trades-Zeile entsprechen",IF(NOT(ISNUMBER(C232)),"Gültigen Schließungszeitpunkt eingeben",IF(OR(C232&lt;1,C232&gt;2958465),"Gültigen Schließungszeitpunkt eingeben",IF(NOT(ISNUMBER(D232)),"Positive geschlossene Menge eingeben",IF(OR(D232&lt;=0,D232&gt;1000000,ROUND(D232,8)&lt;&gt;D232),"Positive geschlossene Menge eingeben",IF(NOT(ISNUMBER(INDEX('Trades'!$D$9:$D$208,MATCH(B232,'Trades'!$A$9:$A$208,0)))),"Gültigen Eröffnungszeitpunkt eingeben",IF(C232&lt;INDEX('Trades'!$D$9:$D$208,MATCH(B232,'Trades'!$A$9:$A$208,0)),"Ausstieg liegt vor der Eröffnung",IF(AND(E232&lt;&gt;"",OR(NOT(ISNUMBER(E232)),E232&lt;=0)),"Positiven Kurs eingeben oder leer lassen",IF(AND(F232&lt;&gt;"",NOT(ISNUMBER(F232))),"Brutto-P&amp;L muss numerisch oder leer sein",IF(AND(ISNUMBER(F232),OR(ABS(F232)&gt;1000000000,ROUND(F232,2)&lt;&gt;F232)),"Geldbeträge: höchstens 2 Nachkommastellen; Eingabebetrag absolut ≤ 1.000.000.000.",""))))))))))))))))</x:f>
      </x:c>
      <x:c r="I232" s="29" t="str">
        <x:f>IF(ISNUMBER(D232),ROUND(D232,8),"")</x:f>
      </x:c>
      <x:c r="J232" s="29" t="n">
        <x:f>IF(ISNUMBER(F232),1,0)</x:f>
        <x:v>0</x:v>
      </x:c>
      <x:c r="K232" s="29" t="n">
        <x:f>IF(COUNTA(A232:F232)=0,0,1)</x:f>
        <x:v>0</x:v>
      </x:c>
    </x:row>
    <x:row r="233" ht="36" customHeight="1">
      <x:c r="A233" s="34"/>
      <x:c r="B233" s="34"/>
      <x:c r="C233" s="35"/>
      <x:c r="D233" s="36"/>
      <x:c r="E233" s="36"/>
      <x:c r="F233" s="37"/>
      <x:c r="G233" s="38" t="n">
        <x:f>IF(K233=0,0,IF(H233="",1,-1))</x:f>
        <x:v>0</x:v>
      </x:c>
      <x:c r="H233" s="33" t="str">
        <x:f>IF(K233=0,"",IF(A233="","Ausstiegs-ID eingeben",IF(IF(IFERROR(OR(CODE(UPPER(LEFT(A233,1)))&lt;65,CODE(UPPER(LEFT(A233,1)))&gt;90),TRUE),TRUE,OR(NOT(ISTEXT(A233)),LEN(A233)&gt;64,LEN(A233)&lt;&gt;LEN(SUBSTITUTE(A233,"*","")),LEN(A233)&lt;&gt;LEN(SUBSTITUTE(A233,"?","")),LEN(A233)&lt;&gt;LEN(SUBSTITUTE(A233,"~","")),LEN(A233)&lt;&gt;LEN(SUBSTITUTE(A233,"=","")),LEN(A233)&lt;&gt;LEN(SUBSTITUTE(A233,"&lt;","")),LEN(A233)&lt;&gt;LEN(SUBSTITUTE(A233,"&gt;","")))),"IDs: Text mit A–Z am Anfang, bis zu 64 Zeichen; ohne *, ?, ~, =, &lt; oder &gt;. Beispiel: T-001.",IF(COUNTIFS('Exits'!$A$9:$A$608,A233)&lt;&gt;1,"Ausstiegs-ID ist doppelt",IF(B233="","Zugehörige Trade-ID eingeben",IF(IF(IFERROR(OR(CODE(UPPER(LEFT(B233,1)))&lt;65,CODE(UPPER(LEFT(B233,1)))&gt;90),TRUE),TRUE,OR(NOT(ISTEXT(B233)),LEN(B233)&gt;64,LEN(B233)&lt;&gt;LEN(SUBSTITUTE(B233,"*","")),LEN(B233)&lt;&gt;LEN(SUBSTITUTE(B233,"?","")),LEN(B233)&lt;&gt;LEN(SUBSTITUTE(B233,"~","")),LEN(B233)&lt;&gt;LEN(SUBSTITUTE(B233,"=","")),LEN(B233)&lt;&gt;LEN(SUBSTITUTE(B233,"&lt;","")),LEN(B233)&lt;&gt;LEN(SUBSTITUTE(B233,"&gt;","")))),"IDs: Text mit A–Z am Anfang, bis zu 64 Zeichen; ohne *, ?, ~, =, &lt; oder &gt;. Beispiel: T-001.",IF(COUNTIFS('Trades'!$A$9:$A$208,B233)&lt;&gt;1,"Trade-ID muss genau einer Trades-Zeile entsprechen",IF(NOT(ISNUMBER(C233)),"Gültigen Schließungszeitpunkt eingeben",IF(OR(C233&lt;1,C233&gt;2958465),"Gültigen Schließungszeitpunkt eingeben",IF(NOT(ISNUMBER(D233)),"Positive geschlossene Menge eingeben",IF(OR(D233&lt;=0,D233&gt;1000000,ROUND(D233,8)&lt;&gt;D233),"Positive geschlossene Menge eingeben",IF(NOT(ISNUMBER(INDEX('Trades'!$D$9:$D$208,MATCH(B233,'Trades'!$A$9:$A$208,0)))),"Gültigen Eröffnungszeitpunkt eingeben",IF(C233&lt;INDEX('Trades'!$D$9:$D$208,MATCH(B233,'Trades'!$A$9:$A$208,0)),"Ausstieg liegt vor der Eröffnung",IF(AND(E233&lt;&gt;"",OR(NOT(ISNUMBER(E233)),E233&lt;=0)),"Positiven Kurs eingeben oder leer lassen",IF(AND(F233&lt;&gt;"",NOT(ISNUMBER(F233))),"Brutto-P&amp;L muss numerisch oder leer sein",IF(AND(ISNUMBER(F233),OR(ABS(F233)&gt;1000000000,ROUND(F233,2)&lt;&gt;F233)),"Geldbeträge: höchstens 2 Nachkommastellen; Eingabebetrag absolut ≤ 1.000.000.000.",""))))))))))))))))</x:f>
      </x:c>
      <x:c r="I233" s="29" t="str">
        <x:f>IF(ISNUMBER(D233),ROUND(D233,8),"")</x:f>
      </x:c>
      <x:c r="J233" s="29" t="n">
        <x:f>IF(ISNUMBER(F233),1,0)</x:f>
        <x:v>0</x:v>
      </x:c>
      <x:c r="K233" s="29" t="n">
        <x:f>IF(COUNTA(A233:F233)=0,0,1)</x:f>
        <x:v>0</x:v>
      </x:c>
    </x:row>
    <x:row r="234" ht="36" customHeight="1">
      <x:c r="A234" s="34"/>
      <x:c r="B234" s="34"/>
      <x:c r="C234" s="35"/>
      <x:c r="D234" s="36"/>
      <x:c r="E234" s="36"/>
      <x:c r="F234" s="37"/>
      <x:c r="G234" s="38" t="n">
        <x:f>IF(K234=0,0,IF(H234="",1,-1))</x:f>
        <x:v>0</x:v>
      </x:c>
      <x:c r="H234" s="33" t="str">
        <x:f>IF(K234=0,"",IF(A234="","Ausstiegs-ID eingeben",IF(IF(IFERROR(OR(CODE(UPPER(LEFT(A234,1)))&lt;65,CODE(UPPER(LEFT(A234,1)))&gt;90),TRUE),TRUE,OR(NOT(ISTEXT(A234)),LEN(A234)&gt;64,LEN(A234)&lt;&gt;LEN(SUBSTITUTE(A234,"*","")),LEN(A234)&lt;&gt;LEN(SUBSTITUTE(A234,"?","")),LEN(A234)&lt;&gt;LEN(SUBSTITUTE(A234,"~","")),LEN(A234)&lt;&gt;LEN(SUBSTITUTE(A234,"=","")),LEN(A234)&lt;&gt;LEN(SUBSTITUTE(A234,"&lt;","")),LEN(A234)&lt;&gt;LEN(SUBSTITUTE(A234,"&gt;","")))),"IDs: Text mit A–Z am Anfang, bis zu 64 Zeichen; ohne *, ?, ~, =, &lt; oder &gt;. Beispiel: T-001.",IF(COUNTIFS('Exits'!$A$9:$A$608,A234)&lt;&gt;1,"Ausstiegs-ID ist doppelt",IF(B234="","Zugehörige Trade-ID eingeben",IF(IF(IFERROR(OR(CODE(UPPER(LEFT(B234,1)))&lt;65,CODE(UPPER(LEFT(B234,1)))&gt;90),TRUE),TRUE,OR(NOT(ISTEXT(B234)),LEN(B234)&gt;64,LEN(B234)&lt;&gt;LEN(SUBSTITUTE(B234,"*","")),LEN(B234)&lt;&gt;LEN(SUBSTITUTE(B234,"?","")),LEN(B234)&lt;&gt;LEN(SUBSTITUTE(B234,"~","")),LEN(B234)&lt;&gt;LEN(SUBSTITUTE(B234,"=","")),LEN(B234)&lt;&gt;LEN(SUBSTITUTE(B234,"&lt;","")),LEN(B234)&lt;&gt;LEN(SUBSTITUTE(B234,"&gt;","")))),"IDs: Text mit A–Z am Anfang, bis zu 64 Zeichen; ohne *, ?, ~, =, &lt; oder &gt;. Beispiel: T-001.",IF(COUNTIFS('Trades'!$A$9:$A$208,B234)&lt;&gt;1,"Trade-ID muss genau einer Trades-Zeile entsprechen",IF(NOT(ISNUMBER(C234)),"Gültigen Schließungszeitpunkt eingeben",IF(OR(C234&lt;1,C234&gt;2958465),"Gültigen Schließungszeitpunkt eingeben",IF(NOT(ISNUMBER(D234)),"Positive geschlossene Menge eingeben",IF(OR(D234&lt;=0,D234&gt;1000000,ROUND(D234,8)&lt;&gt;D234),"Positive geschlossene Menge eingeben",IF(NOT(ISNUMBER(INDEX('Trades'!$D$9:$D$208,MATCH(B234,'Trades'!$A$9:$A$208,0)))),"Gültigen Eröffnungszeitpunkt eingeben",IF(C234&lt;INDEX('Trades'!$D$9:$D$208,MATCH(B234,'Trades'!$A$9:$A$208,0)),"Ausstieg liegt vor der Eröffnung",IF(AND(E234&lt;&gt;"",OR(NOT(ISNUMBER(E234)),E234&lt;=0)),"Positiven Kurs eingeben oder leer lassen",IF(AND(F234&lt;&gt;"",NOT(ISNUMBER(F234))),"Brutto-P&amp;L muss numerisch oder leer sein",IF(AND(ISNUMBER(F234),OR(ABS(F234)&gt;1000000000,ROUND(F234,2)&lt;&gt;F234)),"Geldbeträge: höchstens 2 Nachkommastellen; Eingabebetrag absolut ≤ 1.000.000.000.",""))))))))))))))))</x:f>
      </x:c>
      <x:c r="I234" s="29" t="str">
        <x:f>IF(ISNUMBER(D234),ROUND(D234,8),"")</x:f>
      </x:c>
      <x:c r="J234" s="29" t="n">
        <x:f>IF(ISNUMBER(F234),1,0)</x:f>
        <x:v>0</x:v>
      </x:c>
      <x:c r="K234" s="29" t="n">
        <x:f>IF(COUNTA(A234:F234)=0,0,1)</x:f>
        <x:v>0</x:v>
      </x:c>
    </x:row>
    <x:row r="235" ht="36" customHeight="1">
      <x:c r="A235" s="34"/>
      <x:c r="B235" s="34"/>
      <x:c r="C235" s="35"/>
      <x:c r="D235" s="36"/>
      <x:c r="E235" s="36"/>
      <x:c r="F235" s="37"/>
      <x:c r="G235" s="38" t="n">
        <x:f>IF(K235=0,0,IF(H235="",1,-1))</x:f>
        <x:v>0</x:v>
      </x:c>
      <x:c r="H235" s="33" t="str">
        <x:f>IF(K235=0,"",IF(A235="","Ausstiegs-ID eingeben",IF(IF(IFERROR(OR(CODE(UPPER(LEFT(A235,1)))&lt;65,CODE(UPPER(LEFT(A235,1)))&gt;90),TRUE),TRUE,OR(NOT(ISTEXT(A235)),LEN(A235)&gt;64,LEN(A235)&lt;&gt;LEN(SUBSTITUTE(A235,"*","")),LEN(A235)&lt;&gt;LEN(SUBSTITUTE(A235,"?","")),LEN(A235)&lt;&gt;LEN(SUBSTITUTE(A235,"~","")),LEN(A235)&lt;&gt;LEN(SUBSTITUTE(A235,"=","")),LEN(A235)&lt;&gt;LEN(SUBSTITUTE(A235,"&lt;","")),LEN(A235)&lt;&gt;LEN(SUBSTITUTE(A235,"&gt;","")))),"IDs: Text mit A–Z am Anfang, bis zu 64 Zeichen; ohne *, ?, ~, =, &lt; oder &gt;. Beispiel: T-001.",IF(COUNTIFS('Exits'!$A$9:$A$608,A235)&lt;&gt;1,"Ausstiegs-ID ist doppelt",IF(B235="","Zugehörige Trade-ID eingeben",IF(IF(IFERROR(OR(CODE(UPPER(LEFT(B235,1)))&lt;65,CODE(UPPER(LEFT(B235,1)))&gt;90),TRUE),TRUE,OR(NOT(ISTEXT(B235)),LEN(B235)&gt;64,LEN(B235)&lt;&gt;LEN(SUBSTITUTE(B235,"*","")),LEN(B235)&lt;&gt;LEN(SUBSTITUTE(B235,"?","")),LEN(B235)&lt;&gt;LEN(SUBSTITUTE(B235,"~","")),LEN(B235)&lt;&gt;LEN(SUBSTITUTE(B235,"=","")),LEN(B235)&lt;&gt;LEN(SUBSTITUTE(B235,"&lt;","")),LEN(B235)&lt;&gt;LEN(SUBSTITUTE(B235,"&gt;","")))),"IDs: Text mit A–Z am Anfang, bis zu 64 Zeichen; ohne *, ?, ~, =, &lt; oder &gt;. Beispiel: T-001.",IF(COUNTIFS('Trades'!$A$9:$A$208,B235)&lt;&gt;1,"Trade-ID muss genau einer Trades-Zeile entsprechen",IF(NOT(ISNUMBER(C235)),"Gültigen Schließungszeitpunkt eingeben",IF(OR(C235&lt;1,C235&gt;2958465),"Gültigen Schließungszeitpunkt eingeben",IF(NOT(ISNUMBER(D235)),"Positive geschlossene Menge eingeben",IF(OR(D235&lt;=0,D235&gt;1000000,ROUND(D235,8)&lt;&gt;D235),"Positive geschlossene Menge eingeben",IF(NOT(ISNUMBER(INDEX('Trades'!$D$9:$D$208,MATCH(B235,'Trades'!$A$9:$A$208,0)))),"Gültigen Eröffnungszeitpunkt eingeben",IF(C235&lt;INDEX('Trades'!$D$9:$D$208,MATCH(B235,'Trades'!$A$9:$A$208,0)),"Ausstieg liegt vor der Eröffnung",IF(AND(E235&lt;&gt;"",OR(NOT(ISNUMBER(E235)),E235&lt;=0)),"Positiven Kurs eingeben oder leer lassen",IF(AND(F235&lt;&gt;"",NOT(ISNUMBER(F235))),"Brutto-P&amp;L muss numerisch oder leer sein",IF(AND(ISNUMBER(F235),OR(ABS(F235)&gt;1000000000,ROUND(F235,2)&lt;&gt;F235)),"Geldbeträge: höchstens 2 Nachkommastellen; Eingabebetrag absolut ≤ 1.000.000.000.",""))))))))))))))))</x:f>
      </x:c>
      <x:c r="I235" s="29" t="str">
        <x:f>IF(ISNUMBER(D235),ROUND(D235,8),"")</x:f>
      </x:c>
      <x:c r="J235" s="29" t="n">
        <x:f>IF(ISNUMBER(F235),1,0)</x:f>
        <x:v>0</x:v>
      </x:c>
      <x:c r="K235" s="29" t="n">
        <x:f>IF(COUNTA(A235:F235)=0,0,1)</x:f>
        <x:v>0</x:v>
      </x:c>
    </x:row>
    <x:row r="236" ht="36" customHeight="1">
      <x:c r="A236" s="34"/>
      <x:c r="B236" s="34"/>
      <x:c r="C236" s="35"/>
      <x:c r="D236" s="36"/>
      <x:c r="E236" s="36"/>
      <x:c r="F236" s="37"/>
      <x:c r="G236" s="38" t="n">
        <x:f>IF(K236=0,0,IF(H236="",1,-1))</x:f>
        <x:v>0</x:v>
      </x:c>
      <x:c r="H236" s="33" t="str">
        <x:f>IF(K236=0,"",IF(A236="","Ausstiegs-ID eingeben",IF(IF(IFERROR(OR(CODE(UPPER(LEFT(A236,1)))&lt;65,CODE(UPPER(LEFT(A236,1)))&gt;90),TRUE),TRUE,OR(NOT(ISTEXT(A236)),LEN(A236)&gt;64,LEN(A236)&lt;&gt;LEN(SUBSTITUTE(A236,"*","")),LEN(A236)&lt;&gt;LEN(SUBSTITUTE(A236,"?","")),LEN(A236)&lt;&gt;LEN(SUBSTITUTE(A236,"~","")),LEN(A236)&lt;&gt;LEN(SUBSTITUTE(A236,"=","")),LEN(A236)&lt;&gt;LEN(SUBSTITUTE(A236,"&lt;","")),LEN(A236)&lt;&gt;LEN(SUBSTITUTE(A236,"&gt;","")))),"IDs: Text mit A–Z am Anfang, bis zu 64 Zeichen; ohne *, ?, ~, =, &lt; oder &gt;. Beispiel: T-001.",IF(COUNTIFS('Exits'!$A$9:$A$608,A236)&lt;&gt;1,"Ausstiegs-ID ist doppelt",IF(B236="","Zugehörige Trade-ID eingeben",IF(IF(IFERROR(OR(CODE(UPPER(LEFT(B236,1)))&lt;65,CODE(UPPER(LEFT(B236,1)))&gt;90),TRUE),TRUE,OR(NOT(ISTEXT(B236)),LEN(B236)&gt;64,LEN(B236)&lt;&gt;LEN(SUBSTITUTE(B236,"*","")),LEN(B236)&lt;&gt;LEN(SUBSTITUTE(B236,"?","")),LEN(B236)&lt;&gt;LEN(SUBSTITUTE(B236,"~","")),LEN(B236)&lt;&gt;LEN(SUBSTITUTE(B236,"=","")),LEN(B236)&lt;&gt;LEN(SUBSTITUTE(B236,"&lt;","")),LEN(B236)&lt;&gt;LEN(SUBSTITUTE(B236,"&gt;","")))),"IDs: Text mit A–Z am Anfang, bis zu 64 Zeichen; ohne *, ?, ~, =, &lt; oder &gt;. Beispiel: T-001.",IF(COUNTIFS('Trades'!$A$9:$A$208,B236)&lt;&gt;1,"Trade-ID muss genau einer Trades-Zeile entsprechen",IF(NOT(ISNUMBER(C236)),"Gültigen Schließungszeitpunkt eingeben",IF(OR(C236&lt;1,C236&gt;2958465),"Gültigen Schließungszeitpunkt eingeben",IF(NOT(ISNUMBER(D236)),"Positive geschlossene Menge eingeben",IF(OR(D236&lt;=0,D236&gt;1000000,ROUND(D236,8)&lt;&gt;D236),"Positive geschlossene Menge eingeben",IF(NOT(ISNUMBER(INDEX('Trades'!$D$9:$D$208,MATCH(B236,'Trades'!$A$9:$A$208,0)))),"Gültigen Eröffnungszeitpunkt eingeben",IF(C236&lt;INDEX('Trades'!$D$9:$D$208,MATCH(B236,'Trades'!$A$9:$A$208,0)),"Ausstieg liegt vor der Eröffnung",IF(AND(E236&lt;&gt;"",OR(NOT(ISNUMBER(E236)),E236&lt;=0)),"Positiven Kurs eingeben oder leer lassen",IF(AND(F236&lt;&gt;"",NOT(ISNUMBER(F236))),"Brutto-P&amp;L muss numerisch oder leer sein",IF(AND(ISNUMBER(F236),OR(ABS(F236)&gt;1000000000,ROUND(F236,2)&lt;&gt;F236)),"Geldbeträge: höchstens 2 Nachkommastellen; Eingabebetrag absolut ≤ 1.000.000.000.",""))))))))))))))))</x:f>
      </x:c>
      <x:c r="I236" s="29" t="str">
        <x:f>IF(ISNUMBER(D236),ROUND(D236,8),"")</x:f>
      </x:c>
      <x:c r="J236" s="29" t="n">
        <x:f>IF(ISNUMBER(F236),1,0)</x:f>
        <x:v>0</x:v>
      </x:c>
      <x:c r="K236" s="29" t="n">
        <x:f>IF(COUNTA(A236:F236)=0,0,1)</x:f>
        <x:v>0</x:v>
      </x:c>
    </x:row>
    <x:row r="237" ht="36" customHeight="1">
      <x:c r="A237" s="34"/>
      <x:c r="B237" s="34"/>
      <x:c r="C237" s="35"/>
      <x:c r="D237" s="36"/>
      <x:c r="E237" s="36"/>
      <x:c r="F237" s="37"/>
      <x:c r="G237" s="38" t="n">
        <x:f>IF(K237=0,0,IF(H237="",1,-1))</x:f>
        <x:v>0</x:v>
      </x:c>
      <x:c r="H237" s="33" t="str">
        <x:f>IF(K237=0,"",IF(A237="","Ausstiegs-ID eingeben",IF(IF(IFERROR(OR(CODE(UPPER(LEFT(A237,1)))&lt;65,CODE(UPPER(LEFT(A237,1)))&gt;90),TRUE),TRUE,OR(NOT(ISTEXT(A237)),LEN(A237)&gt;64,LEN(A237)&lt;&gt;LEN(SUBSTITUTE(A237,"*","")),LEN(A237)&lt;&gt;LEN(SUBSTITUTE(A237,"?","")),LEN(A237)&lt;&gt;LEN(SUBSTITUTE(A237,"~","")),LEN(A237)&lt;&gt;LEN(SUBSTITUTE(A237,"=","")),LEN(A237)&lt;&gt;LEN(SUBSTITUTE(A237,"&lt;","")),LEN(A237)&lt;&gt;LEN(SUBSTITUTE(A237,"&gt;","")))),"IDs: Text mit A–Z am Anfang, bis zu 64 Zeichen; ohne *, ?, ~, =, &lt; oder &gt;. Beispiel: T-001.",IF(COUNTIFS('Exits'!$A$9:$A$608,A237)&lt;&gt;1,"Ausstiegs-ID ist doppelt",IF(B237="","Zugehörige Trade-ID eingeben",IF(IF(IFERROR(OR(CODE(UPPER(LEFT(B237,1)))&lt;65,CODE(UPPER(LEFT(B237,1)))&gt;90),TRUE),TRUE,OR(NOT(ISTEXT(B237)),LEN(B237)&gt;64,LEN(B237)&lt;&gt;LEN(SUBSTITUTE(B237,"*","")),LEN(B237)&lt;&gt;LEN(SUBSTITUTE(B237,"?","")),LEN(B237)&lt;&gt;LEN(SUBSTITUTE(B237,"~","")),LEN(B237)&lt;&gt;LEN(SUBSTITUTE(B237,"=","")),LEN(B237)&lt;&gt;LEN(SUBSTITUTE(B237,"&lt;","")),LEN(B237)&lt;&gt;LEN(SUBSTITUTE(B237,"&gt;","")))),"IDs: Text mit A–Z am Anfang, bis zu 64 Zeichen; ohne *, ?, ~, =, &lt; oder &gt;. Beispiel: T-001.",IF(COUNTIFS('Trades'!$A$9:$A$208,B237)&lt;&gt;1,"Trade-ID muss genau einer Trades-Zeile entsprechen",IF(NOT(ISNUMBER(C237)),"Gültigen Schließungszeitpunkt eingeben",IF(OR(C237&lt;1,C237&gt;2958465),"Gültigen Schließungszeitpunkt eingeben",IF(NOT(ISNUMBER(D237)),"Positive geschlossene Menge eingeben",IF(OR(D237&lt;=0,D237&gt;1000000,ROUND(D237,8)&lt;&gt;D237),"Positive geschlossene Menge eingeben",IF(NOT(ISNUMBER(INDEX('Trades'!$D$9:$D$208,MATCH(B237,'Trades'!$A$9:$A$208,0)))),"Gültigen Eröffnungszeitpunkt eingeben",IF(C237&lt;INDEX('Trades'!$D$9:$D$208,MATCH(B237,'Trades'!$A$9:$A$208,0)),"Ausstieg liegt vor der Eröffnung",IF(AND(E237&lt;&gt;"",OR(NOT(ISNUMBER(E237)),E237&lt;=0)),"Positiven Kurs eingeben oder leer lassen",IF(AND(F237&lt;&gt;"",NOT(ISNUMBER(F237))),"Brutto-P&amp;L muss numerisch oder leer sein",IF(AND(ISNUMBER(F237),OR(ABS(F237)&gt;1000000000,ROUND(F237,2)&lt;&gt;F237)),"Geldbeträge: höchstens 2 Nachkommastellen; Eingabebetrag absolut ≤ 1.000.000.000.",""))))))))))))))))</x:f>
      </x:c>
      <x:c r="I237" s="29" t="str">
        <x:f>IF(ISNUMBER(D237),ROUND(D237,8),"")</x:f>
      </x:c>
      <x:c r="J237" s="29" t="n">
        <x:f>IF(ISNUMBER(F237),1,0)</x:f>
        <x:v>0</x:v>
      </x:c>
      <x:c r="K237" s="29" t="n">
        <x:f>IF(COUNTA(A237:F237)=0,0,1)</x:f>
        <x:v>0</x:v>
      </x:c>
    </x:row>
    <x:row r="238" ht="36" customHeight="1">
      <x:c r="A238" s="34"/>
      <x:c r="B238" s="34"/>
      <x:c r="C238" s="35"/>
      <x:c r="D238" s="36"/>
      <x:c r="E238" s="36"/>
      <x:c r="F238" s="37"/>
      <x:c r="G238" s="38" t="n">
        <x:f>IF(K238=0,0,IF(H238="",1,-1))</x:f>
        <x:v>0</x:v>
      </x:c>
      <x:c r="H238" s="33" t="str">
        <x:f>IF(K238=0,"",IF(A238="","Ausstiegs-ID eingeben",IF(IF(IFERROR(OR(CODE(UPPER(LEFT(A238,1)))&lt;65,CODE(UPPER(LEFT(A238,1)))&gt;90),TRUE),TRUE,OR(NOT(ISTEXT(A238)),LEN(A238)&gt;64,LEN(A238)&lt;&gt;LEN(SUBSTITUTE(A238,"*","")),LEN(A238)&lt;&gt;LEN(SUBSTITUTE(A238,"?","")),LEN(A238)&lt;&gt;LEN(SUBSTITUTE(A238,"~","")),LEN(A238)&lt;&gt;LEN(SUBSTITUTE(A238,"=","")),LEN(A238)&lt;&gt;LEN(SUBSTITUTE(A238,"&lt;","")),LEN(A238)&lt;&gt;LEN(SUBSTITUTE(A238,"&gt;","")))),"IDs: Text mit A–Z am Anfang, bis zu 64 Zeichen; ohne *, ?, ~, =, &lt; oder &gt;. Beispiel: T-001.",IF(COUNTIFS('Exits'!$A$9:$A$608,A238)&lt;&gt;1,"Ausstiegs-ID ist doppelt",IF(B238="","Zugehörige Trade-ID eingeben",IF(IF(IFERROR(OR(CODE(UPPER(LEFT(B238,1)))&lt;65,CODE(UPPER(LEFT(B238,1)))&gt;90),TRUE),TRUE,OR(NOT(ISTEXT(B238)),LEN(B238)&gt;64,LEN(B238)&lt;&gt;LEN(SUBSTITUTE(B238,"*","")),LEN(B238)&lt;&gt;LEN(SUBSTITUTE(B238,"?","")),LEN(B238)&lt;&gt;LEN(SUBSTITUTE(B238,"~","")),LEN(B238)&lt;&gt;LEN(SUBSTITUTE(B238,"=","")),LEN(B238)&lt;&gt;LEN(SUBSTITUTE(B238,"&lt;","")),LEN(B238)&lt;&gt;LEN(SUBSTITUTE(B238,"&gt;","")))),"IDs: Text mit A–Z am Anfang, bis zu 64 Zeichen; ohne *, ?, ~, =, &lt; oder &gt;. Beispiel: T-001.",IF(COUNTIFS('Trades'!$A$9:$A$208,B238)&lt;&gt;1,"Trade-ID muss genau einer Trades-Zeile entsprechen",IF(NOT(ISNUMBER(C238)),"Gültigen Schließungszeitpunkt eingeben",IF(OR(C238&lt;1,C238&gt;2958465),"Gültigen Schließungszeitpunkt eingeben",IF(NOT(ISNUMBER(D238)),"Positive geschlossene Menge eingeben",IF(OR(D238&lt;=0,D238&gt;1000000,ROUND(D238,8)&lt;&gt;D238),"Positive geschlossene Menge eingeben",IF(NOT(ISNUMBER(INDEX('Trades'!$D$9:$D$208,MATCH(B238,'Trades'!$A$9:$A$208,0)))),"Gültigen Eröffnungszeitpunkt eingeben",IF(C238&lt;INDEX('Trades'!$D$9:$D$208,MATCH(B238,'Trades'!$A$9:$A$208,0)),"Ausstieg liegt vor der Eröffnung",IF(AND(E238&lt;&gt;"",OR(NOT(ISNUMBER(E238)),E238&lt;=0)),"Positiven Kurs eingeben oder leer lassen",IF(AND(F238&lt;&gt;"",NOT(ISNUMBER(F238))),"Brutto-P&amp;L muss numerisch oder leer sein",IF(AND(ISNUMBER(F238),OR(ABS(F238)&gt;1000000000,ROUND(F238,2)&lt;&gt;F238)),"Geldbeträge: höchstens 2 Nachkommastellen; Eingabebetrag absolut ≤ 1.000.000.000.",""))))))))))))))))</x:f>
      </x:c>
      <x:c r="I238" s="29" t="str">
        <x:f>IF(ISNUMBER(D238),ROUND(D238,8),"")</x:f>
      </x:c>
      <x:c r="J238" s="29" t="n">
        <x:f>IF(ISNUMBER(F238),1,0)</x:f>
        <x:v>0</x:v>
      </x:c>
      <x:c r="K238" s="29" t="n">
        <x:f>IF(COUNTA(A238:F238)=0,0,1)</x:f>
        <x:v>0</x:v>
      </x:c>
    </x:row>
    <x:row r="239" ht="36" customHeight="1">
      <x:c r="A239" s="34"/>
      <x:c r="B239" s="34"/>
      <x:c r="C239" s="35"/>
      <x:c r="D239" s="36"/>
      <x:c r="E239" s="36"/>
      <x:c r="F239" s="37"/>
      <x:c r="G239" s="38" t="n">
        <x:f>IF(K239=0,0,IF(H239="",1,-1))</x:f>
        <x:v>0</x:v>
      </x:c>
      <x:c r="H239" s="33" t="str">
        <x:f>IF(K239=0,"",IF(A239="","Ausstiegs-ID eingeben",IF(IF(IFERROR(OR(CODE(UPPER(LEFT(A239,1)))&lt;65,CODE(UPPER(LEFT(A239,1)))&gt;90),TRUE),TRUE,OR(NOT(ISTEXT(A239)),LEN(A239)&gt;64,LEN(A239)&lt;&gt;LEN(SUBSTITUTE(A239,"*","")),LEN(A239)&lt;&gt;LEN(SUBSTITUTE(A239,"?","")),LEN(A239)&lt;&gt;LEN(SUBSTITUTE(A239,"~","")),LEN(A239)&lt;&gt;LEN(SUBSTITUTE(A239,"=","")),LEN(A239)&lt;&gt;LEN(SUBSTITUTE(A239,"&lt;","")),LEN(A239)&lt;&gt;LEN(SUBSTITUTE(A239,"&gt;","")))),"IDs: Text mit A–Z am Anfang, bis zu 64 Zeichen; ohne *, ?, ~, =, &lt; oder &gt;. Beispiel: T-001.",IF(COUNTIFS('Exits'!$A$9:$A$608,A239)&lt;&gt;1,"Ausstiegs-ID ist doppelt",IF(B239="","Zugehörige Trade-ID eingeben",IF(IF(IFERROR(OR(CODE(UPPER(LEFT(B239,1)))&lt;65,CODE(UPPER(LEFT(B239,1)))&gt;90),TRUE),TRUE,OR(NOT(ISTEXT(B239)),LEN(B239)&gt;64,LEN(B239)&lt;&gt;LEN(SUBSTITUTE(B239,"*","")),LEN(B239)&lt;&gt;LEN(SUBSTITUTE(B239,"?","")),LEN(B239)&lt;&gt;LEN(SUBSTITUTE(B239,"~","")),LEN(B239)&lt;&gt;LEN(SUBSTITUTE(B239,"=","")),LEN(B239)&lt;&gt;LEN(SUBSTITUTE(B239,"&lt;","")),LEN(B239)&lt;&gt;LEN(SUBSTITUTE(B239,"&gt;","")))),"IDs: Text mit A–Z am Anfang, bis zu 64 Zeichen; ohne *, ?, ~, =, &lt; oder &gt;. Beispiel: T-001.",IF(COUNTIFS('Trades'!$A$9:$A$208,B239)&lt;&gt;1,"Trade-ID muss genau einer Trades-Zeile entsprechen",IF(NOT(ISNUMBER(C239)),"Gültigen Schließungszeitpunkt eingeben",IF(OR(C239&lt;1,C239&gt;2958465),"Gültigen Schließungszeitpunkt eingeben",IF(NOT(ISNUMBER(D239)),"Positive geschlossene Menge eingeben",IF(OR(D239&lt;=0,D239&gt;1000000,ROUND(D239,8)&lt;&gt;D239),"Positive geschlossene Menge eingeben",IF(NOT(ISNUMBER(INDEX('Trades'!$D$9:$D$208,MATCH(B239,'Trades'!$A$9:$A$208,0)))),"Gültigen Eröffnungszeitpunkt eingeben",IF(C239&lt;INDEX('Trades'!$D$9:$D$208,MATCH(B239,'Trades'!$A$9:$A$208,0)),"Ausstieg liegt vor der Eröffnung",IF(AND(E239&lt;&gt;"",OR(NOT(ISNUMBER(E239)),E239&lt;=0)),"Positiven Kurs eingeben oder leer lassen",IF(AND(F239&lt;&gt;"",NOT(ISNUMBER(F239))),"Brutto-P&amp;L muss numerisch oder leer sein",IF(AND(ISNUMBER(F239),OR(ABS(F239)&gt;1000000000,ROUND(F239,2)&lt;&gt;F239)),"Geldbeträge: höchstens 2 Nachkommastellen; Eingabebetrag absolut ≤ 1.000.000.000.",""))))))))))))))))</x:f>
      </x:c>
      <x:c r="I239" s="29" t="str">
        <x:f>IF(ISNUMBER(D239),ROUND(D239,8),"")</x:f>
      </x:c>
      <x:c r="J239" s="29" t="n">
        <x:f>IF(ISNUMBER(F239),1,0)</x:f>
        <x:v>0</x:v>
      </x:c>
      <x:c r="K239" s="29" t="n">
        <x:f>IF(COUNTA(A239:F239)=0,0,1)</x:f>
        <x:v>0</x:v>
      </x:c>
    </x:row>
    <x:row r="240" ht="36" customHeight="1">
      <x:c r="A240" s="34"/>
      <x:c r="B240" s="34"/>
      <x:c r="C240" s="35"/>
      <x:c r="D240" s="36"/>
      <x:c r="E240" s="36"/>
      <x:c r="F240" s="37"/>
      <x:c r="G240" s="38" t="n">
        <x:f>IF(K240=0,0,IF(H240="",1,-1))</x:f>
        <x:v>0</x:v>
      </x:c>
      <x:c r="H240" s="33" t="str">
        <x:f>IF(K240=0,"",IF(A240="","Ausstiegs-ID eingeben",IF(IF(IFERROR(OR(CODE(UPPER(LEFT(A240,1)))&lt;65,CODE(UPPER(LEFT(A240,1)))&gt;90),TRUE),TRUE,OR(NOT(ISTEXT(A240)),LEN(A240)&gt;64,LEN(A240)&lt;&gt;LEN(SUBSTITUTE(A240,"*","")),LEN(A240)&lt;&gt;LEN(SUBSTITUTE(A240,"?","")),LEN(A240)&lt;&gt;LEN(SUBSTITUTE(A240,"~","")),LEN(A240)&lt;&gt;LEN(SUBSTITUTE(A240,"=","")),LEN(A240)&lt;&gt;LEN(SUBSTITUTE(A240,"&lt;","")),LEN(A240)&lt;&gt;LEN(SUBSTITUTE(A240,"&gt;","")))),"IDs: Text mit A–Z am Anfang, bis zu 64 Zeichen; ohne *, ?, ~, =, &lt; oder &gt;. Beispiel: T-001.",IF(COUNTIFS('Exits'!$A$9:$A$608,A240)&lt;&gt;1,"Ausstiegs-ID ist doppelt",IF(B240="","Zugehörige Trade-ID eingeben",IF(IF(IFERROR(OR(CODE(UPPER(LEFT(B240,1)))&lt;65,CODE(UPPER(LEFT(B240,1)))&gt;90),TRUE),TRUE,OR(NOT(ISTEXT(B240)),LEN(B240)&gt;64,LEN(B240)&lt;&gt;LEN(SUBSTITUTE(B240,"*","")),LEN(B240)&lt;&gt;LEN(SUBSTITUTE(B240,"?","")),LEN(B240)&lt;&gt;LEN(SUBSTITUTE(B240,"~","")),LEN(B240)&lt;&gt;LEN(SUBSTITUTE(B240,"=","")),LEN(B240)&lt;&gt;LEN(SUBSTITUTE(B240,"&lt;","")),LEN(B240)&lt;&gt;LEN(SUBSTITUTE(B240,"&gt;","")))),"IDs: Text mit A–Z am Anfang, bis zu 64 Zeichen; ohne *, ?, ~, =, &lt; oder &gt;. Beispiel: T-001.",IF(COUNTIFS('Trades'!$A$9:$A$208,B240)&lt;&gt;1,"Trade-ID muss genau einer Trades-Zeile entsprechen",IF(NOT(ISNUMBER(C240)),"Gültigen Schließungszeitpunkt eingeben",IF(OR(C240&lt;1,C240&gt;2958465),"Gültigen Schließungszeitpunkt eingeben",IF(NOT(ISNUMBER(D240)),"Positive geschlossene Menge eingeben",IF(OR(D240&lt;=0,D240&gt;1000000,ROUND(D240,8)&lt;&gt;D240),"Positive geschlossene Menge eingeben",IF(NOT(ISNUMBER(INDEX('Trades'!$D$9:$D$208,MATCH(B240,'Trades'!$A$9:$A$208,0)))),"Gültigen Eröffnungszeitpunkt eingeben",IF(C240&lt;INDEX('Trades'!$D$9:$D$208,MATCH(B240,'Trades'!$A$9:$A$208,0)),"Ausstieg liegt vor der Eröffnung",IF(AND(E240&lt;&gt;"",OR(NOT(ISNUMBER(E240)),E240&lt;=0)),"Positiven Kurs eingeben oder leer lassen",IF(AND(F240&lt;&gt;"",NOT(ISNUMBER(F240))),"Brutto-P&amp;L muss numerisch oder leer sein",IF(AND(ISNUMBER(F240),OR(ABS(F240)&gt;1000000000,ROUND(F240,2)&lt;&gt;F240)),"Geldbeträge: höchstens 2 Nachkommastellen; Eingabebetrag absolut ≤ 1.000.000.000.",""))))))))))))))))</x:f>
      </x:c>
      <x:c r="I240" s="29" t="str">
        <x:f>IF(ISNUMBER(D240),ROUND(D240,8),"")</x:f>
      </x:c>
      <x:c r="J240" s="29" t="n">
        <x:f>IF(ISNUMBER(F240),1,0)</x:f>
        <x:v>0</x:v>
      </x:c>
      <x:c r="K240" s="29" t="n">
        <x:f>IF(COUNTA(A240:F240)=0,0,1)</x:f>
        <x:v>0</x:v>
      </x:c>
    </x:row>
    <x:row r="241" ht="36" customHeight="1">
      <x:c r="A241" s="34"/>
      <x:c r="B241" s="34"/>
      <x:c r="C241" s="35"/>
      <x:c r="D241" s="36"/>
      <x:c r="E241" s="36"/>
      <x:c r="F241" s="37"/>
      <x:c r="G241" s="38" t="n">
        <x:f>IF(K241=0,0,IF(H241="",1,-1))</x:f>
        <x:v>0</x:v>
      </x:c>
      <x:c r="H241" s="33" t="str">
        <x:f>IF(K241=0,"",IF(A241="","Ausstiegs-ID eingeben",IF(IF(IFERROR(OR(CODE(UPPER(LEFT(A241,1)))&lt;65,CODE(UPPER(LEFT(A241,1)))&gt;90),TRUE),TRUE,OR(NOT(ISTEXT(A241)),LEN(A241)&gt;64,LEN(A241)&lt;&gt;LEN(SUBSTITUTE(A241,"*","")),LEN(A241)&lt;&gt;LEN(SUBSTITUTE(A241,"?","")),LEN(A241)&lt;&gt;LEN(SUBSTITUTE(A241,"~","")),LEN(A241)&lt;&gt;LEN(SUBSTITUTE(A241,"=","")),LEN(A241)&lt;&gt;LEN(SUBSTITUTE(A241,"&lt;","")),LEN(A241)&lt;&gt;LEN(SUBSTITUTE(A241,"&gt;","")))),"IDs: Text mit A–Z am Anfang, bis zu 64 Zeichen; ohne *, ?, ~, =, &lt; oder &gt;. Beispiel: T-001.",IF(COUNTIFS('Exits'!$A$9:$A$608,A241)&lt;&gt;1,"Ausstiegs-ID ist doppelt",IF(B241="","Zugehörige Trade-ID eingeben",IF(IF(IFERROR(OR(CODE(UPPER(LEFT(B241,1)))&lt;65,CODE(UPPER(LEFT(B241,1)))&gt;90),TRUE),TRUE,OR(NOT(ISTEXT(B241)),LEN(B241)&gt;64,LEN(B241)&lt;&gt;LEN(SUBSTITUTE(B241,"*","")),LEN(B241)&lt;&gt;LEN(SUBSTITUTE(B241,"?","")),LEN(B241)&lt;&gt;LEN(SUBSTITUTE(B241,"~","")),LEN(B241)&lt;&gt;LEN(SUBSTITUTE(B241,"=","")),LEN(B241)&lt;&gt;LEN(SUBSTITUTE(B241,"&lt;","")),LEN(B241)&lt;&gt;LEN(SUBSTITUTE(B241,"&gt;","")))),"IDs: Text mit A–Z am Anfang, bis zu 64 Zeichen; ohne *, ?, ~, =, &lt; oder &gt;. Beispiel: T-001.",IF(COUNTIFS('Trades'!$A$9:$A$208,B241)&lt;&gt;1,"Trade-ID muss genau einer Trades-Zeile entsprechen",IF(NOT(ISNUMBER(C241)),"Gültigen Schließungszeitpunkt eingeben",IF(OR(C241&lt;1,C241&gt;2958465),"Gültigen Schließungszeitpunkt eingeben",IF(NOT(ISNUMBER(D241)),"Positive geschlossene Menge eingeben",IF(OR(D241&lt;=0,D241&gt;1000000,ROUND(D241,8)&lt;&gt;D241),"Positive geschlossene Menge eingeben",IF(NOT(ISNUMBER(INDEX('Trades'!$D$9:$D$208,MATCH(B241,'Trades'!$A$9:$A$208,0)))),"Gültigen Eröffnungszeitpunkt eingeben",IF(C241&lt;INDEX('Trades'!$D$9:$D$208,MATCH(B241,'Trades'!$A$9:$A$208,0)),"Ausstieg liegt vor der Eröffnung",IF(AND(E241&lt;&gt;"",OR(NOT(ISNUMBER(E241)),E241&lt;=0)),"Positiven Kurs eingeben oder leer lassen",IF(AND(F241&lt;&gt;"",NOT(ISNUMBER(F241))),"Brutto-P&amp;L muss numerisch oder leer sein",IF(AND(ISNUMBER(F241),OR(ABS(F241)&gt;1000000000,ROUND(F241,2)&lt;&gt;F241)),"Geldbeträge: höchstens 2 Nachkommastellen; Eingabebetrag absolut ≤ 1.000.000.000.",""))))))))))))))))</x:f>
      </x:c>
      <x:c r="I241" s="29" t="str">
        <x:f>IF(ISNUMBER(D241),ROUND(D241,8),"")</x:f>
      </x:c>
      <x:c r="J241" s="29" t="n">
        <x:f>IF(ISNUMBER(F241),1,0)</x:f>
        <x:v>0</x:v>
      </x:c>
      <x:c r="K241" s="29" t="n">
        <x:f>IF(COUNTA(A241:F241)=0,0,1)</x:f>
        <x:v>0</x:v>
      </x:c>
    </x:row>
    <x:row r="242" ht="36" customHeight="1">
      <x:c r="A242" s="34"/>
      <x:c r="B242" s="34"/>
      <x:c r="C242" s="35"/>
      <x:c r="D242" s="36"/>
      <x:c r="E242" s="36"/>
      <x:c r="F242" s="37"/>
      <x:c r="G242" s="38" t="n">
        <x:f>IF(K242=0,0,IF(H242="",1,-1))</x:f>
        <x:v>0</x:v>
      </x:c>
      <x:c r="H242" s="33" t="str">
        <x:f>IF(K242=0,"",IF(A242="","Ausstiegs-ID eingeben",IF(IF(IFERROR(OR(CODE(UPPER(LEFT(A242,1)))&lt;65,CODE(UPPER(LEFT(A242,1)))&gt;90),TRUE),TRUE,OR(NOT(ISTEXT(A242)),LEN(A242)&gt;64,LEN(A242)&lt;&gt;LEN(SUBSTITUTE(A242,"*","")),LEN(A242)&lt;&gt;LEN(SUBSTITUTE(A242,"?","")),LEN(A242)&lt;&gt;LEN(SUBSTITUTE(A242,"~","")),LEN(A242)&lt;&gt;LEN(SUBSTITUTE(A242,"=","")),LEN(A242)&lt;&gt;LEN(SUBSTITUTE(A242,"&lt;","")),LEN(A242)&lt;&gt;LEN(SUBSTITUTE(A242,"&gt;","")))),"IDs: Text mit A–Z am Anfang, bis zu 64 Zeichen; ohne *, ?, ~, =, &lt; oder &gt;. Beispiel: T-001.",IF(COUNTIFS('Exits'!$A$9:$A$608,A242)&lt;&gt;1,"Ausstiegs-ID ist doppelt",IF(B242="","Zugehörige Trade-ID eingeben",IF(IF(IFERROR(OR(CODE(UPPER(LEFT(B242,1)))&lt;65,CODE(UPPER(LEFT(B242,1)))&gt;90),TRUE),TRUE,OR(NOT(ISTEXT(B242)),LEN(B242)&gt;64,LEN(B242)&lt;&gt;LEN(SUBSTITUTE(B242,"*","")),LEN(B242)&lt;&gt;LEN(SUBSTITUTE(B242,"?","")),LEN(B242)&lt;&gt;LEN(SUBSTITUTE(B242,"~","")),LEN(B242)&lt;&gt;LEN(SUBSTITUTE(B242,"=","")),LEN(B242)&lt;&gt;LEN(SUBSTITUTE(B242,"&lt;","")),LEN(B242)&lt;&gt;LEN(SUBSTITUTE(B242,"&gt;","")))),"IDs: Text mit A–Z am Anfang, bis zu 64 Zeichen; ohne *, ?, ~, =, &lt; oder &gt;. Beispiel: T-001.",IF(COUNTIFS('Trades'!$A$9:$A$208,B242)&lt;&gt;1,"Trade-ID muss genau einer Trades-Zeile entsprechen",IF(NOT(ISNUMBER(C242)),"Gültigen Schließungszeitpunkt eingeben",IF(OR(C242&lt;1,C242&gt;2958465),"Gültigen Schließungszeitpunkt eingeben",IF(NOT(ISNUMBER(D242)),"Positive geschlossene Menge eingeben",IF(OR(D242&lt;=0,D242&gt;1000000,ROUND(D242,8)&lt;&gt;D242),"Positive geschlossene Menge eingeben",IF(NOT(ISNUMBER(INDEX('Trades'!$D$9:$D$208,MATCH(B242,'Trades'!$A$9:$A$208,0)))),"Gültigen Eröffnungszeitpunkt eingeben",IF(C242&lt;INDEX('Trades'!$D$9:$D$208,MATCH(B242,'Trades'!$A$9:$A$208,0)),"Ausstieg liegt vor der Eröffnung",IF(AND(E242&lt;&gt;"",OR(NOT(ISNUMBER(E242)),E242&lt;=0)),"Positiven Kurs eingeben oder leer lassen",IF(AND(F242&lt;&gt;"",NOT(ISNUMBER(F242))),"Brutto-P&amp;L muss numerisch oder leer sein",IF(AND(ISNUMBER(F242),OR(ABS(F242)&gt;1000000000,ROUND(F242,2)&lt;&gt;F242)),"Geldbeträge: höchstens 2 Nachkommastellen; Eingabebetrag absolut ≤ 1.000.000.000.",""))))))))))))))))</x:f>
      </x:c>
      <x:c r="I242" s="29" t="str">
        <x:f>IF(ISNUMBER(D242),ROUND(D242,8),"")</x:f>
      </x:c>
      <x:c r="J242" s="29" t="n">
        <x:f>IF(ISNUMBER(F242),1,0)</x:f>
        <x:v>0</x:v>
      </x:c>
      <x:c r="K242" s="29" t="n">
        <x:f>IF(COUNTA(A242:F242)=0,0,1)</x:f>
        <x:v>0</x:v>
      </x:c>
    </x:row>
    <x:row r="243" ht="36" customHeight="1">
      <x:c r="A243" s="34"/>
      <x:c r="B243" s="34"/>
      <x:c r="C243" s="35"/>
      <x:c r="D243" s="36"/>
      <x:c r="E243" s="36"/>
      <x:c r="F243" s="37"/>
      <x:c r="G243" s="38" t="n">
        <x:f>IF(K243=0,0,IF(H243="",1,-1))</x:f>
        <x:v>0</x:v>
      </x:c>
      <x:c r="H243" s="33" t="str">
        <x:f>IF(K243=0,"",IF(A243="","Ausstiegs-ID eingeben",IF(IF(IFERROR(OR(CODE(UPPER(LEFT(A243,1)))&lt;65,CODE(UPPER(LEFT(A243,1)))&gt;90),TRUE),TRUE,OR(NOT(ISTEXT(A243)),LEN(A243)&gt;64,LEN(A243)&lt;&gt;LEN(SUBSTITUTE(A243,"*","")),LEN(A243)&lt;&gt;LEN(SUBSTITUTE(A243,"?","")),LEN(A243)&lt;&gt;LEN(SUBSTITUTE(A243,"~","")),LEN(A243)&lt;&gt;LEN(SUBSTITUTE(A243,"=","")),LEN(A243)&lt;&gt;LEN(SUBSTITUTE(A243,"&lt;","")),LEN(A243)&lt;&gt;LEN(SUBSTITUTE(A243,"&gt;","")))),"IDs: Text mit A–Z am Anfang, bis zu 64 Zeichen; ohne *, ?, ~, =, &lt; oder &gt;. Beispiel: T-001.",IF(COUNTIFS('Exits'!$A$9:$A$608,A243)&lt;&gt;1,"Ausstiegs-ID ist doppelt",IF(B243="","Zugehörige Trade-ID eingeben",IF(IF(IFERROR(OR(CODE(UPPER(LEFT(B243,1)))&lt;65,CODE(UPPER(LEFT(B243,1)))&gt;90),TRUE),TRUE,OR(NOT(ISTEXT(B243)),LEN(B243)&gt;64,LEN(B243)&lt;&gt;LEN(SUBSTITUTE(B243,"*","")),LEN(B243)&lt;&gt;LEN(SUBSTITUTE(B243,"?","")),LEN(B243)&lt;&gt;LEN(SUBSTITUTE(B243,"~","")),LEN(B243)&lt;&gt;LEN(SUBSTITUTE(B243,"=","")),LEN(B243)&lt;&gt;LEN(SUBSTITUTE(B243,"&lt;","")),LEN(B243)&lt;&gt;LEN(SUBSTITUTE(B243,"&gt;","")))),"IDs: Text mit A–Z am Anfang, bis zu 64 Zeichen; ohne *, ?, ~, =, &lt; oder &gt;. Beispiel: T-001.",IF(COUNTIFS('Trades'!$A$9:$A$208,B243)&lt;&gt;1,"Trade-ID muss genau einer Trades-Zeile entsprechen",IF(NOT(ISNUMBER(C243)),"Gültigen Schließungszeitpunkt eingeben",IF(OR(C243&lt;1,C243&gt;2958465),"Gültigen Schließungszeitpunkt eingeben",IF(NOT(ISNUMBER(D243)),"Positive geschlossene Menge eingeben",IF(OR(D243&lt;=0,D243&gt;1000000,ROUND(D243,8)&lt;&gt;D243),"Positive geschlossene Menge eingeben",IF(NOT(ISNUMBER(INDEX('Trades'!$D$9:$D$208,MATCH(B243,'Trades'!$A$9:$A$208,0)))),"Gültigen Eröffnungszeitpunkt eingeben",IF(C243&lt;INDEX('Trades'!$D$9:$D$208,MATCH(B243,'Trades'!$A$9:$A$208,0)),"Ausstieg liegt vor der Eröffnung",IF(AND(E243&lt;&gt;"",OR(NOT(ISNUMBER(E243)),E243&lt;=0)),"Positiven Kurs eingeben oder leer lassen",IF(AND(F243&lt;&gt;"",NOT(ISNUMBER(F243))),"Brutto-P&amp;L muss numerisch oder leer sein",IF(AND(ISNUMBER(F243),OR(ABS(F243)&gt;1000000000,ROUND(F243,2)&lt;&gt;F243)),"Geldbeträge: höchstens 2 Nachkommastellen; Eingabebetrag absolut ≤ 1.000.000.000.",""))))))))))))))))</x:f>
      </x:c>
      <x:c r="I243" s="29" t="str">
        <x:f>IF(ISNUMBER(D243),ROUND(D243,8),"")</x:f>
      </x:c>
      <x:c r="J243" s="29" t="n">
        <x:f>IF(ISNUMBER(F243),1,0)</x:f>
        <x:v>0</x:v>
      </x:c>
      <x:c r="K243" s="29" t="n">
        <x:f>IF(COUNTA(A243:F243)=0,0,1)</x:f>
        <x:v>0</x:v>
      </x:c>
    </x:row>
    <x:row r="244" ht="36" customHeight="1">
      <x:c r="A244" s="34"/>
      <x:c r="B244" s="34"/>
      <x:c r="C244" s="35"/>
      <x:c r="D244" s="36"/>
      <x:c r="E244" s="36"/>
      <x:c r="F244" s="37"/>
      <x:c r="G244" s="38" t="n">
        <x:f>IF(K244=0,0,IF(H244="",1,-1))</x:f>
        <x:v>0</x:v>
      </x:c>
      <x:c r="H244" s="33" t="str">
        <x:f>IF(K244=0,"",IF(A244="","Ausstiegs-ID eingeben",IF(IF(IFERROR(OR(CODE(UPPER(LEFT(A244,1)))&lt;65,CODE(UPPER(LEFT(A244,1)))&gt;90),TRUE),TRUE,OR(NOT(ISTEXT(A244)),LEN(A244)&gt;64,LEN(A244)&lt;&gt;LEN(SUBSTITUTE(A244,"*","")),LEN(A244)&lt;&gt;LEN(SUBSTITUTE(A244,"?","")),LEN(A244)&lt;&gt;LEN(SUBSTITUTE(A244,"~","")),LEN(A244)&lt;&gt;LEN(SUBSTITUTE(A244,"=","")),LEN(A244)&lt;&gt;LEN(SUBSTITUTE(A244,"&lt;","")),LEN(A244)&lt;&gt;LEN(SUBSTITUTE(A244,"&gt;","")))),"IDs: Text mit A–Z am Anfang, bis zu 64 Zeichen; ohne *, ?, ~, =, &lt; oder &gt;. Beispiel: T-001.",IF(COUNTIFS('Exits'!$A$9:$A$608,A244)&lt;&gt;1,"Ausstiegs-ID ist doppelt",IF(B244="","Zugehörige Trade-ID eingeben",IF(IF(IFERROR(OR(CODE(UPPER(LEFT(B244,1)))&lt;65,CODE(UPPER(LEFT(B244,1)))&gt;90),TRUE),TRUE,OR(NOT(ISTEXT(B244)),LEN(B244)&gt;64,LEN(B244)&lt;&gt;LEN(SUBSTITUTE(B244,"*","")),LEN(B244)&lt;&gt;LEN(SUBSTITUTE(B244,"?","")),LEN(B244)&lt;&gt;LEN(SUBSTITUTE(B244,"~","")),LEN(B244)&lt;&gt;LEN(SUBSTITUTE(B244,"=","")),LEN(B244)&lt;&gt;LEN(SUBSTITUTE(B244,"&lt;","")),LEN(B244)&lt;&gt;LEN(SUBSTITUTE(B244,"&gt;","")))),"IDs: Text mit A–Z am Anfang, bis zu 64 Zeichen; ohne *, ?, ~, =, &lt; oder &gt;. Beispiel: T-001.",IF(COUNTIFS('Trades'!$A$9:$A$208,B244)&lt;&gt;1,"Trade-ID muss genau einer Trades-Zeile entsprechen",IF(NOT(ISNUMBER(C244)),"Gültigen Schließungszeitpunkt eingeben",IF(OR(C244&lt;1,C244&gt;2958465),"Gültigen Schließungszeitpunkt eingeben",IF(NOT(ISNUMBER(D244)),"Positive geschlossene Menge eingeben",IF(OR(D244&lt;=0,D244&gt;1000000,ROUND(D244,8)&lt;&gt;D244),"Positive geschlossene Menge eingeben",IF(NOT(ISNUMBER(INDEX('Trades'!$D$9:$D$208,MATCH(B244,'Trades'!$A$9:$A$208,0)))),"Gültigen Eröffnungszeitpunkt eingeben",IF(C244&lt;INDEX('Trades'!$D$9:$D$208,MATCH(B244,'Trades'!$A$9:$A$208,0)),"Ausstieg liegt vor der Eröffnung",IF(AND(E244&lt;&gt;"",OR(NOT(ISNUMBER(E244)),E244&lt;=0)),"Positiven Kurs eingeben oder leer lassen",IF(AND(F244&lt;&gt;"",NOT(ISNUMBER(F244))),"Brutto-P&amp;L muss numerisch oder leer sein",IF(AND(ISNUMBER(F244),OR(ABS(F244)&gt;1000000000,ROUND(F244,2)&lt;&gt;F244)),"Geldbeträge: höchstens 2 Nachkommastellen; Eingabebetrag absolut ≤ 1.000.000.000.",""))))))))))))))))</x:f>
      </x:c>
      <x:c r="I244" s="29" t="str">
        <x:f>IF(ISNUMBER(D244),ROUND(D244,8),"")</x:f>
      </x:c>
      <x:c r="J244" s="29" t="n">
        <x:f>IF(ISNUMBER(F244),1,0)</x:f>
        <x:v>0</x:v>
      </x:c>
      <x:c r="K244" s="29" t="n">
        <x:f>IF(COUNTA(A244:F244)=0,0,1)</x:f>
        <x:v>0</x:v>
      </x:c>
    </x:row>
    <x:row r="245" ht="36" customHeight="1">
      <x:c r="A245" s="34"/>
      <x:c r="B245" s="34"/>
      <x:c r="C245" s="35"/>
      <x:c r="D245" s="36"/>
      <x:c r="E245" s="36"/>
      <x:c r="F245" s="37"/>
      <x:c r="G245" s="38" t="n">
        <x:f>IF(K245=0,0,IF(H245="",1,-1))</x:f>
        <x:v>0</x:v>
      </x:c>
      <x:c r="H245" s="33" t="str">
        <x:f>IF(K245=0,"",IF(A245="","Ausstiegs-ID eingeben",IF(IF(IFERROR(OR(CODE(UPPER(LEFT(A245,1)))&lt;65,CODE(UPPER(LEFT(A245,1)))&gt;90),TRUE),TRUE,OR(NOT(ISTEXT(A245)),LEN(A245)&gt;64,LEN(A245)&lt;&gt;LEN(SUBSTITUTE(A245,"*","")),LEN(A245)&lt;&gt;LEN(SUBSTITUTE(A245,"?","")),LEN(A245)&lt;&gt;LEN(SUBSTITUTE(A245,"~","")),LEN(A245)&lt;&gt;LEN(SUBSTITUTE(A245,"=","")),LEN(A245)&lt;&gt;LEN(SUBSTITUTE(A245,"&lt;","")),LEN(A245)&lt;&gt;LEN(SUBSTITUTE(A245,"&gt;","")))),"IDs: Text mit A–Z am Anfang, bis zu 64 Zeichen; ohne *, ?, ~, =, &lt; oder &gt;. Beispiel: T-001.",IF(COUNTIFS('Exits'!$A$9:$A$608,A245)&lt;&gt;1,"Ausstiegs-ID ist doppelt",IF(B245="","Zugehörige Trade-ID eingeben",IF(IF(IFERROR(OR(CODE(UPPER(LEFT(B245,1)))&lt;65,CODE(UPPER(LEFT(B245,1)))&gt;90),TRUE),TRUE,OR(NOT(ISTEXT(B245)),LEN(B245)&gt;64,LEN(B245)&lt;&gt;LEN(SUBSTITUTE(B245,"*","")),LEN(B245)&lt;&gt;LEN(SUBSTITUTE(B245,"?","")),LEN(B245)&lt;&gt;LEN(SUBSTITUTE(B245,"~","")),LEN(B245)&lt;&gt;LEN(SUBSTITUTE(B245,"=","")),LEN(B245)&lt;&gt;LEN(SUBSTITUTE(B245,"&lt;","")),LEN(B245)&lt;&gt;LEN(SUBSTITUTE(B245,"&gt;","")))),"IDs: Text mit A–Z am Anfang, bis zu 64 Zeichen; ohne *, ?, ~, =, &lt; oder &gt;. Beispiel: T-001.",IF(COUNTIFS('Trades'!$A$9:$A$208,B245)&lt;&gt;1,"Trade-ID muss genau einer Trades-Zeile entsprechen",IF(NOT(ISNUMBER(C245)),"Gültigen Schließungszeitpunkt eingeben",IF(OR(C245&lt;1,C245&gt;2958465),"Gültigen Schließungszeitpunkt eingeben",IF(NOT(ISNUMBER(D245)),"Positive geschlossene Menge eingeben",IF(OR(D245&lt;=0,D245&gt;1000000,ROUND(D245,8)&lt;&gt;D245),"Positive geschlossene Menge eingeben",IF(NOT(ISNUMBER(INDEX('Trades'!$D$9:$D$208,MATCH(B245,'Trades'!$A$9:$A$208,0)))),"Gültigen Eröffnungszeitpunkt eingeben",IF(C245&lt;INDEX('Trades'!$D$9:$D$208,MATCH(B245,'Trades'!$A$9:$A$208,0)),"Ausstieg liegt vor der Eröffnung",IF(AND(E245&lt;&gt;"",OR(NOT(ISNUMBER(E245)),E245&lt;=0)),"Positiven Kurs eingeben oder leer lassen",IF(AND(F245&lt;&gt;"",NOT(ISNUMBER(F245))),"Brutto-P&amp;L muss numerisch oder leer sein",IF(AND(ISNUMBER(F245),OR(ABS(F245)&gt;1000000000,ROUND(F245,2)&lt;&gt;F245)),"Geldbeträge: höchstens 2 Nachkommastellen; Eingabebetrag absolut ≤ 1.000.000.000.",""))))))))))))))))</x:f>
      </x:c>
      <x:c r="I245" s="29" t="str">
        <x:f>IF(ISNUMBER(D245),ROUND(D245,8),"")</x:f>
      </x:c>
      <x:c r="J245" s="29" t="n">
        <x:f>IF(ISNUMBER(F245),1,0)</x:f>
        <x:v>0</x:v>
      </x:c>
      <x:c r="K245" s="29" t="n">
        <x:f>IF(COUNTA(A245:F245)=0,0,1)</x:f>
        <x:v>0</x:v>
      </x:c>
    </x:row>
    <x:row r="246" ht="36" customHeight="1">
      <x:c r="A246" s="34"/>
      <x:c r="B246" s="34"/>
      <x:c r="C246" s="35"/>
      <x:c r="D246" s="36"/>
      <x:c r="E246" s="36"/>
      <x:c r="F246" s="37"/>
      <x:c r="G246" s="38" t="n">
        <x:f>IF(K246=0,0,IF(H246="",1,-1))</x:f>
        <x:v>0</x:v>
      </x:c>
      <x:c r="H246" s="33" t="str">
        <x:f>IF(K246=0,"",IF(A246="","Ausstiegs-ID eingeben",IF(IF(IFERROR(OR(CODE(UPPER(LEFT(A246,1)))&lt;65,CODE(UPPER(LEFT(A246,1)))&gt;90),TRUE),TRUE,OR(NOT(ISTEXT(A246)),LEN(A246)&gt;64,LEN(A246)&lt;&gt;LEN(SUBSTITUTE(A246,"*","")),LEN(A246)&lt;&gt;LEN(SUBSTITUTE(A246,"?","")),LEN(A246)&lt;&gt;LEN(SUBSTITUTE(A246,"~","")),LEN(A246)&lt;&gt;LEN(SUBSTITUTE(A246,"=","")),LEN(A246)&lt;&gt;LEN(SUBSTITUTE(A246,"&lt;","")),LEN(A246)&lt;&gt;LEN(SUBSTITUTE(A246,"&gt;","")))),"IDs: Text mit A–Z am Anfang, bis zu 64 Zeichen; ohne *, ?, ~, =, &lt; oder &gt;. Beispiel: T-001.",IF(COUNTIFS('Exits'!$A$9:$A$608,A246)&lt;&gt;1,"Ausstiegs-ID ist doppelt",IF(B246="","Zugehörige Trade-ID eingeben",IF(IF(IFERROR(OR(CODE(UPPER(LEFT(B246,1)))&lt;65,CODE(UPPER(LEFT(B246,1)))&gt;90),TRUE),TRUE,OR(NOT(ISTEXT(B246)),LEN(B246)&gt;64,LEN(B246)&lt;&gt;LEN(SUBSTITUTE(B246,"*","")),LEN(B246)&lt;&gt;LEN(SUBSTITUTE(B246,"?","")),LEN(B246)&lt;&gt;LEN(SUBSTITUTE(B246,"~","")),LEN(B246)&lt;&gt;LEN(SUBSTITUTE(B246,"=","")),LEN(B246)&lt;&gt;LEN(SUBSTITUTE(B246,"&lt;","")),LEN(B246)&lt;&gt;LEN(SUBSTITUTE(B246,"&gt;","")))),"IDs: Text mit A–Z am Anfang, bis zu 64 Zeichen; ohne *, ?, ~, =, &lt; oder &gt;. Beispiel: T-001.",IF(COUNTIFS('Trades'!$A$9:$A$208,B246)&lt;&gt;1,"Trade-ID muss genau einer Trades-Zeile entsprechen",IF(NOT(ISNUMBER(C246)),"Gültigen Schließungszeitpunkt eingeben",IF(OR(C246&lt;1,C246&gt;2958465),"Gültigen Schließungszeitpunkt eingeben",IF(NOT(ISNUMBER(D246)),"Positive geschlossene Menge eingeben",IF(OR(D246&lt;=0,D246&gt;1000000,ROUND(D246,8)&lt;&gt;D246),"Positive geschlossene Menge eingeben",IF(NOT(ISNUMBER(INDEX('Trades'!$D$9:$D$208,MATCH(B246,'Trades'!$A$9:$A$208,0)))),"Gültigen Eröffnungszeitpunkt eingeben",IF(C246&lt;INDEX('Trades'!$D$9:$D$208,MATCH(B246,'Trades'!$A$9:$A$208,0)),"Ausstieg liegt vor der Eröffnung",IF(AND(E246&lt;&gt;"",OR(NOT(ISNUMBER(E246)),E246&lt;=0)),"Positiven Kurs eingeben oder leer lassen",IF(AND(F246&lt;&gt;"",NOT(ISNUMBER(F246))),"Brutto-P&amp;L muss numerisch oder leer sein",IF(AND(ISNUMBER(F246),OR(ABS(F246)&gt;1000000000,ROUND(F246,2)&lt;&gt;F246)),"Geldbeträge: höchstens 2 Nachkommastellen; Eingabebetrag absolut ≤ 1.000.000.000.",""))))))))))))))))</x:f>
      </x:c>
      <x:c r="I246" s="29" t="str">
        <x:f>IF(ISNUMBER(D246),ROUND(D246,8),"")</x:f>
      </x:c>
      <x:c r="J246" s="29" t="n">
        <x:f>IF(ISNUMBER(F246),1,0)</x:f>
        <x:v>0</x:v>
      </x:c>
      <x:c r="K246" s="29" t="n">
        <x:f>IF(COUNTA(A246:F246)=0,0,1)</x:f>
        <x:v>0</x:v>
      </x:c>
    </x:row>
    <x:row r="247" ht="36" customHeight="1">
      <x:c r="A247" s="34"/>
      <x:c r="B247" s="34"/>
      <x:c r="C247" s="35"/>
      <x:c r="D247" s="36"/>
      <x:c r="E247" s="36"/>
      <x:c r="F247" s="37"/>
      <x:c r="G247" s="38" t="n">
        <x:f>IF(K247=0,0,IF(H247="",1,-1))</x:f>
        <x:v>0</x:v>
      </x:c>
      <x:c r="H247" s="33" t="str">
        <x:f>IF(K247=0,"",IF(A247="","Ausstiegs-ID eingeben",IF(IF(IFERROR(OR(CODE(UPPER(LEFT(A247,1)))&lt;65,CODE(UPPER(LEFT(A247,1)))&gt;90),TRUE),TRUE,OR(NOT(ISTEXT(A247)),LEN(A247)&gt;64,LEN(A247)&lt;&gt;LEN(SUBSTITUTE(A247,"*","")),LEN(A247)&lt;&gt;LEN(SUBSTITUTE(A247,"?","")),LEN(A247)&lt;&gt;LEN(SUBSTITUTE(A247,"~","")),LEN(A247)&lt;&gt;LEN(SUBSTITUTE(A247,"=","")),LEN(A247)&lt;&gt;LEN(SUBSTITUTE(A247,"&lt;","")),LEN(A247)&lt;&gt;LEN(SUBSTITUTE(A247,"&gt;","")))),"IDs: Text mit A–Z am Anfang, bis zu 64 Zeichen; ohne *, ?, ~, =, &lt; oder &gt;. Beispiel: T-001.",IF(COUNTIFS('Exits'!$A$9:$A$608,A247)&lt;&gt;1,"Ausstiegs-ID ist doppelt",IF(B247="","Zugehörige Trade-ID eingeben",IF(IF(IFERROR(OR(CODE(UPPER(LEFT(B247,1)))&lt;65,CODE(UPPER(LEFT(B247,1)))&gt;90),TRUE),TRUE,OR(NOT(ISTEXT(B247)),LEN(B247)&gt;64,LEN(B247)&lt;&gt;LEN(SUBSTITUTE(B247,"*","")),LEN(B247)&lt;&gt;LEN(SUBSTITUTE(B247,"?","")),LEN(B247)&lt;&gt;LEN(SUBSTITUTE(B247,"~","")),LEN(B247)&lt;&gt;LEN(SUBSTITUTE(B247,"=","")),LEN(B247)&lt;&gt;LEN(SUBSTITUTE(B247,"&lt;","")),LEN(B247)&lt;&gt;LEN(SUBSTITUTE(B247,"&gt;","")))),"IDs: Text mit A–Z am Anfang, bis zu 64 Zeichen; ohne *, ?, ~, =, &lt; oder &gt;. Beispiel: T-001.",IF(COUNTIFS('Trades'!$A$9:$A$208,B247)&lt;&gt;1,"Trade-ID muss genau einer Trades-Zeile entsprechen",IF(NOT(ISNUMBER(C247)),"Gültigen Schließungszeitpunkt eingeben",IF(OR(C247&lt;1,C247&gt;2958465),"Gültigen Schließungszeitpunkt eingeben",IF(NOT(ISNUMBER(D247)),"Positive geschlossene Menge eingeben",IF(OR(D247&lt;=0,D247&gt;1000000,ROUND(D247,8)&lt;&gt;D247),"Positive geschlossene Menge eingeben",IF(NOT(ISNUMBER(INDEX('Trades'!$D$9:$D$208,MATCH(B247,'Trades'!$A$9:$A$208,0)))),"Gültigen Eröffnungszeitpunkt eingeben",IF(C247&lt;INDEX('Trades'!$D$9:$D$208,MATCH(B247,'Trades'!$A$9:$A$208,0)),"Ausstieg liegt vor der Eröffnung",IF(AND(E247&lt;&gt;"",OR(NOT(ISNUMBER(E247)),E247&lt;=0)),"Positiven Kurs eingeben oder leer lassen",IF(AND(F247&lt;&gt;"",NOT(ISNUMBER(F247))),"Brutto-P&amp;L muss numerisch oder leer sein",IF(AND(ISNUMBER(F247),OR(ABS(F247)&gt;1000000000,ROUND(F247,2)&lt;&gt;F247)),"Geldbeträge: höchstens 2 Nachkommastellen; Eingabebetrag absolut ≤ 1.000.000.000.",""))))))))))))))))</x:f>
      </x:c>
      <x:c r="I247" s="29" t="str">
        <x:f>IF(ISNUMBER(D247),ROUND(D247,8),"")</x:f>
      </x:c>
      <x:c r="J247" s="29" t="n">
        <x:f>IF(ISNUMBER(F247),1,0)</x:f>
        <x:v>0</x:v>
      </x:c>
      <x:c r="K247" s="29" t="n">
        <x:f>IF(COUNTA(A247:F247)=0,0,1)</x:f>
        <x:v>0</x:v>
      </x:c>
    </x:row>
    <x:row r="248" ht="36" customHeight="1">
      <x:c r="A248" s="34"/>
      <x:c r="B248" s="34"/>
      <x:c r="C248" s="35"/>
      <x:c r="D248" s="36"/>
      <x:c r="E248" s="36"/>
      <x:c r="F248" s="37"/>
      <x:c r="G248" s="38" t="n">
        <x:f>IF(K248=0,0,IF(H248="",1,-1))</x:f>
        <x:v>0</x:v>
      </x:c>
      <x:c r="H248" s="33" t="str">
        <x:f>IF(K248=0,"",IF(A248="","Ausstiegs-ID eingeben",IF(IF(IFERROR(OR(CODE(UPPER(LEFT(A248,1)))&lt;65,CODE(UPPER(LEFT(A248,1)))&gt;90),TRUE),TRUE,OR(NOT(ISTEXT(A248)),LEN(A248)&gt;64,LEN(A248)&lt;&gt;LEN(SUBSTITUTE(A248,"*","")),LEN(A248)&lt;&gt;LEN(SUBSTITUTE(A248,"?","")),LEN(A248)&lt;&gt;LEN(SUBSTITUTE(A248,"~","")),LEN(A248)&lt;&gt;LEN(SUBSTITUTE(A248,"=","")),LEN(A248)&lt;&gt;LEN(SUBSTITUTE(A248,"&lt;","")),LEN(A248)&lt;&gt;LEN(SUBSTITUTE(A248,"&gt;","")))),"IDs: Text mit A–Z am Anfang, bis zu 64 Zeichen; ohne *, ?, ~, =, &lt; oder &gt;. Beispiel: T-001.",IF(COUNTIFS('Exits'!$A$9:$A$608,A248)&lt;&gt;1,"Ausstiegs-ID ist doppelt",IF(B248="","Zugehörige Trade-ID eingeben",IF(IF(IFERROR(OR(CODE(UPPER(LEFT(B248,1)))&lt;65,CODE(UPPER(LEFT(B248,1)))&gt;90),TRUE),TRUE,OR(NOT(ISTEXT(B248)),LEN(B248)&gt;64,LEN(B248)&lt;&gt;LEN(SUBSTITUTE(B248,"*","")),LEN(B248)&lt;&gt;LEN(SUBSTITUTE(B248,"?","")),LEN(B248)&lt;&gt;LEN(SUBSTITUTE(B248,"~","")),LEN(B248)&lt;&gt;LEN(SUBSTITUTE(B248,"=","")),LEN(B248)&lt;&gt;LEN(SUBSTITUTE(B248,"&lt;","")),LEN(B248)&lt;&gt;LEN(SUBSTITUTE(B248,"&gt;","")))),"IDs: Text mit A–Z am Anfang, bis zu 64 Zeichen; ohne *, ?, ~, =, &lt; oder &gt;. Beispiel: T-001.",IF(COUNTIFS('Trades'!$A$9:$A$208,B248)&lt;&gt;1,"Trade-ID muss genau einer Trades-Zeile entsprechen",IF(NOT(ISNUMBER(C248)),"Gültigen Schließungszeitpunkt eingeben",IF(OR(C248&lt;1,C248&gt;2958465),"Gültigen Schließungszeitpunkt eingeben",IF(NOT(ISNUMBER(D248)),"Positive geschlossene Menge eingeben",IF(OR(D248&lt;=0,D248&gt;1000000,ROUND(D248,8)&lt;&gt;D248),"Positive geschlossene Menge eingeben",IF(NOT(ISNUMBER(INDEX('Trades'!$D$9:$D$208,MATCH(B248,'Trades'!$A$9:$A$208,0)))),"Gültigen Eröffnungszeitpunkt eingeben",IF(C248&lt;INDEX('Trades'!$D$9:$D$208,MATCH(B248,'Trades'!$A$9:$A$208,0)),"Ausstieg liegt vor der Eröffnung",IF(AND(E248&lt;&gt;"",OR(NOT(ISNUMBER(E248)),E248&lt;=0)),"Positiven Kurs eingeben oder leer lassen",IF(AND(F248&lt;&gt;"",NOT(ISNUMBER(F248))),"Brutto-P&amp;L muss numerisch oder leer sein",IF(AND(ISNUMBER(F248),OR(ABS(F248)&gt;1000000000,ROUND(F248,2)&lt;&gt;F248)),"Geldbeträge: höchstens 2 Nachkommastellen; Eingabebetrag absolut ≤ 1.000.000.000.",""))))))))))))))))</x:f>
      </x:c>
      <x:c r="I248" s="29" t="str">
        <x:f>IF(ISNUMBER(D248),ROUND(D248,8),"")</x:f>
      </x:c>
      <x:c r="J248" s="29" t="n">
        <x:f>IF(ISNUMBER(F248),1,0)</x:f>
        <x:v>0</x:v>
      </x:c>
      <x:c r="K248" s="29" t="n">
        <x:f>IF(COUNTA(A248:F248)=0,0,1)</x:f>
        <x:v>0</x:v>
      </x:c>
    </x:row>
    <x:row r="249" ht="36" customHeight="1">
      <x:c r="A249" s="34"/>
      <x:c r="B249" s="34"/>
      <x:c r="C249" s="35"/>
      <x:c r="D249" s="36"/>
      <x:c r="E249" s="36"/>
      <x:c r="F249" s="37"/>
      <x:c r="G249" s="38" t="n">
        <x:f>IF(K249=0,0,IF(H249="",1,-1))</x:f>
        <x:v>0</x:v>
      </x:c>
      <x:c r="H249" s="33" t="str">
        <x:f>IF(K249=0,"",IF(A249="","Ausstiegs-ID eingeben",IF(IF(IFERROR(OR(CODE(UPPER(LEFT(A249,1)))&lt;65,CODE(UPPER(LEFT(A249,1)))&gt;90),TRUE),TRUE,OR(NOT(ISTEXT(A249)),LEN(A249)&gt;64,LEN(A249)&lt;&gt;LEN(SUBSTITUTE(A249,"*","")),LEN(A249)&lt;&gt;LEN(SUBSTITUTE(A249,"?","")),LEN(A249)&lt;&gt;LEN(SUBSTITUTE(A249,"~","")),LEN(A249)&lt;&gt;LEN(SUBSTITUTE(A249,"=","")),LEN(A249)&lt;&gt;LEN(SUBSTITUTE(A249,"&lt;","")),LEN(A249)&lt;&gt;LEN(SUBSTITUTE(A249,"&gt;","")))),"IDs: Text mit A–Z am Anfang, bis zu 64 Zeichen; ohne *, ?, ~, =, &lt; oder &gt;. Beispiel: T-001.",IF(COUNTIFS('Exits'!$A$9:$A$608,A249)&lt;&gt;1,"Ausstiegs-ID ist doppelt",IF(B249="","Zugehörige Trade-ID eingeben",IF(IF(IFERROR(OR(CODE(UPPER(LEFT(B249,1)))&lt;65,CODE(UPPER(LEFT(B249,1)))&gt;90),TRUE),TRUE,OR(NOT(ISTEXT(B249)),LEN(B249)&gt;64,LEN(B249)&lt;&gt;LEN(SUBSTITUTE(B249,"*","")),LEN(B249)&lt;&gt;LEN(SUBSTITUTE(B249,"?","")),LEN(B249)&lt;&gt;LEN(SUBSTITUTE(B249,"~","")),LEN(B249)&lt;&gt;LEN(SUBSTITUTE(B249,"=","")),LEN(B249)&lt;&gt;LEN(SUBSTITUTE(B249,"&lt;","")),LEN(B249)&lt;&gt;LEN(SUBSTITUTE(B249,"&gt;","")))),"IDs: Text mit A–Z am Anfang, bis zu 64 Zeichen; ohne *, ?, ~, =, &lt; oder &gt;. Beispiel: T-001.",IF(COUNTIFS('Trades'!$A$9:$A$208,B249)&lt;&gt;1,"Trade-ID muss genau einer Trades-Zeile entsprechen",IF(NOT(ISNUMBER(C249)),"Gültigen Schließungszeitpunkt eingeben",IF(OR(C249&lt;1,C249&gt;2958465),"Gültigen Schließungszeitpunkt eingeben",IF(NOT(ISNUMBER(D249)),"Positive geschlossene Menge eingeben",IF(OR(D249&lt;=0,D249&gt;1000000,ROUND(D249,8)&lt;&gt;D249),"Positive geschlossene Menge eingeben",IF(NOT(ISNUMBER(INDEX('Trades'!$D$9:$D$208,MATCH(B249,'Trades'!$A$9:$A$208,0)))),"Gültigen Eröffnungszeitpunkt eingeben",IF(C249&lt;INDEX('Trades'!$D$9:$D$208,MATCH(B249,'Trades'!$A$9:$A$208,0)),"Ausstieg liegt vor der Eröffnung",IF(AND(E249&lt;&gt;"",OR(NOT(ISNUMBER(E249)),E249&lt;=0)),"Positiven Kurs eingeben oder leer lassen",IF(AND(F249&lt;&gt;"",NOT(ISNUMBER(F249))),"Brutto-P&amp;L muss numerisch oder leer sein",IF(AND(ISNUMBER(F249),OR(ABS(F249)&gt;1000000000,ROUND(F249,2)&lt;&gt;F249)),"Geldbeträge: höchstens 2 Nachkommastellen; Eingabebetrag absolut ≤ 1.000.000.000.",""))))))))))))))))</x:f>
      </x:c>
      <x:c r="I249" s="29" t="str">
        <x:f>IF(ISNUMBER(D249),ROUND(D249,8),"")</x:f>
      </x:c>
      <x:c r="J249" s="29" t="n">
        <x:f>IF(ISNUMBER(F249),1,0)</x:f>
        <x:v>0</x:v>
      </x:c>
      <x:c r="K249" s="29" t="n">
        <x:f>IF(COUNTA(A249:F249)=0,0,1)</x:f>
        <x:v>0</x:v>
      </x:c>
    </x:row>
    <x:row r="250" ht="36" customHeight="1">
      <x:c r="A250" s="34"/>
      <x:c r="B250" s="34"/>
      <x:c r="C250" s="35"/>
      <x:c r="D250" s="36"/>
      <x:c r="E250" s="36"/>
      <x:c r="F250" s="37"/>
      <x:c r="G250" s="38" t="n">
        <x:f>IF(K250=0,0,IF(H250="",1,-1))</x:f>
        <x:v>0</x:v>
      </x:c>
      <x:c r="H250" s="33" t="str">
        <x:f>IF(K250=0,"",IF(A250="","Ausstiegs-ID eingeben",IF(IF(IFERROR(OR(CODE(UPPER(LEFT(A250,1)))&lt;65,CODE(UPPER(LEFT(A250,1)))&gt;90),TRUE),TRUE,OR(NOT(ISTEXT(A250)),LEN(A250)&gt;64,LEN(A250)&lt;&gt;LEN(SUBSTITUTE(A250,"*","")),LEN(A250)&lt;&gt;LEN(SUBSTITUTE(A250,"?","")),LEN(A250)&lt;&gt;LEN(SUBSTITUTE(A250,"~","")),LEN(A250)&lt;&gt;LEN(SUBSTITUTE(A250,"=","")),LEN(A250)&lt;&gt;LEN(SUBSTITUTE(A250,"&lt;","")),LEN(A250)&lt;&gt;LEN(SUBSTITUTE(A250,"&gt;","")))),"IDs: Text mit A–Z am Anfang, bis zu 64 Zeichen; ohne *, ?, ~, =, &lt; oder &gt;. Beispiel: T-001.",IF(COUNTIFS('Exits'!$A$9:$A$608,A250)&lt;&gt;1,"Ausstiegs-ID ist doppelt",IF(B250="","Zugehörige Trade-ID eingeben",IF(IF(IFERROR(OR(CODE(UPPER(LEFT(B250,1)))&lt;65,CODE(UPPER(LEFT(B250,1)))&gt;90),TRUE),TRUE,OR(NOT(ISTEXT(B250)),LEN(B250)&gt;64,LEN(B250)&lt;&gt;LEN(SUBSTITUTE(B250,"*","")),LEN(B250)&lt;&gt;LEN(SUBSTITUTE(B250,"?","")),LEN(B250)&lt;&gt;LEN(SUBSTITUTE(B250,"~","")),LEN(B250)&lt;&gt;LEN(SUBSTITUTE(B250,"=","")),LEN(B250)&lt;&gt;LEN(SUBSTITUTE(B250,"&lt;","")),LEN(B250)&lt;&gt;LEN(SUBSTITUTE(B250,"&gt;","")))),"IDs: Text mit A–Z am Anfang, bis zu 64 Zeichen; ohne *, ?, ~, =, &lt; oder &gt;. Beispiel: T-001.",IF(COUNTIFS('Trades'!$A$9:$A$208,B250)&lt;&gt;1,"Trade-ID muss genau einer Trades-Zeile entsprechen",IF(NOT(ISNUMBER(C250)),"Gültigen Schließungszeitpunkt eingeben",IF(OR(C250&lt;1,C250&gt;2958465),"Gültigen Schließungszeitpunkt eingeben",IF(NOT(ISNUMBER(D250)),"Positive geschlossene Menge eingeben",IF(OR(D250&lt;=0,D250&gt;1000000,ROUND(D250,8)&lt;&gt;D250),"Positive geschlossene Menge eingeben",IF(NOT(ISNUMBER(INDEX('Trades'!$D$9:$D$208,MATCH(B250,'Trades'!$A$9:$A$208,0)))),"Gültigen Eröffnungszeitpunkt eingeben",IF(C250&lt;INDEX('Trades'!$D$9:$D$208,MATCH(B250,'Trades'!$A$9:$A$208,0)),"Ausstieg liegt vor der Eröffnung",IF(AND(E250&lt;&gt;"",OR(NOT(ISNUMBER(E250)),E250&lt;=0)),"Positiven Kurs eingeben oder leer lassen",IF(AND(F250&lt;&gt;"",NOT(ISNUMBER(F250))),"Brutto-P&amp;L muss numerisch oder leer sein",IF(AND(ISNUMBER(F250),OR(ABS(F250)&gt;1000000000,ROUND(F250,2)&lt;&gt;F250)),"Geldbeträge: höchstens 2 Nachkommastellen; Eingabebetrag absolut ≤ 1.000.000.000.",""))))))))))))))))</x:f>
      </x:c>
      <x:c r="I250" s="29" t="str">
        <x:f>IF(ISNUMBER(D250),ROUND(D250,8),"")</x:f>
      </x:c>
      <x:c r="J250" s="29" t="n">
        <x:f>IF(ISNUMBER(F250),1,0)</x:f>
        <x:v>0</x:v>
      </x:c>
      <x:c r="K250" s="29" t="n">
        <x:f>IF(COUNTA(A250:F250)=0,0,1)</x:f>
        <x:v>0</x:v>
      </x:c>
    </x:row>
    <x:row r="251" ht="36" customHeight="1">
      <x:c r="A251" s="34"/>
      <x:c r="B251" s="34"/>
      <x:c r="C251" s="35"/>
      <x:c r="D251" s="36"/>
      <x:c r="E251" s="36"/>
      <x:c r="F251" s="37"/>
      <x:c r="G251" s="38" t="n">
        <x:f>IF(K251=0,0,IF(H251="",1,-1))</x:f>
        <x:v>0</x:v>
      </x:c>
      <x:c r="H251" s="33" t="str">
        <x:f>IF(K251=0,"",IF(A251="","Ausstiegs-ID eingeben",IF(IF(IFERROR(OR(CODE(UPPER(LEFT(A251,1)))&lt;65,CODE(UPPER(LEFT(A251,1)))&gt;90),TRUE),TRUE,OR(NOT(ISTEXT(A251)),LEN(A251)&gt;64,LEN(A251)&lt;&gt;LEN(SUBSTITUTE(A251,"*","")),LEN(A251)&lt;&gt;LEN(SUBSTITUTE(A251,"?","")),LEN(A251)&lt;&gt;LEN(SUBSTITUTE(A251,"~","")),LEN(A251)&lt;&gt;LEN(SUBSTITUTE(A251,"=","")),LEN(A251)&lt;&gt;LEN(SUBSTITUTE(A251,"&lt;","")),LEN(A251)&lt;&gt;LEN(SUBSTITUTE(A251,"&gt;","")))),"IDs: Text mit A–Z am Anfang, bis zu 64 Zeichen; ohne *, ?, ~, =, &lt; oder &gt;. Beispiel: T-001.",IF(COUNTIFS('Exits'!$A$9:$A$608,A251)&lt;&gt;1,"Ausstiegs-ID ist doppelt",IF(B251="","Zugehörige Trade-ID eingeben",IF(IF(IFERROR(OR(CODE(UPPER(LEFT(B251,1)))&lt;65,CODE(UPPER(LEFT(B251,1)))&gt;90),TRUE),TRUE,OR(NOT(ISTEXT(B251)),LEN(B251)&gt;64,LEN(B251)&lt;&gt;LEN(SUBSTITUTE(B251,"*","")),LEN(B251)&lt;&gt;LEN(SUBSTITUTE(B251,"?","")),LEN(B251)&lt;&gt;LEN(SUBSTITUTE(B251,"~","")),LEN(B251)&lt;&gt;LEN(SUBSTITUTE(B251,"=","")),LEN(B251)&lt;&gt;LEN(SUBSTITUTE(B251,"&lt;","")),LEN(B251)&lt;&gt;LEN(SUBSTITUTE(B251,"&gt;","")))),"IDs: Text mit A–Z am Anfang, bis zu 64 Zeichen; ohne *, ?, ~, =, &lt; oder &gt;. Beispiel: T-001.",IF(COUNTIFS('Trades'!$A$9:$A$208,B251)&lt;&gt;1,"Trade-ID muss genau einer Trades-Zeile entsprechen",IF(NOT(ISNUMBER(C251)),"Gültigen Schließungszeitpunkt eingeben",IF(OR(C251&lt;1,C251&gt;2958465),"Gültigen Schließungszeitpunkt eingeben",IF(NOT(ISNUMBER(D251)),"Positive geschlossene Menge eingeben",IF(OR(D251&lt;=0,D251&gt;1000000,ROUND(D251,8)&lt;&gt;D251),"Positive geschlossene Menge eingeben",IF(NOT(ISNUMBER(INDEX('Trades'!$D$9:$D$208,MATCH(B251,'Trades'!$A$9:$A$208,0)))),"Gültigen Eröffnungszeitpunkt eingeben",IF(C251&lt;INDEX('Trades'!$D$9:$D$208,MATCH(B251,'Trades'!$A$9:$A$208,0)),"Ausstieg liegt vor der Eröffnung",IF(AND(E251&lt;&gt;"",OR(NOT(ISNUMBER(E251)),E251&lt;=0)),"Positiven Kurs eingeben oder leer lassen",IF(AND(F251&lt;&gt;"",NOT(ISNUMBER(F251))),"Brutto-P&amp;L muss numerisch oder leer sein",IF(AND(ISNUMBER(F251),OR(ABS(F251)&gt;1000000000,ROUND(F251,2)&lt;&gt;F251)),"Geldbeträge: höchstens 2 Nachkommastellen; Eingabebetrag absolut ≤ 1.000.000.000.",""))))))))))))))))</x:f>
      </x:c>
      <x:c r="I251" s="29" t="str">
        <x:f>IF(ISNUMBER(D251),ROUND(D251,8),"")</x:f>
      </x:c>
      <x:c r="J251" s="29" t="n">
        <x:f>IF(ISNUMBER(F251),1,0)</x:f>
        <x:v>0</x:v>
      </x:c>
      <x:c r="K251" s="29" t="n">
        <x:f>IF(COUNTA(A251:F251)=0,0,1)</x:f>
        <x:v>0</x:v>
      </x:c>
    </x:row>
    <x:row r="252" ht="36" customHeight="1">
      <x:c r="A252" s="34"/>
      <x:c r="B252" s="34"/>
      <x:c r="C252" s="35"/>
      <x:c r="D252" s="36"/>
      <x:c r="E252" s="36"/>
      <x:c r="F252" s="37"/>
      <x:c r="G252" s="38" t="n">
        <x:f>IF(K252=0,0,IF(H252="",1,-1))</x:f>
        <x:v>0</x:v>
      </x:c>
      <x:c r="H252" s="33" t="str">
        <x:f>IF(K252=0,"",IF(A252="","Ausstiegs-ID eingeben",IF(IF(IFERROR(OR(CODE(UPPER(LEFT(A252,1)))&lt;65,CODE(UPPER(LEFT(A252,1)))&gt;90),TRUE),TRUE,OR(NOT(ISTEXT(A252)),LEN(A252)&gt;64,LEN(A252)&lt;&gt;LEN(SUBSTITUTE(A252,"*","")),LEN(A252)&lt;&gt;LEN(SUBSTITUTE(A252,"?","")),LEN(A252)&lt;&gt;LEN(SUBSTITUTE(A252,"~","")),LEN(A252)&lt;&gt;LEN(SUBSTITUTE(A252,"=","")),LEN(A252)&lt;&gt;LEN(SUBSTITUTE(A252,"&lt;","")),LEN(A252)&lt;&gt;LEN(SUBSTITUTE(A252,"&gt;","")))),"IDs: Text mit A–Z am Anfang, bis zu 64 Zeichen; ohne *, ?, ~, =, &lt; oder &gt;. Beispiel: T-001.",IF(COUNTIFS('Exits'!$A$9:$A$608,A252)&lt;&gt;1,"Ausstiegs-ID ist doppelt",IF(B252="","Zugehörige Trade-ID eingeben",IF(IF(IFERROR(OR(CODE(UPPER(LEFT(B252,1)))&lt;65,CODE(UPPER(LEFT(B252,1)))&gt;90),TRUE),TRUE,OR(NOT(ISTEXT(B252)),LEN(B252)&gt;64,LEN(B252)&lt;&gt;LEN(SUBSTITUTE(B252,"*","")),LEN(B252)&lt;&gt;LEN(SUBSTITUTE(B252,"?","")),LEN(B252)&lt;&gt;LEN(SUBSTITUTE(B252,"~","")),LEN(B252)&lt;&gt;LEN(SUBSTITUTE(B252,"=","")),LEN(B252)&lt;&gt;LEN(SUBSTITUTE(B252,"&lt;","")),LEN(B252)&lt;&gt;LEN(SUBSTITUTE(B252,"&gt;","")))),"IDs: Text mit A–Z am Anfang, bis zu 64 Zeichen; ohne *, ?, ~, =, &lt; oder &gt;. Beispiel: T-001.",IF(COUNTIFS('Trades'!$A$9:$A$208,B252)&lt;&gt;1,"Trade-ID muss genau einer Trades-Zeile entsprechen",IF(NOT(ISNUMBER(C252)),"Gültigen Schließungszeitpunkt eingeben",IF(OR(C252&lt;1,C252&gt;2958465),"Gültigen Schließungszeitpunkt eingeben",IF(NOT(ISNUMBER(D252)),"Positive geschlossene Menge eingeben",IF(OR(D252&lt;=0,D252&gt;1000000,ROUND(D252,8)&lt;&gt;D252),"Positive geschlossene Menge eingeben",IF(NOT(ISNUMBER(INDEX('Trades'!$D$9:$D$208,MATCH(B252,'Trades'!$A$9:$A$208,0)))),"Gültigen Eröffnungszeitpunkt eingeben",IF(C252&lt;INDEX('Trades'!$D$9:$D$208,MATCH(B252,'Trades'!$A$9:$A$208,0)),"Ausstieg liegt vor der Eröffnung",IF(AND(E252&lt;&gt;"",OR(NOT(ISNUMBER(E252)),E252&lt;=0)),"Positiven Kurs eingeben oder leer lassen",IF(AND(F252&lt;&gt;"",NOT(ISNUMBER(F252))),"Brutto-P&amp;L muss numerisch oder leer sein",IF(AND(ISNUMBER(F252),OR(ABS(F252)&gt;1000000000,ROUND(F252,2)&lt;&gt;F252)),"Geldbeträge: höchstens 2 Nachkommastellen; Eingabebetrag absolut ≤ 1.000.000.000.",""))))))))))))))))</x:f>
      </x:c>
      <x:c r="I252" s="29" t="str">
        <x:f>IF(ISNUMBER(D252),ROUND(D252,8),"")</x:f>
      </x:c>
      <x:c r="J252" s="29" t="n">
        <x:f>IF(ISNUMBER(F252),1,0)</x:f>
        <x:v>0</x:v>
      </x:c>
      <x:c r="K252" s="29" t="n">
        <x:f>IF(COUNTA(A252:F252)=0,0,1)</x:f>
        <x:v>0</x:v>
      </x:c>
    </x:row>
    <x:row r="253" ht="36" customHeight="1">
      <x:c r="A253" s="34"/>
      <x:c r="B253" s="34"/>
      <x:c r="C253" s="35"/>
      <x:c r="D253" s="36"/>
      <x:c r="E253" s="36"/>
      <x:c r="F253" s="37"/>
      <x:c r="G253" s="38" t="n">
        <x:f>IF(K253=0,0,IF(H253="",1,-1))</x:f>
        <x:v>0</x:v>
      </x:c>
      <x:c r="H253" s="33" t="str">
        <x:f>IF(K253=0,"",IF(A253="","Ausstiegs-ID eingeben",IF(IF(IFERROR(OR(CODE(UPPER(LEFT(A253,1)))&lt;65,CODE(UPPER(LEFT(A253,1)))&gt;90),TRUE),TRUE,OR(NOT(ISTEXT(A253)),LEN(A253)&gt;64,LEN(A253)&lt;&gt;LEN(SUBSTITUTE(A253,"*","")),LEN(A253)&lt;&gt;LEN(SUBSTITUTE(A253,"?","")),LEN(A253)&lt;&gt;LEN(SUBSTITUTE(A253,"~","")),LEN(A253)&lt;&gt;LEN(SUBSTITUTE(A253,"=","")),LEN(A253)&lt;&gt;LEN(SUBSTITUTE(A253,"&lt;","")),LEN(A253)&lt;&gt;LEN(SUBSTITUTE(A253,"&gt;","")))),"IDs: Text mit A–Z am Anfang, bis zu 64 Zeichen; ohne *, ?, ~, =, &lt; oder &gt;. Beispiel: T-001.",IF(COUNTIFS('Exits'!$A$9:$A$608,A253)&lt;&gt;1,"Ausstiegs-ID ist doppelt",IF(B253="","Zugehörige Trade-ID eingeben",IF(IF(IFERROR(OR(CODE(UPPER(LEFT(B253,1)))&lt;65,CODE(UPPER(LEFT(B253,1)))&gt;90),TRUE),TRUE,OR(NOT(ISTEXT(B253)),LEN(B253)&gt;64,LEN(B253)&lt;&gt;LEN(SUBSTITUTE(B253,"*","")),LEN(B253)&lt;&gt;LEN(SUBSTITUTE(B253,"?","")),LEN(B253)&lt;&gt;LEN(SUBSTITUTE(B253,"~","")),LEN(B253)&lt;&gt;LEN(SUBSTITUTE(B253,"=","")),LEN(B253)&lt;&gt;LEN(SUBSTITUTE(B253,"&lt;","")),LEN(B253)&lt;&gt;LEN(SUBSTITUTE(B253,"&gt;","")))),"IDs: Text mit A–Z am Anfang, bis zu 64 Zeichen; ohne *, ?, ~, =, &lt; oder &gt;. Beispiel: T-001.",IF(COUNTIFS('Trades'!$A$9:$A$208,B253)&lt;&gt;1,"Trade-ID muss genau einer Trades-Zeile entsprechen",IF(NOT(ISNUMBER(C253)),"Gültigen Schließungszeitpunkt eingeben",IF(OR(C253&lt;1,C253&gt;2958465),"Gültigen Schließungszeitpunkt eingeben",IF(NOT(ISNUMBER(D253)),"Positive geschlossene Menge eingeben",IF(OR(D253&lt;=0,D253&gt;1000000,ROUND(D253,8)&lt;&gt;D253),"Positive geschlossene Menge eingeben",IF(NOT(ISNUMBER(INDEX('Trades'!$D$9:$D$208,MATCH(B253,'Trades'!$A$9:$A$208,0)))),"Gültigen Eröffnungszeitpunkt eingeben",IF(C253&lt;INDEX('Trades'!$D$9:$D$208,MATCH(B253,'Trades'!$A$9:$A$208,0)),"Ausstieg liegt vor der Eröffnung",IF(AND(E253&lt;&gt;"",OR(NOT(ISNUMBER(E253)),E253&lt;=0)),"Positiven Kurs eingeben oder leer lassen",IF(AND(F253&lt;&gt;"",NOT(ISNUMBER(F253))),"Brutto-P&amp;L muss numerisch oder leer sein",IF(AND(ISNUMBER(F253),OR(ABS(F253)&gt;1000000000,ROUND(F253,2)&lt;&gt;F253)),"Geldbeträge: höchstens 2 Nachkommastellen; Eingabebetrag absolut ≤ 1.000.000.000.",""))))))))))))))))</x:f>
      </x:c>
      <x:c r="I253" s="29" t="str">
        <x:f>IF(ISNUMBER(D253),ROUND(D253,8),"")</x:f>
      </x:c>
      <x:c r="J253" s="29" t="n">
        <x:f>IF(ISNUMBER(F253),1,0)</x:f>
        <x:v>0</x:v>
      </x:c>
      <x:c r="K253" s="29" t="n">
        <x:f>IF(COUNTA(A253:F253)=0,0,1)</x:f>
        <x:v>0</x:v>
      </x:c>
    </x:row>
    <x:row r="254" ht="36" customHeight="1">
      <x:c r="A254" s="34"/>
      <x:c r="B254" s="34"/>
      <x:c r="C254" s="35"/>
      <x:c r="D254" s="36"/>
      <x:c r="E254" s="36"/>
      <x:c r="F254" s="37"/>
      <x:c r="G254" s="38" t="n">
        <x:f>IF(K254=0,0,IF(H254="",1,-1))</x:f>
        <x:v>0</x:v>
      </x:c>
      <x:c r="H254" s="33" t="str">
        <x:f>IF(K254=0,"",IF(A254="","Ausstiegs-ID eingeben",IF(IF(IFERROR(OR(CODE(UPPER(LEFT(A254,1)))&lt;65,CODE(UPPER(LEFT(A254,1)))&gt;90),TRUE),TRUE,OR(NOT(ISTEXT(A254)),LEN(A254)&gt;64,LEN(A254)&lt;&gt;LEN(SUBSTITUTE(A254,"*","")),LEN(A254)&lt;&gt;LEN(SUBSTITUTE(A254,"?","")),LEN(A254)&lt;&gt;LEN(SUBSTITUTE(A254,"~","")),LEN(A254)&lt;&gt;LEN(SUBSTITUTE(A254,"=","")),LEN(A254)&lt;&gt;LEN(SUBSTITUTE(A254,"&lt;","")),LEN(A254)&lt;&gt;LEN(SUBSTITUTE(A254,"&gt;","")))),"IDs: Text mit A–Z am Anfang, bis zu 64 Zeichen; ohne *, ?, ~, =, &lt; oder &gt;. Beispiel: T-001.",IF(COUNTIFS('Exits'!$A$9:$A$608,A254)&lt;&gt;1,"Ausstiegs-ID ist doppelt",IF(B254="","Zugehörige Trade-ID eingeben",IF(IF(IFERROR(OR(CODE(UPPER(LEFT(B254,1)))&lt;65,CODE(UPPER(LEFT(B254,1)))&gt;90),TRUE),TRUE,OR(NOT(ISTEXT(B254)),LEN(B254)&gt;64,LEN(B254)&lt;&gt;LEN(SUBSTITUTE(B254,"*","")),LEN(B254)&lt;&gt;LEN(SUBSTITUTE(B254,"?","")),LEN(B254)&lt;&gt;LEN(SUBSTITUTE(B254,"~","")),LEN(B254)&lt;&gt;LEN(SUBSTITUTE(B254,"=","")),LEN(B254)&lt;&gt;LEN(SUBSTITUTE(B254,"&lt;","")),LEN(B254)&lt;&gt;LEN(SUBSTITUTE(B254,"&gt;","")))),"IDs: Text mit A–Z am Anfang, bis zu 64 Zeichen; ohne *, ?, ~, =, &lt; oder &gt;. Beispiel: T-001.",IF(COUNTIFS('Trades'!$A$9:$A$208,B254)&lt;&gt;1,"Trade-ID muss genau einer Trades-Zeile entsprechen",IF(NOT(ISNUMBER(C254)),"Gültigen Schließungszeitpunkt eingeben",IF(OR(C254&lt;1,C254&gt;2958465),"Gültigen Schließungszeitpunkt eingeben",IF(NOT(ISNUMBER(D254)),"Positive geschlossene Menge eingeben",IF(OR(D254&lt;=0,D254&gt;1000000,ROUND(D254,8)&lt;&gt;D254),"Positive geschlossene Menge eingeben",IF(NOT(ISNUMBER(INDEX('Trades'!$D$9:$D$208,MATCH(B254,'Trades'!$A$9:$A$208,0)))),"Gültigen Eröffnungszeitpunkt eingeben",IF(C254&lt;INDEX('Trades'!$D$9:$D$208,MATCH(B254,'Trades'!$A$9:$A$208,0)),"Ausstieg liegt vor der Eröffnung",IF(AND(E254&lt;&gt;"",OR(NOT(ISNUMBER(E254)),E254&lt;=0)),"Positiven Kurs eingeben oder leer lassen",IF(AND(F254&lt;&gt;"",NOT(ISNUMBER(F254))),"Brutto-P&amp;L muss numerisch oder leer sein",IF(AND(ISNUMBER(F254),OR(ABS(F254)&gt;1000000000,ROUND(F254,2)&lt;&gt;F254)),"Geldbeträge: höchstens 2 Nachkommastellen; Eingabebetrag absolut ≤ 1.000.000.000.",""))))))))))))))))</x:f>
      </x:c>
      <x:c r="I254" s="29" t="str">
        <x:f>IF(ISNUMBER(D254),ROUND(D254,8),"")</x:f>
      </x:c>
      <x:c r="J254" s="29" t="n">
        <x:f>IF(ISNUMBER(F254),1,0)</x:f>
        <x:v>0</x:v>
      </x:c>
      <x:c r="K254" s="29" t="n">
        <x:f>IF(COUNTA(A254:F254)=0,0,1)</x:f>
        <x:v>0</x:v>
      </x:c>
    </x:row>
    <x:row r="255" ht="36" customHeight="1">
      <x:c r="A255" s="34"/>
      <x:c r="B255" s="34"/>
      <x:c r="C255" s="35"/>
      <x:c r="D255" s="36"/>
      <x:c r="E255" s="36"/>
      <x:c r="F255" s="37"/>
      <x:c r="G255" s="38" t="n">
        <x:f>IF(K255=0,0,IF(H255="",1,-1))</x:f>
        <x:v>0</x:v>
      </x:c>
      <x:c r="H255" s="33" t="str">
        <x:f>IF(K255=0,"",IF(A255="","Ausstiegs-ID eingeben",IF(IF(IFERROR(OR(CODE(UPPER(LEFT(A255,1)))&lt;65,CODE(UPPER(LEFT(A255,1)))&gt;90),TRUE),TRUE,OR(NOT(ISTEXT(A255)),LEN(A255)&gt;64,LEN(A255)&lt;&gt;LEN(SUBSTITUTE(A255,"*","")),LEN(A255)&lt;&gt;LEN(SUBSTITUTE(A255,"?","")),LEN(A255)&lt;&gt;LEN(SUBSTITUTE(A255,"~","")),LEN(A255)&lt;&gt;LEN(SUBSTITUTE(A255,"=","")),LEN(A255)&lt;&gt;LEN(SUBSTITUTE(A255,"&lt;","")),LEN(A255)&lt;&gt;LEN(SUBSTITUTE(A255,"&gt;","")))),"IDs: Text mit A–Z am Anfang, bis zu 64 Zeichen; ohne *, ?, ~, =, &lt; oder &gt;. Beispiel: T-001.",IF(COUNTIFS('Exits'!$A$9:$A$608,A255)&lt;&gt;1,"Ausstiegs-ID ist doppelt",IF(B255="","Zugehörige Trade-ID eingeben",IF(IF(IFERROR(OR(CODE(UPPER(LEFT(B255,1)))&lt;65,CODE(UPPER(LEFT(B255,1)))&gt;90),TRUE),TRUE,OR(NOT(ISTEXT(B255)),LEN(B255)&gt;64,LEN(B255)&lt;&gt;LEN(SUBSTITUTE(B255,"*","")),LEN(B255)&lt;&gt;LEN(SUBSTITUTE(B255,"?","")),LEN(B255)&lt;&gt;LEN(SUBSTITUTE(B255,"~","")),LEN(B255)&lt;&gt;LEN(SUBSTITUTE(B255,"=","")),LEN(B255)&lt;&gt;LEN(SUBSTITUTE(B255,"&lt;","")),LEN(B255)&lt;&gt;LEN(SUBSTITUTE(B255,"&gt;","")))),"IDs: Text mit A–Z am Anfang, bis zu 64 Zeichen; ohne *, ?, ~, =, &lt; oder &gt;. Beispiel: T-001.",IF(COUNTIFS('Trades'!$A$9:$A$208,B255)&lt;&gt;1,"Trade-ID muss genau einer Trades-Zeile entsprechen",IF(NOT(ISNUMBER(C255)),"Gültigen Schließungszeitpunkt eingeben",IF(OR(C255&lt;1,C255&gt;2958465),"Gültigen Schließungszeitpunkt eingeben",IF(NOT(ISNUMBER(D255)),"Positive geschlossene Menge eingeben",IF(OR(D255&lt;=0,D255&gt;1000000,ROUND(D255,8)&lt;&gt;D255),"Positive geschlossene Menge eingeben",IF(NOT(ISNUMBER(INDEX('Trades'!$D$9:$D$208,MATCH(B255,'Trades'!$A$9:$A$208,0)))),"Gültigen Eröffnungszeitpunkt eingeben",IF(C255&lt;INDEX('Trades'!$D$9:$D$208,MATCH(B255,'Trades'!$A$9:$A$208,0)),"Ausstieg liegt vor der Eröffnung",IF(AND(E255&lt;&gt;"",OR(NOT(ISNUMBER(E255)),E255&lt;=0)),"Positiven Kurs eingeben oder leer lassen",IF(AND(F255&lt;&gt;"",NOT(ISNUMBER(F255))),"Brutto-P&amp;L muss numerisch oder leer sein",IF(AND(ISNUMBER(F255),OR(ABS(F255)&gt;1000000000,ROUND(F255,2)&lt;&gt;F255)),"Geldbeträge: höchstens 2 Nachkommastellen; Eingabebetrag absolut ≤ 1.000.000.000.",""))))))))))))))))</x:f>
      </x:c>
      <x:c r="I255" s="29" t="str">
        <x:f>IF(ISNUMBER(D255),ROUND(D255,8),"")</x:f>
      </x:c>
      <x:c r="J255" s="29" t="n">
        <x:f>IF(ISNUMBER(F255),1,0)</x:f>
        <x:v>0</x:v>
      </x:c>
      <x:c r="K255" s="29" t="n">
        <x:f>IF(COUNTA(A255:F255)=0,0,1)</x:f>
        <x:v>0</x:v>
      </x:c>
    </x:row>
    <x:row r="256" ht="36" customHeight="1">
      <x:c r="A256" s="34"/>
      <x:c r="B256" s="34"/>
      <x:c r="C256" s="35"/>
      <x:c r="D256" s="36"/>
      <x:c r="E256" s="36"/>
      <x:c r="F256" s="37"/>
      <x:c r="G256" s="38" t="n">
        <x:f>IF(K256=0,0,IF(H256="",1,-1))</x:f>
        <x:v>0</x:v>
      </x:c>
      <x:c r="H256" s="33" t="str">
        <x:f>IF(K256=0,"",IF(A256="","Ausstiegs-ID eingeben",IF(IF(IFERROR(OR(CODE(UPPER(LEFT(A256,1)))&lt;65,CODE(UPPER(LEFT(A256,1)))&gt;90),TRUE),TRUE,OR(NOT(ISTEXT(A256)),LEN(A256)&gt;64,LEN(A256)&lt;&gt;LEN(SUBSTITUTE(A256,"*","")),LEN(A256)&lt;&gt;LEN(SUBSTITUTE(A256,"?","")),LEN(A256)&lt;&gt;LEN(SUBSTITUTE(A256,"~","")),LEN(A256)&lt;&gt;LEN(SUBSTITUTE(A256,"=","")),LEN(A256)&lt;&gt;LEN(SUBSTITUTE(A256,"&lt;","")),LEN(A256)&lt;&gt;LEN(SUBSTITUTE(A256,"&gt;","")))),"IDs: Text mit A–Z am Anfang, bis zu 64 Zeichen; ohne *, ?, ~, =, &lt; oder &gt;. Beispiel: T-001.",IF(COUNTIFS('Exits'!$A$9:$A$608,A256)&lt;&gt;1,"Ausstiegs-ID ist doppelt",IF(B256="","Zugehörige Trade-ID eingeben",IF(IF(IFERROR(OR(CODE(UPPER(LEFT(B256,1)))&lt;65,CODE(UPPER(LEFT(B256,1)))&gt;90),TRUE),TRUE,OR(NOT(ISTEXT(B256)),LEN(B256)&gt;64,LEN(B256)&lt;&gt;LEN(SUBSTITUTE(B256,"*","")),LEN(B256)&lt;&gt;LEN(SUBSTITUTE(B256,"?","")),LEN(B256)&lt;&gt;LEN(SUBSTITUTE(B256,"~","")),LEN(B256)&lt;&gt;LEN(SUBSTITUTE(B256,"=","")),LEN(B256)&lt;&gt;LEN(SUBSTITUTE(B256,"&lt;","")),LEN(B256)&lt;&gt;LEN(SUBSTITUTE(B256,"&gt;","")))),"IDs: Text mit A–Z am Anfang, bis zu 64 Zeichen; ohne *, ?, ~, =, &lt; oder &gt;. Beispiel: T-001.",IF(COUNTIFS('Trades'!$A$9:$A$208,B256)&lt;&gt;1,"Trade-ID muss genau einer Trades-Zeile entsprechen",IF(NOT(ISNUMBER(C256)),"Gültigen Schließungszeitpunkt eingeben",IF(OR(C256&lt;1,C256&gt;2958465),"Gültigen Schließungszeitpunkt eingeben",IF(NOT(ISNUMBER(D256)),"Positive geschlossene Menge eingeben",IF(OR(D256&lt;=0,D256&gt;1000000,ROUND(D256,8)&lt;&gt;D256),"Positive geschlossene Menge eingeben",IF(NOT(ISNUMBER(INDEX('Trades'!$D$9:$D$208,MATCH(B256,'Trades'!$A$9:$A$208,0)))),"Gültigen Eröffnungszeitpunkt eingeben",IF(C256&lt;INDEX('Trades'!$D$9:$D$208,MATCH(B256,'Trades'!$A$9:$A$208,0)),"Ausstieg liegt vor der Eröffnung",IF(AND(E256&lt;&gt;"",OR(NOT(ISNUMBER(E256)),E256&lt;=0)),"Positiven Kurs eingeben oder leer lassen",IF(AND(F256&lt;&gt;"",NOT(ISNUMBER(F256))),"Brutto-P&amp;L muss numerisch oder leer sein",IF(AND(ISNUMBER(F256),OR(ABS(F256)&gt;1000000000,ROUND(F256,2)&lt;&gt;F256)),"Geldbeträge: höchstens 2 Nachkommastellen; Eingabebetrag absolut ≤ 1.000.000.000.",""))))))))))))))))</x:f>
      </x:c>
      <x:c r="I256" s="29" t="str">
        <x:f>IF(ISNUMBER(D256),ROUND(D256,8),"")</x:f>
      </x:c>
      <x:c r="J256" s="29" t="n">
        <x:f>IF(ISNUMBER(F256),1,0)</x:f>
        <x:v>0</x:v>
      </x:c>
      <x:c r="K256" s="29" t="n">
        <x:f>IF(COUNTA(A256:F256)=0,0,1)</x:f>
        <x:v>0</x:v>
      </x:c>
    </x:row>
    <x:row r="257" ht="36" customHeight="1">
      <x:c r="A257" s="34"/>
      <x:c r="B257" s="34"/>
      <x:c r="C257" s="35"/>
      <x:c r="D257" s="36"/>
      <x:c r="E257" s="36"/>
      <x:c r="F257" s="37"/>
      <x:c r="G257" s="38" t="n">
        <x:f>IF(K257=0,0,IF(H257="",1,-1))</x:f>
        <x:v>0</x:v>
      </x:c>
      <x:c r="H257" s="33" t="str">
        <x:f>IF(K257=0,"",IF(A257="","Ausstiegs-ID eingeben",IF(IF(IFERROR(OR(CODE(UPPER(LEFT(A257,1)))&lt;65,CODE(UPPER(LEFT(A257,1)))&gt;90),TRUE),TRUE,OR(NOT(ISTEXT(A257)),LEN(A257)&gt;64,LEN(A257)&lt;&gt;LEN(SUBSTITUTE(A257,"*","")),LEN(A257)&lt;&gt;LEN(SUBSTITUTE(A257,"?","")),LEN(A257)&lt;&gt;LEN(SUBSTITUTE(A257,"~","")),LEN(A257)&lt;&gt;LEN(SUBSTITUTE(A257,"=","")),LEN(A257)&lt;&gt;LEN(SUBSTITUTE(A257,"&lt;","")),LEN(A257)&lt;&gt;LEN(SUBSTITUTE(A257,"&gt;","")))),"IDs: Text mit A–Z am Anfang, bis zu 64 Zeichen; ohne *, ?, ~, =, &lt; oder &gt;. Beispiel: T-001.",IF(COUNTIFS('Exits'!$A$9:$A$608,A257)&lt;&gt;1,"Ausstiegs-ID ist doppelt",IF(B257="","Zugehörige Trade-ID eingeben",IF(IF(IFERROR(OR(CODE(UPPER(LEFT(B257,1)))&lt;65,CODE(UPPER(LEFT(B257,1)))&gt;90),TRUE),TRUE,OR(NOT(ISTEXT(B257)),LEN(B257)&gt;64,LEN(B257)&lt;&gt;LEN(SUBSTITUTE(B257,"*","")),LEN(B257)&lt;&gt;LEN(SUBSTITUTE(B257,"?","")),LEN(B257)&lt;&gt;LEN(SUBSTITUTE(B257,"~","")),LEN(B257)&lt;&gt;LEN(SUBSTITUTE(B257,"=","")),LEN(B257)&lt;&gt;LEN(SUBSTITUTE(B257,"&lt;","")),LEN(B257)&lt;&gt;LEN(SUBSTITUTE(B257,"&gt;","")))),"IDs: Text mit A–Z am Anfang, bis zu 64 Zeichen; ohne *, ?, ~, =, &lt; oder &gt;. Beispiel: T-001.",IF(COUNTIFS('Trades'!$A$9:$A$208,B257)&lt;&gt;1,"Trade-ID muss genau einer Trades-Zeile entsprechen",IF(NOT(ISNUMBER(C257)),"Gültigen Schließungszeitpunkt eingeben",IF(OR(C257&lt;1,C257&gt;2958465),"Gültigen Schließungszeitpunkt eingeben",IF(NOT(ISNUMBER(D257)),"Positive geschlossene Menge eingeben",IF(OR(D257&lt;=0,D257&gt;1000000,ROUND(D257,8)&lt;&gt;D257),"Positive geschlossene Menge eingeben",IF(NOT(ISNUMBER(INDEX('Trades'!$D$9:$D$208,MATCH(B257,'Trades'!$A$9:$A$208,0)))),"Gültigen Eröffnungszeitpunkt eingeben",IF(C257&lt;INDEX('Trades'!$D$9:$D$208,MATCH(B257,'Trades'!$A$9:$A$208,0)),"Ausstieg liegt vor der Eröffnung",IF(AND(E257&lt;&gt;"",OR(NOT(ISNUMBER(E257)),E257&lt;=0)),"Positiven Kurs eingeben oder leer lassen",IF(AND(F257&lt;&gt;"",NOT(ISNUMBER(F257))),"Brutto-P&amp;L muss numerisch oder leer sein",IF(AND(ISNUMBER(F257),OR(ABS(F257)&gt;1000000000,ROUND(F257,2)&lt;&gt;F257)),"Geldbeträge: höchstens 2 Nachkommastellen; Eingabebetrag absolut ≤ 1.000.000.000.",""))))))))))))))))</x:f>
      </x:c>
      <x:c r="I257" s="29" t="str">
        <x:f>IF(ISNUMBER(D257),ROUND(D257,8),"")</x:f>
      </x:c>
      <x:c r="J257" s="29" t="n">
        <x:f>IF(ISNUMBER(F257),1,0)</x:f>
        <x:v>0</x:v>
      </x:c>
      <x:c r="K257" s="29" t="n">
        <x:f>IF(COUNTA(A257:F257)=0,0,1)</x:f>
        <x:v>0</x:v>
      </x:c>
    </x:row>
    <x:row r="258" ht="36" customHeight="1">
      <x:c r="A258" s="34"/>
      <x:c r="B258" s="34"/>
      <x:c r="C258" s="35"/>
      <x:c r="D258" s="36"/>
      <x:c r="E258" s="36"/>
      <x:c r="F258" s="37"/>
      <x:c r="G258" s="38" t="n">
        <x:f>IF(K258=0,0,IF(H258="",1,-1))</x:f>
        <x:v>0</x:v>
      </x:c>
      <x:c r="H258" s="33" t="str">
        <x:f>IF(K258=0,"",IF(A258="","Ausstiegs-ID eingeben",IF(IF(IFERROR(OR(CODE(UPPER(LEFT(A258,1)))&lt;65,CODE(UPPER(LEFT(A258,1)))&gt;90),TRUE),TRUE,OR(NOT(ISTEXT(A258)),LEN(A258)&gt;64,LEN(A258)&lt;&gt;LEN(SUBSTITUTE(A258,"*","")),LEN(A258)&lt;&gt;LEN(SUBSTITUTE(A258,"?","")),LEN(A258)&lt;&gt;LEN(SUBSTITUTE(A258,"~","")),LEN(A258)&lt;&gt;LEN(SUBSTITUTE(A258,"=","")),LEN(A258)&lt;&gt;LEN(SUBSTITUTE(A258,"&lt;","")),LEN(A258)&lt;&gt;LEN(SUBSTITUTE(A258,"&gt;","")))),"IDs: Text mit A–Z am Anfang, bis zu 64 Zeichen; ohne *, ?, ~, =, &lt; oder &gt;. Beispiel: T-001.",IF(COUNTIFS('Exits'!$A$9:$A$608,A258)&lt;&gt;1,"Ausstiegs-ID ist doppelt",IF(B258="","Zugehörige Trade-ID eingeben",IF(IF(IFERROR(OR(CODE(UPPER(LEFT(B258,1)))&lt;65,CODE(UPPER(LEFT(B258,1)))&gt;90),TRUE),TRUE,OR(NOT(ISTEXT(B258)),LEN(B258)&gt;64,LEN(B258)&lt;&gt;LEN(SUBSTITUTE(B258,"*","")),LEN(B258)&lt;&gt;LEN(SUBSTITUTE(B258,"?","")),LEN(B258)&lt;&gt;LEN(SUBSTITUTE(B258,"~","")),LEN(B258)&lt;&gt;LEN(SUBSTITUTE(B258,"=","")),LEN(B258)&lt;&gt;LEN(SUBSTITUTE(B258,"&lt;","")),LEN(B258)&lt;&gt;LEN(SUBSTITUTE(B258,"&gt;","")))),"IDs: Text mit A–Z am Anfang, bis zu 64 Zeichen; ohne *, ?, ~, =, &lt; oder &gt;. Beispiel: T-001.",IF(COUNTIFS('Trades'!$A$9:$A$208,B258)&lt;&gt;1,"Trade-ID muss genau einer Trades-Zeile entsprechen",IF(NOT(ISNUMBER(C258)),"Gültigen Schließungszeitpunkt eingeben",IF(OR(C258&lt;1,C258&gt;2958465),"Gültigen Schließungszeitpunkt eingeben",IF(NOT(ISNUMBER(D258)),"Positive geschlossene Menge eingeben",IF(OR(D258&lt;=0,D258&gt;1000000,ROUND(D258,8)&lt;&gt;D258),"Positive geschlossene Menge eingeben",IF(NOT(ISNUMBER(INDEX('Trades'!$D$9:$D$208,MATCH(B258,'Trades'!$A$9:$A$208,0)))),"Gültigen Eröffnungszeitpunkt eingeben",IF(C258&lt;INDEX('Trades'!$D$9:$D$208,MATCH(B258,'Trades'!$A$9:$A$208,0)),"Ausstieg liegt vor der Eröffnung",IF(AND(E258&lt;&gt;"",OR(NOT(ISNUMBER(E258)),E258&lt;=0)),"Positiven Kurs eingeben oder leer lassen",IF(AND(F258&lt;&gt;"",NOT(ISNUMBER(F258))),"Brutto-P&amp;L muss numerisch oder leer sein",IF(AND(ISNUMBER(F258),OR(ABS(F258)&gt;1000000000,ROUND(F258,2)&lt;&gt;F258)),"Geldbeträge: höchstens 2 Nachkommastellen; Eingabebetrag absolut ≤ 1.000.000.000.",""))))))))))))))))</x:f>
      </x:c>
      <x:c r="I258" s="29" t="str">
        <x:f>IF(ISNUMBER(D258),ROUND(D258,8),"")</x:f>
      </x:c>
      <x:c r="J258" s="29" t="n">
        <x:f>IF(ISNUMBER(F258),1,0)</x:f>
        <x:v>0</x:v>
      </x:c>
      <x:c r="K258" s="29" t="n">
        <x:f>IF(COUNTA(A258:F258)=0,0,1)</x:f>
        <x:v>0</x:v>
      </x:c>
    </x:row>
    <x:row r="259" ht="36" customHeight="1">
      <x:c r="A259" s="34"/>
      <x:c r="B259" s="34"/>
      <x:c r="C259" s="35"/>
      <x:c r="D259" s="36"/>
      <x:c r="E259" s="36"/>
      <x:c r="F259" s="37"/>
      <x:c r="G259" s="38" t="n">
        <x:f>IF(K259=0,0,IF(H259="",1,-1))</x:f>
        <x:v>0</x:v>
      </x:c>
      <x:c r="H259" s="33" t="str">
        <x:f>IF(K259=0,"",IF(A259="","Ausstiegs-ID eingeben",IF(IF(IFERROR(OR(CODE(UPPER(LEFT(A259,1)))&lt;65,CODE(UPPER(LEFT(A259,1)))&gt;90),TRUE),TRUE,OR(NOT(ISTEXT(A259)),LEN(A259)&gt;64,LEN(A259)&lt;&gt;LEN(SUBSTITUTE(A259,"*","")),LEN(A259)&lt;&gt;LEN(SUBSTITUTE(A259,"?","")),LEN(A259)&lt;&gt;LEN(SUBSTITUTE(A259,"~","")),LEN(A259)&lt;&gt;LEN(SUBSTITUTE(A259,"=","")),LEN(A259)&lt;&gt;LEN(SUBSTITUTE(A259,"&lt;","")),LEN(A259)&lt;&gt;LEN(SUBSTITUTE(A259,"&gt;","")))),"IDs: Text mit A–Z am Anfang, bis zu 64 Zeichen; ohne *, ?, ~, =, &lt; oder &gt;. Beispiel: T-001.",IF(COUNTIFS('Exits'!$A$9:$A$608,A259)&lt;&gt;1,"Ausstiegs-ID ist doppelt",IF(B259="","Zugehörige Trade-ID eingeben",IF(IF(IFERROR(OR(CODE(UPPER(LEFT(B259,1)))&lt;65,CODE(UPPER(LEFT(B259,1)))&gt;90),TRUE),TRUE,OR(NOT(ISTEXT(B259)),LEN(B259)&gt;64,LEN(B259)&lt;&gt;LEN(SUBSTITUTE(B259,"*","")),LEN(B259)&lt;&gt;LEN(SUBSTITUTE(B259,"?","")),LEN(B259)&lt;&gt;LEN(SUBSTITUTE(B259,"~","")),LEN(B259)&lt;&gt;LEN(SUBSTITUTE(B259,"=","")),LEN(B259)&lt;&gt;LEN(SUBSTITUTE(B259,"&lt;","")),LEN(B259)&lt;&gt;LEN(SUBSTITUTE(B259,"&gt;","")))),"IDs: Text mit A–Z am Anfang, bis zu 64 Zeichen; ohne *, ?, ~, =, &lt; oder &gt;. Beispiel: T-001.",IF(COUNTIFS('Trades'!$A$9:$A$208,B259)&lt;&gt;1,"Trade-ID muss genau einer Trades-Zeile entsprechen",IF(NOT(ISNUMBER(C259)),"Gültigen Schließungszeitpunkt eingeben",IF(OR(C259&lt;1,C259&gt;2958465),"Gültigen Schließungszeitpunkt eingeben",IF(NOT(ISNUMBER(D259)),"Positive geschlossene Menge eingeben",IF(OR(D259&lt;=0,D259&gt;1000000,ROUND(D259,8)&lt;&gt;D259),"Positive geschlossene Menge eingeben",IF(NOT(ISNUMBER(INDEX('Trades'!$D$9:$D$208,MATCH(B259,'Trades'!$A$9:$A$208,0)))),"Gültigen Eröffnungszeitpunkt eingeben",IF(C259&lt;INDEX('Trades'!$D$9:$D$208,MATCH(B259,'Trades'!$A$9:$A$208,0)),"Ausstieg liegt vor der Eröffnung",IF(AND(E259&lt;&gt;"",OR(NOT(ISNUMBER(E259)),E259&lt;=0)),"Positiven Kurs eingeben oder leer lassen",IF(AND(F259&lt;&gt;"",NOT(ISNUMBER(F259))),"Brutto-P&amp;L muss numerisch oder leer sein",IF(AND(ISNUMBER(F259),OR(ABS(F259)&gt;1000000000,ROUND(F259,2)&lt;&gt;F259)),"Geldbeträge: höchstens 2 Nachkommastellen; Eingabebetrag absolut ≤ 1.000.000.000.",""))))))))))))))))</x:f>
      </x:c>
      <x:c r="I259" s="29" t="str">
        <x:f>IF(ISNUMBER(D259),ROUND(D259,8),"")</x:f>
      </x:c>
      <x:c r="J259" s="29" t="n">
        <x:f>IF(ISNUMBER(F259),1,0)</x:f>
        <x:v>0</x:v>
      </x:c>
      <x:c r="K259" s="29" t="n">
        <x:f>IF(COUNTA(A259:F259)=0,0,1)</x:f>
        <x:v>0</x:v>
      </x:c>
    </x:row>
    <x:row r="260" ht="36" customHeight="1">
      <x:c r="A260" s="34"/>
      <x:c r="B260" s="34"/>
      <x:c r="C260" s="35"/>
      <x:c r="D260" s="36"/>
      <x:c r="E260" s="36"/>
      <x:c r="F260" s="37"/>
      <x:c r="G260" s="38" t="n">
        <x:f>IF(K260=0,0,IF(H260="",1,-1))</x:f>
        <x:v>0</x:v>
      </x:c>
      <x:c r="H260" s="33" t="str">
        <x:f>IF(K260=0,"",IF(A260="","Ausstiegs-ID eingeben",IF(IF(IFERROR(OR(CODE(UPPER(LEFT(A260,1)))&lt;65,CODE(UPPER(LEFT(A260,1)))&gt;90),TRUE),TRUE,OR(NOT(ISTEXT(A260)),LEN(A260)&gt;64,LEN(A260)&lt;&gt;LEN(SUBSTITUTE(A260,"*","")),LEN(A260)&lt;&gt;LEN(SUBSTITUTE(A260,"?","")),LEN(A260)&lt;&gt;LEN(SUBSTITUTE(A260,"~","")),LEN(A260)&lt;&gt;LEN(SUBSTITUTE(A260,"=","")),LEN(A260)&lt;&gt;LEN(SUBSTITUTE(A260,"&lt;","")),LEN(A260)&lt;&gt;LEN(SUBSTITUTE(A260,"&gt;","")))),"IDs: Text mit A–Z am Anfang, bis zu 64 Zeichen; ohne *, ?, ~, =, &lt; oder &gt;. Beispiel: T-001.",IF(COUNTIFS('Exits'!$A$9:$A$608,A260)&lt;&gt;1,"Ausstiegs-ID ist doppelt",IF(B260="","Zugehörige Trade-ID eingeben",IF(IF(IFERROR(OR(CODE(UPPER(LEFT(B260,1)))&lt;65,CODE(UPPER(LEFT(B260,1)))&gt;90),TRUE),TRUE,OR(NOT(ISTEXT(B260)),LEN(B260)&gt;64,LEN(B260)&lt;&gt;LEN(SUBSTITUTE(B260,"*","")),LEN(B260)&lt;&gt;LEN(SUBSTITUTE(B260,"?","")),LEN(B260)&lt;&gt;LEN(SUBSTITUTE(B260,"~","")),LEN(B260)&lt;&gt;LEN(SUBSTITUTE(B260,"=","")),LEN(B260)&lt;&gt;LEN(SUBSTITUTE(B260,"&lt;","")),LEN(B260)&lt;&gt;LEN(SUBSTITUTE(B260,"&gt;","")))),"IDs: Text mit A–Z am Anfang, bis zu 64 Zeichen; ohne *, ?, ~, =, &lt; oder &gt;. Beispiel: T-001.",IF(COUNTIFS('Trades'!$A$9:$A$208,B260)&lt;&gt;1,"Trade-ID muss genau einer Trades-Zeile entsprechen",IF(NOT(ISNUMBER(C260)),"Gültigen Schließungszeitpunkt eingeben",IF(OR(C260&lt;1,C260&gt;2958465),"Gültigen Schließungszeitpunkt eingeben",IF(NOT(ISNUMBER(D260)),"Positive geschlossene Menge eingeben",IF(OR(D260&lt;=0,D260&gt;1000000,ROUND(D260,8)&lt;&gt;D260),"Positive geschlossene Menge eingeben",IF(NOT(ISNUMBER(INDEX('Trades'!$D$9:$D$208,MATCH(B260,'Trades'!$A$9:$A$208,0)))),"Gültigen Eröffnungszeitpunkt eingeben",IF(C260&lt;INDEX('Trades'!$D$9:$D$208,MATCH(B260,'Trades'!$A$9:$A$208,0)),"Ausstieg liegt vor der Eröffnung",IF(AND(E260&lt;&gt;"",OR(NOT(ISNUMBER(E260)),E260&lt;=0)),"Positiven Kurs eingeben oder leer lassen",IF(AND(F260&lt;&gt;"",NOT(ISNUMBER(F260))),"Brutto-P&amp;L muss numerisch oder leer sein",IF(AND(ISNUMBER(F260),OR(ABS(F260)&gt;1000000000,ROUND(F260,2)&lt;&gt;F260)),"Geldbeträge: höchstens 2 Nachkommastellen; Eingabebetrag absolut ≤ 1.000.000.000.",""))))))))))))))))</x:f>
      </x:c>
      <x:c r="I260" s="29" t="str">
        <x:f>IF(ISNUMBER(D260),ROUND(D260,8),"")</x:f>
      </x:c>
      <x:c r="J260" s="29" t="n">
        <x:f>IF(ISNUMBER(F260),1,0)</x:f>
        <x:v>0</x:v>
      </x:c>
      <x:c r="K260" s="29" t="n">
        <x:f>IF(COUNTA(A260:F260)=0,0,1)</x:f>
        <x:v>0</x:v>
      </x:c>
    </x:row>
    <x:row r="261" ht="36" customHeight="1">
      <x:c r="A261" s="34"/>
      <x:c r="B261" s="34"/>
      <x:c r="C261" s="35"/>
      <x:c r="D261" s="36"/>
      <x:c r="E261" s="36"/>
      <x:c r="F261" s="37"/>
      <x:c r="G261" s="38" t="n">
        <x:f>IF(K261=0,0,IF(H261="",1,-1))</x:f>
        <x:v>0</x:v>
      </x:c>
      <x:c r="H261" s="33" t="str">
        <x:f>IF(K261=0,"",IF(A261="","Ausstiegs-ID eingeben",IF(IF(IFERROR(OR(CODE(UPPER(LEFT(A261,1)))&lt;65,CODE(UPPER(LEFT(A261,1)))&gt;90),TRUE),TRUE,OR(NOT(ISTEXT(A261)),LEN(A261)&gt;64,LEN(A261)&lt;&gt;LEN(SUBSTITUTE(A261,"*","")),LEN(A261)&lt;&gt;LEN(SUBSTITUTE(A261,"?","")),LEN(A261)&lt;&gt;LEN(SUBSTITUTE(A261,"~","")),LEN(A261)&lt;&gt;LEN(SUBSTITUTE(A261,"=","")),LEN(A261)&lt;&gt;LEN(SUBSTITUTE(A261,"&lt;","")),LEN(A261)&lt;&gt;LEN(SUBSTITUTE(A261,"&gt;","")))),"IDs: Text mit A–Z am Anfang, bis zu 64 Zeichen; ohne *, ?, ~, =, &lt; oder &gt;. Beispiel: T-001.",IF(COUNTIFS('Exits'!$A$9:$A$608,A261)&lt;&gt;1,"Ausstiegs-ID ist doppelt",IF(B261="","Zugehörige Trade-ID eingeben",IF(IF(IFERROR(OR(CODE(UPPER(LEFT(B261,1)))&lt;65,CODE(UPPER(LEFT(B261,1)))&gt;90),TRUE),TRUE,OR(NOT(ISTEXT(B261)),LEN(B261)&gt;64,LEN(B261)&lt;&gt;LEN(SUBSTITUTE(B261,"*","")),LEN(B261)&lt;&gt;LEN(SUBSTITUTE(B261,"?","")),LEN(B261)&lt;&gt;LEN(SUBSTITUTE(B261,"~","")),LEN(B261)&lt;&gt;LEN(SUBSTITUTE(B261,"=","")),LEN(B261)&lt;&gt;LEN(SUBSTITUTE(B261,"&lt;","")),LEN(B261)&lt;&gt;LEN(SUBSTITUTE(B261,"&gt;","")))),"IDs: Text mit A–Z am Anfang, bis zu 64 Zeichen; ohne *, ?, ~, =, &lt; oder &gt;. Beispiel: T-001.",IF(COUNTIFS('Trades'!$A$9:$A$208,B261)&lt;&gt;1,"Trade-ID muss genau einer Trades-Zeile entsprechen",IF(NOT(ISNUMBER(C261)),"Gültigen Schließungszeitpunkt eingeben",IF(OR(C261&lt;1,C261&gt;2958465),"Gültigen Schließungszeitpunkt eingeben",IF(NOT(ISNUMBER(D261)),"Positive geschlossene Menge eingeben",IF(OR(D261&lt;=0,D261&gt;1000000,ROUND(D261,8)&lt;&gt;D261),"Positive geschlossene Menge eingeben",IF(NOT(ISNUMBER(INDEX('Trades'!$D$9:$D$208,MATCH(B261,'Trades'!$A$9:$A$208,0)))),"Gültigen Eröffnungszeitpunkt eingeben",IF(C261&lt;INDEX('Trades'!$D$9:$D$208,MATCH(B261,'Trades'!$A$9:$A$208,0)),"Ausstieg liegt vor der Eröffnung",IF(AND(E261&lt;&gt;"",OR(NOT(ISNUMBER(E261)),E261&lt;=0)),"Positiven Kurs eingeben oder leer lassen",IF(AND(F261&lt;&gt;"",NOT(ISNUMBER(F261))),"Brutto-P&amp;L muss numerisch oder leer sein",IF(AND(ISNUMBER(F261),OR(ABS(F261)&gt;1000000000,ROUND(F261,2)&lt;&gt;F261)),"Geldbeträge: höchstens 2 Nachkommastellen; Eingabebetrag absolut ≤ 1.000.000.000.",""))))))))))))))))</x:f>
      </x:c>
      <x:c r="I261" s="29" t="str">
        <x:f>IF(ISNUMBER(D261),ROUND(D261,8),"")</x:f>
      </x:c>
      <x:c r="J261" s="29" t="n">
        <x:f>IF(ISNUMBER(F261),1,0)</x:f>
        <x:v>0</x:v>
      </x:c>
      <x:c r="K261" s="29" t="n">
        <x:f>IF(COUNTA(A261:F261)=0,0,1)</x:f>
        <x:v>0</x:v>
      </x:c>
    </x:row>
    <x:row r="262" ht="36" customHeight="1">
      <x:c r="A262" s="34"/>
      <x:c r="B262" s="34"/>
      <x:c r="C262" s="35"/>
      <x:c r="D262" s="36"/>
      <x:c r="E262" s="36"/>
      <x:c r="F262" s="37"/>
      <x:c r="G262" s="38" t="n">
        <x:f>IF(K262=0,0,IF(H262="",1,-1))</x:f>
        <x:v>0</x:v>
      </x:c>
      <x:c r="H262" s="33" t="str">
        <x:f>IF(K262=0,"",IF(A262="","Ausstiegs-ID eingeben",IF(IF(IFERROR(OR(CODE(UPPER(LEFT(A262,1)))&lt;65,CODE(UPPER(LEFT(A262,1)))&gt;90),TRUE),TRUE,OR(NOT(ISTEXT(A262)),LEN(A262)&gt;64,LEN(A262)&lt;&gt;LEN(SUBSTITUTE(A262,"*","")),LEN(A262)&lt;&gt;LEN(SUBSTITUTE(A262,"?","")),LEN(A262)&lt;&gt;LEN(SUBSTITUTE(A262,"~","")),LEN(A262)&lt;&gt;LEN(SUBSTITUTE(A262,"=","")),LEN(A262)&lt;&gt;LEN(SUBSTITUTE(A262,"&lt;","")),LEN(A262)&lt;&gt;LEN(SUBSTITUTE(A262,"&gt;","")))),"IDs: Text mit A–Z am Anfang, bis zu 64 Zeichen; ohne *, ?, ~, =, &lt; oder &gt;. Beispiel: T-001.",IF(COUNTIFS('Exits'!$A$9:$A$608,A262)&lt;&gt;1,"Ausstiegs-ID ist doppelt",IF(B262="","Zugehörige Trade-ID eingeben",IF(IF(IFERROR(OR(CODE(UPPER(LEFT(B262,1)))&lt;65,CODE(UPPER(LEFT(B262,1)))&gt;90),TRUE),TRUE,OR(NOT(ISTEXT(B262)),LEN(B262)&gt;64,LEN(B262)&lt;&gt;LEN(SUBSTITUTE(B262,"*","")),LEN(B262)&lt;&gt;LEN(SUBSTITUTE(B262,"?","")),LEN(B262)&lt;&gt;LEN(SUBSTITUTE(B262,"~","")),LEN(B262)&lt;&gt;LEN(SUBSTITUTE(B262,"=","")),LEN(B262)&lt;&gt;LEN(SUBSTITUTE(B262,"&lt;","")),LEN(B262)&lt;&gt;LEN(SUBSTITUTE(B262,"&gt;","")))),"IDs: Text mit A–Z am Anfang, bis zu 64 Zeichen; ohne *, ?, ~, =, &lt; oder &gt;. Beispiel: T-001.",IF(COUNTIFS('Trades'!$A$9:$A$208,B262)&lt;&gt;1,"Trade-ID muss genau einer Trades-Zeile entsprechen",IF(NOT(ISNUMBER(C262)),"Gültigen Schließungszeitpunkt eingeben",IF(OR(C262&lt;1,C262&gt;2958465),"Gültigen Schließungszeitpunkt eingeben",IF(NOT(ISNUMBER(D262)),"Positive geschlossene Menge eingeben",IF(OR(D262&lt;=0,D262&gt;1000000,ROUND(D262,8)&lt;&gt;D262),"Positive geschlossene Menge eingeben",IF(NOT(ISNUMBER(INDEX('Trades'!$D$9:$D$208,MATCH(B262,'Trades'!$A$9:$A$208,0)))),"Gültigen Eröffnungszeitpunkt eingeben",IF(C262&lt;INDEX('Trades'!$D$9:$D$208,MATCH(B262,'Trades'!$A$9:$A$208,0)),"Ausstieg liegt vor der Eröffnung",IF(AND(E262&lt;&gt;"",OR(NOT(ISNUMBER(E262)),E262&lt;=0)),"Positiven Kurs eingeben oder leer lassen",IF(AND(F262&lt;&gt;"",NOT(ISNUMBER(F262))),"Brutto-P&amp;L muss numerisch oder leer sein",IF(AND(ISNUMBER(F262),OR(ABS(F262)&gt;1000000000,ROUND(F262,2)&lt;&gt;F262)),"Geldbeträge: höchstens 2 Nachkommastellen; Eingabebetrag absolut ≤ 1.000.000.000.",""))))))))))))))))</x:f>
      </x:c>
      <x:c r="I262" s="29" t="str">
        <x:f>IF(ISNUMBER(D262),ROUND(D262,8),"")</x:f>
      </x:c>
      <x:c r="J262" s="29" t="n">
        <x:f>IF(ISNUMBER(F262),1,0)</x:f>
        <x:v>0</x:v>
      </x:c>
      <x:c r="K262" s="29" t="n">
        <x:f>IF(COUNTA(A262:F262)=0,0,1)</x:f>
        <x:v>0</x:v>
      </x:c>
    </x:row>
    <x:row r="263" ht="36" customHeight="1">
      <x:c r="A263" s="34"/>
      <x:c r="B263" s="34"/>
      <x:c r="C263" s="35"/>
      <x:c r="D263" s="36"/>
      <x:c r="E263" s="36"/>
      <x:c r="F263" s="37"/>
      <x:c r="G263" s="38" t="n">
        <x:f>IF(K263=0,0,IF(H263="",1,-1))</x:f>
        <x:v>0</x:v>
      </x:c>
      <x:c r="H263" s="33" t="str">
        <x:f>IF(K263=0,"",IF(A263="","Ausstiegs-ID eingeben",IF(IF(IFERROR(OR(CODE(UPPER(LEFT(A263,1)))&lt;65,CODE(UPPER(LEFT(A263,1)))&gt;90),TRUE),TRUE,OR(NOT(ISTEXT(A263)),LEN(A263)&gt;64,LEN(A263)&lt;&gt;LEN(SUBSTITUTE(A263,"*","")),LEN(A263)&lt;&gt;LEN(SUBSTITUTE(A263,"?","")),LEN(A263)&lt;&gt;LEN(SUBSTITUTE(A263,"~","")),LEN(A263)&lt;&gt;LEN(SUBSTITUTE(A263,"=","")),LEN(A263)&lt;&gt;LEN(SUBSTITUTE(A263,"&lt;","")),LEN(A263)&lt;&gt;LEN(SUBSTITUTE(A263,"&gt;","")))),"IDs: Text mit A–Z am Anfang, bis zu 64 Zeichen; ohne *, ?, ~, =, &lt; oder &gt;. Beispiel: T-001.",IF(COUNTIFS('Exits'!$A$9:$A$608,A263)&lt;&gt;1,"Ausstiegs-ID ist doppelt",IF(B263="","Zugehörige Trade-ID eingeben",IF(IF(IFERROR(OR(CODE(UPPER(LEFT(B263,1)))&lt;65,CODE(UPPER(LEFT(B263,1)))&gt;90),TRUE),TRUE,OR(NOT(ISTEXT(B263)),LEN(B263)&gt;64,LEN(B263)&lt;&gt;LEN(SUBSTITUTE(B263,"*","")),LEN(B263)&lt;&gt;LEN(SUBSTITUTE(B263,"?","")),LEN(B263)&lt;&gt;LEN(SUBSTITUTE(B263,"~","")),LEN(B263)&lt;&gt;LEN(SUBSTITUTE(B263,"=","")),LEN(B263)&lt;&gt;LEN(SUBSTITUTE(B263,"&lt;","")),LEN(B263)&lt;&gt;LEN(SUBSTITUTE(B263,"&gt;","")))),"IDs: Text mit A–Z am Anfang, bis zu 64 Zeichen; ohne *, ?, ~, =, &lt; oder &gt;. Beispiel: T-001.",IF(COUNTIFS('Trades'!$A$9:$A$208,B263)&lt;&gt;1,"Trade-ID muss genau einer Trades-Zeile entsprechen",IF(NOT(ISNUMBER(C263)),"Gültigen Schließungszeitpunkt eingeben",IF(OR(C263&lt;1,C263&gt;2958465),"Gültigen Schließungszeitpunkt eingeben",IF(NOT(ISNUMBER(D263)),"Positive geschlossene Menge eingeben",IF(OR(D263&lt;=0,D263&gt;1000000,ROUND(D263,8)&lt;&gt;D263),"Positive geschlossene Menge eingeben",IF(NOT(ISNUMBER(INDEX('Trades'!$D$9:$D$208,MATCH(B263,'Trades'!$A$9:$A$208,0)))),"Gültigen Eröffnungszeitpunkt eingeben",IF(C263&lt;INDEX('Trades'!$D$9:$D$208,MATCH(B263,'Trades'!$A$9:$A$208,0)),"Ausstieg liegt vor der Eröffnung",IF(AND(E263&lt;&gt;"",OR(NOT(ISNUMBER(E263)),E263&lt;=0)),"Positiven Kurs eingeben oder leer lassen",IF(AND(F263&lt;&gt;"",NOT(ISNUMBER(F263))),"Brutto-P&amp;L muss numerisch oder leer sein",IF(AND(ISNUMBER(F263),OR(ABS(F263)&gt;1000000000,ROUND(F263,2)&lt;&gt;F263)),"Geldbeträge: höchstens 2 Nachkommastellen; Eingabebetrag absolut ≤ 1.000.000.000.",""))))))))))))))))</x:f>
      </x:c>
      <x:c r="I263" s="29" t="str">
        <x:f>IF(ISNUMBER(D263),ROUND(D263,8),"")</x:f>
      </x:c>
      <x:c r="J263" s="29" t="n">
        <x:f>IF(ISNUMBER(F263),1,0)</x:f>
        <x:v>0</x:v>
      </x:c>
      <x:c r="K263" s="29" t="n">
        <x:f>IF(COUNTA(A263:F263)=0,0,1)</x:f>
        <x:v>0</x:v>
      </x:c>
    </x:row>
    <x:row r="264" ht="36" customHeight="1">
      <x:c r="A264" s="34"/>
      <x:c r="B264" s="34"/>
      <x:c r="C264" s="35"/>
      <x:c r="D264" s="36"/>
      <x:c r="E264" s="36"/>
      <x:c r="F264" s="37"/>
      <x:c r="G264" s="38" t="n">
        <x:f>IF(K264=0,0,IF(H264="",1,-1))</x:f>
        <x:v>0</x:v>
      </x:c>
      <x:c r="H264" s="33" t="str">
        <x:f>IF(K264=0,"",IF(A264="","Ausstiegs-ID eingeben",IF(IF(IFERROR(OR(CODE(UPPER(LEFT(A264,1)))&lt;65,CODE(UPPER(LEFT(A264,1)))&gt;90),TRUE),TRUE,OR(NOT(ISTEXT(A264)),LEN(A264)&gt;64,LEN(A264)&lt;&gt;LEN(SUBSTITUTE(A264,"*","")),LEN(A264)&lt;&gt;LEN(SUBSTITUTE(A264,"?","")),LEN(A264)&lt;&gt;LEN(SUBSTITUTE(A264,"~","")),LEN(A264)&lt;&gt;LEN(SUBSTITUTE(A264,"=","")),LEN(A264)&lt;&gt;LEN(SUBSTITUTE(A264,"&lt;","")),LEN(A264)&lt;&gt;LEN(SUBSTITUTE(A264,"&gt;","")))),"IDs: Text mit A–Z am Anfang, bis zu 64 Zeichen; ohne *, ?, ~, =, &lt; oder &gt;. Beispiel: T-001.",IF(COUNTIFS('Exits'!$A$9:$A$608,A264)&lt;&gt;1,"Ausstiegs-ID ist doppelt",IF(B264="","Zugehörige Trade-ID eingeben",IF(IF(IFERROR(OR(CODE(UPPER(LEFT(B264,1)))&lt;65,CODE(UPPER(LEFT(B264,1)))&gt;90),TRUE),TRUE,OR(NOT(ISTEXT(B264)),LEN(B264)&gt;64,LEN(B264)&lt;&gt;LEN(SUBSTITUTE(B264,"*","")),LEN(B264)&lt;&gt;LEN(SUBSTITUTE(B264,"?","")),LEN(B264)&lt;&gt;LEN(SUBSTITUTE(B264,"~","")),LEN(B264)&lt;&gt;LEN(SUBSTITUTE(B264,"=","")),LEN(B264)&lt;&gt;LEN(SUBSTITUTE(B264,"&lt;","")),LEN(B264)&lt;&gt;LEN(SUBSTITUTE(B264,"&gt;","")))),"IDs: Text mit A–Z am Anfang, bis zu 64 Zeichen; ohne *, ?, ~, =, &lt; oder &gt;. Beispiel: T-001.",IF(COUNTIFS('Trades'!$A$9:$A$208,B264)&lt;&gt;1,"Trade-ID muss genau einer Trades-Zeile entsprechen",IF(NOT(ISNUMBER(C264)),"Gültigen Schließungszeitpunkt eingeben",IF(OR(C264&lt;1,C264&gt;2958465),"Gültigen Schließungszeitpunkt eingeben",IF(NOT(ISNUMBER(D264)),"Positive geschlossene Menge eingeben",IF(OR(D264&lt;=0,D264&gt;1000000,ROUND(D264,8)&lt;&gt;D264),"Positive geschlossene Menge eingeben",IF(NOT(ISNUMBER(INDEX('Trades'!$D$9:$D$208,MATCH(B264,'Trades'!$A$9:$A$208,0)))),"Gültigen Eröffnungszeitpunkt eingeben",IF(C264&lt;INDEX('Trades'!$D$9:$D$208,MATCH(B264,'Trades'!$A$9:$A$208,0)),"Ausstieg liegt vor der Eröffnung",IF(AND(E264&lt;&gt;"",OR(NOT(ISNUMBER(E264)),E264&lt;=0)),"Positiven Kurs eingeben oder leer lassen",IF(AND(F264&lt;&gt;"",NOT(ISNUMBER(F264))),"Brutto-P&amp;L muss numerisch oder leer sein",IF(AND(ISNUMBER(F264),OR(ABS(F264)&gt;1000000000,ROUND(F264,2)&lt;&gt;F264)),"Geldbeträge: höchstens 2 Nachkommastellen; Eingabebetrag absolut ≤ 1.000.000.000.",""))))))))))))))))</x:f>
      </x:c>
      <x:c r="I264" s="29" t="str">
        <x:f>IF(ISNUMBER(D264),ROUND(D264,8),"")</x:f>
      </x:c>
      <x:c r="J264" s="29" t="n">
        <x:f>IF(ISNUMBER(F264),1,0)</x:f>
        <x:v>0</x:v>
      </x:c>
      <x:c r="K264" s="29" t="n">
        <x:f>IF(COUNTA(A264:F264)=0,0,1)</x:f>
        <x:v>0</x:v>
      </x:c>
    </x:row>
    <x:row r="265" ht="36" customHeight="1">
      <x:c r="A265" s="34"/>
      <x:c r="B265" s="34"/>
      <x:c r="C265" s="35"/>
      <x:c r="D265" s="36"/>
      <x:c r="E265" s="36"/>
      <x:c r="F265" s="37"/>
      <x:c r="G265" s="38" t="n">
        <x:f>IF(K265=0,0,IF(H265="",1,-1))</x:f>
        <x:v>0</x:v>
      </x:c>
      <x:c r="H265" s="33" t="str">
        <x:f>IF(K265=0,"",IF(A265="","Ausstiegs-ID eingeben",IF(IF(IFERROR(OR(CODE(UPPER(LEFT(A265,1)))&lt;65,CODE(UPPER(LEFT(A265,1)))&gt;90),TRUE),TRUE,OR(NOT(ISTEXT(A265)),LEN(A265)&gt;64,LEN(A265)&lt;&gt;LEN(SUBSTITUTE(A265,"*","")),LEN(A265)&lt;&gt;LEN(SUBSTITUTE(A265,"?","")),LEN(A265)&lt;&gt;LEN(SUBSTITUTE(A265,"~","")),LEN(A265)&lt;&gt;LEN(SUBSTITUTE(A265,"=","")),LEN(A265)&lt;&gt;LEN(SUBSTITUTE(A265,"&lt;","")),LEN(A265)&lt;&gt;LEN(SUBSTITUTE(A265,"&gt;","")))),"IDs: Text mit A–Z am Anfang, bis zu 64 Zeichen; ohne *, ?, ~, =, &lt; oder &gt;. Beispiel: T-001.",IF(COUNTIFS('Exits'!$A$9:$A$608,A265)&lt;&gt;1,"Ausstiegs-ID ist doppelt",IF(B265="","Zugehörige Trade-ID eingeben",IF(IF(IFERROR(OR(CODE(UPPER(LEFT(B265,1)))&lt;65,CODE(UPPER(LEFT(B265,1)))&gt;90),TRUE),TRUE,OR(NOT(ISTEXT(B265)),LEN(B265)&gt;64,LEN(B265)&lt;&gt;LEN(SUBSTITUTE(B265,"*","")),LEN(B265)&lt;&gt;LEN(SUBSTITUTE(B265,"?","")),LEN(B265)&lt;&gt;LEN(SUBSTITUTE(B265,"~","")),LEN(B265)&lt;&gt;LEN(SUBSTITUTE(B265,"=","")),LEN(B265)&lt;&gt;LEN(SUBSTITUTE(B265,"&lt;","")),LEN(B265)&lt;&gt;LEN(SUBSTITUTE(B265,"&gt;","")))),"IDs: Text mit A–Z am Anfang, bis zu 64 Zeichen; ohne *, ?, ~, =, &lt; oder &gt;. Beispiel: T-001.",IF(COUNTIFS('Trades'!$A$9:$A$208,B265)&lt;&gt;1,"Trade-ID muss genau einer Trades-Zeile entsprechen",IF(NOT(ISNUMBER(C265)),"Gültigen Schließungszeitpunkt eingeben",IF(OR(C265&lt;1,C265&gt;2958465),"Gültigen Schließungszeitpunkt eingeben",IF(NOT(ISNUMBER(D265)),"Positive geschlossene Menge eingeben",IF(OR(D265&lt;=0,D265&gt;1000000,ROUND(D265,8)&lt;&gt;D265),"Positive geschlossene Menge eingeben",IF(NOT(ISNUMBER(INDEX('Trades'!$D$9:$D$208,MATCH(B265,'Trades'!$A$9:$A$208,0)))),"Gültigen Eröffnungszeitpunkt eingeben",IF(C265&lt;INDEX('Trades'!$D$9:$D$208,MATCH(B265,'Trades'!$A$9:$A$208,0)),"Ausstieg liegt vor der Eröffnung",IF(AND(E265&lt;&gt;"",OR(NOT(ISNUMBER(E265)),E265&lt;=0)),"Positiven Kurs eingeben oder leer lassen",IF(AND(F265&lt;&gt;"",NOT(ISNUMBER(F265))),"Brutto-P&amp;L muss numerisch oder leer sein",IF(AND(ISNUMBER(F265),OR(ABS(F265)&gt;1000000000,ROUND(F265,2)&lt;&gt;F265)),"Geldbeträge: höchstens 2 Nachkommastellen; Eingabebetrag absolut ≤ 1.000.000.000.",""))))))))))))))))</x:f>
      </x:c>
      <x:c r="I265" s="29" t="str">
        <x:f>IF(ISNUMBER(D265),ROUND(D265,8),"")</x:f>
      </x:c>
      <x:c r="J265" s="29" t="n">
        <x:f>IF(ISNUMBER(F265),1,0)</x:f>
        <x:v>0</x:v>
      </x:c>
      <x:c r="K265" s="29" t="n">
        <x:f>IF(COUNTA(A265:F265)=0,0,1)</x:f>
        <x:v>0</x:v>
      </x:c>
    </x:row>
    <x:row r="266" ht="36" customHeight="1">
      <x:c r="A266" s="34"/>
      <x:c r="B266" s="34"/>
      <x:c r="C266" s="35"/>
      <x:c r="D266" s="36"/>
      <x:c r="E266" s="36"/>
      <x:c r="F266" s="37"/>
      <x:c r="G266" s="38" t="n">
        <x:f>IF(K266=0,0,IF(H266="",1,-1))</x:f>
        <x:v>0</x:v>
      </x:c>
      <x:c r="H266" s="33" t="str">
        <x:f>IF(K266=0,"",IF(A266="","Ausstiegs-ID eingeben",IF(IF(IFERROR(OR(CODE(UPPER(LEFT(A266,1)))&lt;65,CODE(UPPER(LEFT(A266,1)))&gt;90),TRUE),TRUE,OR(NOT(ISTEXT(A266)),LEN(A266)&gt;64,LEN(A266)&lt;&gt;LEN(SUBSTITUTE(A266,"*","")),LEN(A266)&lt;&gt;LEN(SUBSTITUTE(A266,"?","")),LEN(A266)&lt;&gt;LEN(SUBSTITUTE(A266,"~","")),LEN(A266)&lt;&gt;LEN(SUBSTITUTE(A266,"=","")),LEN(A266)&lt;&gt;LEN(SUBSTITUTE(A266,"&lt;","")),LEN(A266)&lt;&gt;LEN(SUBSTITUTE(A266,"&gt;","")))),"IDs: Text mit A–Z am Anfang, bis zu 64 Zeichen; ohne *, ?, ~, =, &lt; oder &gt;. Beispiel: T-001.",IF(COUNTIFS('Exits'!$A$9:$A$608,A266)&lt;&gt;1,"Ausstiegs-ID ist doppelt",IF(B266="","Zugehörige Trade-ID eingeben",IF(IF(IFERROR(OR(CODE(UPPER(LEFT(B266,1)))&lt;65,CODE(UPPER(LEFT(B266,1)))&gt;90),TRUE),TRUE,OR(NOT(ISTEXT(B266)),LEN(B266)&gt;64,LEN(B266)&lt;&gt;LEN(SUBSTITUTE(B266,"*","")),LEN(B266)&lt;&gt;LEN(SUBSTITUTE(B266,"?","")),LEN(B266)&lt;&gt;LEN(SUBSTITUTE(B266,"~","")),LEN(B266)&lt;&gt;LEN(SUBSTITUTE(B266,"=","")),LEN(B266)&lt;&gt;LEN(SUBSTITUTE(B266,"&lt;","")),LEN(B266)&lt;&gt;LEN(SUBSTITUTE(B266,"&gt;","")))),"IDs: Text mit A–Z am Anfang, bis zu 64 Zeichen; ohne *, ?, ~, =, &lt; oder &gt;. Beispiel: T-001.",IF(COUNTIFS('Trades'!$A$9:$A$208,B266)&lt;&gt;1,"Trade-ID muss genau einer Trades-Zeile entsprechen",IF(NOT(ISNUMBER(C266)),"Gültigen Schließungszeitpunkt eingeben",IF(OR(C266&lt;1,C266&gt;2958465),"Gültigen Schließungszeitpunkt eingeben",IF(NOT(ISNUMBER(D266)),"Positive geschlossene Menge eingeben",IF(OR(D266&lt;=0,D266&gt;1000000,ROUND(D266,8)&lt;&gt;D266),"Positive geschlossene Menge eingeben",IF(NOT(ISNUMBER(INDEX('Trades'!$D$9:$D$208,MATCH(B266,'Trades'!$A$9:$A$208,0)))),"Gültigen Eröffnungszeitpunkt eingeben",IF(C266&lt;INDEX('Trades'!$D$9:$D$208,MATCH(B266,'Trades'!$A$9:$A$208,0)),"Ausstieg liegt vor der Eröffnung",IF(AND(E266&lt;&gt;"",OR(NOT(ISNUMBER(E266)),E266&lt;=0)),"Positiven Kurs eingeben oder leer lassen",IF(AND(F266&lt;&gt;"",NOT(ISNUMBER(F266))),"Brutto-P&amp;L muss numerisch oder leer sein",IF(AND(ISNUMBER(F266),OR(ABS(F266)&gt;1000000000,ROUND(F266,2)&lt;&gt;F266)),"Geldbeträge: höchstens 2 Nachkommastellen; Eingabebetrag absolut ≤ 1.000.000.000.",""))))))))))))))))</x:f>
      </x:c>
      <x:c r="I266" s="29" t="str">
        <x:f>IF(ISNUMBER(D266),ROUND(D266,8),"")</x:f>
      </x:c>
      <x:c r="J266" s="29" t="n">
        <x:f>IF(ISNUMBER(F266),1,0)</x:f>
        <x:v>0</x:v>
      </x:c>
      <x:c r="K266" s="29" t="n">
        <x:f>IF(COUNTA(A266:F266)=0,0,1)</x:f>
        <x:v>0</x:v>
      </x:c>
    </x:row>
    <x:row r="267" ht="36" customHeight="1">
      <x:c r="A267" s="34"/>
      <x:c r="B267" s="34"/>
      <x:c r="C267" s="35"/>
      <x:c r="D267" s="36"/>
      <x:c r="E267" s="36"/>
      <x:c r="F267" s="37"/>
      <x:c r="G267" s="38" t="n">
        <x:f>IF(K267=0,0,IF(H267="",1,-1))</x:f>
        <x:v>0</x:v>
      </x:c>
      <x:c r="H267" s="33" t="str">
        <x:f>IF(K267=0,"",IF(A267="","Ausstiegs-ID eingeben",IF(IF(IFERROR(OR(CODE(UPPER(LEFT(A267,1)))&lt;65,CODE(UPPER(LEFT(A267,1)))&gt;90),TRUE),TRUE,OR(NOT(ISTEXT(A267)),LEN(A267)&gt;64,LEN(A267)&lt;&gt;LEN(SUBSTITUTE(A267,"*","")),LEN(A267)&lt;&gt;LEN(SUBSTITUTE(A267,"?","")),LEN(A267)&lt;&gt;LEN(SUBSTITUTE(A267,"~","")),LEN(A267)&lt;&gt;LEN(SUBSTITUTE(A267,"=","")),LEN(A267)&lt;&gt;LEN(SUBSTITUTE(A267,"&lt;","")),LEN(A267)&lt;&gt;LEN(SUBSTITUTE(A267,"&gt;","")))),"IDs: Text mit A–Z am Anfang, bis zu 64 Zeichen; ohne *, ?, ~, =, &lt; oder &gt;. Beispiel: T-001.",IF(COUNTIFS('Exits'!$A$9:$A$608,A267)&lt;&gt;1,"Ausstiegs-ID ist doppelt",IF(B267="","Zugehörige Trade-ID eingeben",IF(IF(IFERROR(OR(CODE(UPPER(LEFT(B267,1)))&lt;65,CODE(UPPER(LEFT(B267,1)))&gt;90),TRUE),TRUE,OR(NOT(ISTEXT(B267)),LEN(B267)&gt;64,LEN(B267)&lt;&gt;LEN(SUBSTITUTE(B267,"*","")),LEN(B267)&lt;&gt;LEN(SUBSTITUTE(B267,"?","")),LEN(B267)&lt;&gt;LEN(SUBSTITUTE(B267,"~","")),LEN(B267)&lt;&gt;LEN(SUBSTITUTE(B267,"=","")),LEN(B267)&lt;&gt;LEN(SUBSTITUTE(B267,"&lt;","")),LEN(B267)&lt;&gt;LEN(SUBSTITUTE(B267,"&gt;","")))),"IDs: Text mit A–Z am Anfang, bis zu 64 Zeichen; ohne *, ?, ~, =, &lt; oder &gt;. Beispiel: T-001.",IF(COUNTIFS('Trades'!$A$9:$A$208,B267)&lt;&gt;1,"Trade-ID muss genau einer Trades-Zeile entsprechen",IF(NOT(ISNUMBER(C267)),"Gültigen Schließungszeitpunkt eingeben",IF(OR(C267&lt;1,C267&gt;2958465),"Gültigen Schließungszeitpunkt eingeben",IF(NOT(ISNUMBER(D267)),"Positive geschlossene Menge eingeben",IF(OR(D267&lt;=0,D267&gt;1000000,ROUND(D267,8)&lt;&gt;D267),"Positive geschlossene Menge eingeben",IF(NOT(ISNUMBER(INDEX('Trades'!$D$9:$D$208,MATCH(B267,'Trades'!$A$9:$A$208,0)))),"Gültigen Eröffnungszeitpunkt eingeben",IF(C267&lt;INDEX('Trades'!$D$9:$D$208,MATCH(B267,'Trades'!$A$9:$A$208,0)),"Ausstieg liegt vor der Eröffnung",IF(AND(E267&lt;&gt;"",OR(NOT(ISNUMBER(E267)),E267&lt;=0)),"Positiven Kurs eingeben oder leer lassen",IF(AND(F267&lt;&gt;"",NOT(ISNUMBER(F267))),"Brutto-P&amp;L muss numerisch oder leer sein",IF(AND(ISNUMBER(F267),OR(ABS(F267)&gt;1000000000,ROUND(F267,2)&lt;&gt;F267)),"Geldbeträge: höchstens 2 Nachkommastellen; Eingabebetrag absolut ≤ 1.000.000.000.",""))))))))))))))))</x:f>
      </x:c>
      <x:c r="I267" s="29" t="str">
        <x:f>IF(ISNUMBER(D267),ROUND(D267,8),"")</x:f>
      </x:c>
      <x:c r="J267" s="29" t="n">
        <x:f>IF(ISNUMBER(F267),1,0)</x:f>
        <x:v>0</x:v>
      </x:c>
      <x:c r="K267" s="29" t="n">
        <x:f>IF(COUNTA(A267:F267)=0,0,1)</x:f>
        <x:v>0</x:v>
      </x:c>
    </x:row>
    <x:row r="268" ht="36" customHeight="1">
      <x:c r="A268" s="34"/>
      <x:c r="B268" s="34"/>
      <x:c r="C268" s="35"/>
      <x:c r="D268" s="36"/>
      <x:c r="E268" s="36"/>
      <x:c r="F268" s="37"/>
      <x:c r="G268" s="38" t="n">
        <x:f>IF(K268=0,0,IF(H268="",1,-1))</x:f>
        <x:v>0</x:v>
      </x:c>
      <x:c r="H268" s="33" t="str">
        <x:f>IF(K268=0,"",IF(A268="","Ausstiegs-ID eingeben",IF(IF(IFERROR(OR(CODE(UPPER(LEFT(A268,1)))&lt;65,CODE(UPPER(LEFT(A268,1)))&gt;90),TRUE),TRUE,OR(NOT(ISTEXT(A268)),LEN(A268)&gt;64,LEN(A268)&lt;&gt;LEN(SUBSTITUTE(A268,"*","")),LEN(A268)&lt;&gt;LEN(SUBSTITUTE(A268,"?","")),LEN(A268)&lt;&gt;LEN(SUBSTITUTE(A268,"~","")),LEN(A268)&lt;&gt;LEN(SUBSTITUTE(A268,"=","")),LEN(A268)&lt;&gt;LEN(SUBSTITUTE(A268,"&lt;","")),LEN(A268)&lt;&gt;LEN(SUBSTITUTE(A268,"&gt;","")))),"IDs: Text mit A–Z am Anfang, bis zu 64 Zeichen; ohne *, ?, ~, =, &lt; oder &gt;. Beispiel: T-001.",IF(COUNTIFS('Exits'!$A$9:$A$608,A268)&lt;&gt;1,"Ausstiegs-ID ist doppelt",IF(B268="","Zugehörige Trade-ID eingeben",IF(IF(IFERROR(OR(CODE(UPPER(LEFT(B268,1)))&lt;65,CODE(UPPER(LEFT(B268,1)))&gt;90),TRUE),TRUE,OR(NOT(ISTEXT(B268)),LEN(B268)&gt;64,LEN(B268)&lt;&gt;LEN(SUBSTITUTE(B268,"*","")),LEN(B268)&lt;&gt;LEN(SUBSTITUTE(B268,"?","")),LEN(B268)&lt;&gt;LEN(SUBSTITUTE(B268,"~","")),LEN(B268)&lt;&gt;LEN(SUBSTITUTE(B268,"=","")),LEN(B268)&lt;&gt;LEN(SUBSTITUTE(B268,"&lt;","")),LEN(B268)&lt;&gt;LEN(SUBSTITUTE(B268,"&gt;","")))),"IDs: Text mit A–Z am Anfang, bis zu 64 Zeichen; ohne *, ?, ~, =, &lt; oder &gt;. Beispiel: T-001.",IF(COUNTIFS('Trades'!$A$9:$A$208,B268)&lt;&gt;1,"Trade-ID muss genau einer Trades-Zeile entsprechen",IF(NOT(ISNUMBER(C268)),"Gültigen Schließungszeitpunkt eingeben",IF(OR(C268&lt;1,C268&gt;2958465),"Gültigen Schließungszeitpunkt eingeben",IF(NOT(ISNUMBER(D268)),"Positive geschlossene Menge eingeben",IF(OR(D268&lt;=0,D268&gt;1000000,ROUND(D268,8)&lt;&gt;D268),"Positive geschlossene Menge eingeben",IF(NOT(ISNUMBER(INDEX('Trades'!$D$9:$D$208,MATCH(B268,'Trades'!$A$9:$A$208,0)))),"Gültigen Eröffnungszeitpunkt eingeben",IF(C268&lt;INDEX('Trades'!$D$9:$D$208,MATCH(B268,'Trades'!$A$9:$A$208,0)),"Ausstieg liegt vor der Eröffnung",IF(AND(E268&lt;&gt;"",OR(NOT(ISNUMBER(E268)),E268&lt;=0)),"Positiven Kurs eingeben oder leer lassen",IF(AND(F268&lt;&gt;"",NOT(ISNUMBER(F268))),"Brutto-P&amp;L muss numerisch oder leer sein",IF(AND(ISNUMBER(F268),OR(ABS(F268)&gt;1000000000,ROUND(F268,2)&lt;&gt;F268)),"Geldbeträge: höchstens 2 Nachkommastellen; Eingabebetrag absolut ≤ 1.000.000.000.",""))))))))))))))))</x:f>
      </x:c>
      <x:c r="I268" s="29" t="str">
        <x:f>IF(ISNUMBER(D268),ROUND(D268,8),"")</x:f>
      </x:c>
      <x:c r="J268" s="29" t="n">
        <x:f>IF(ISNUMBER(F268),1,0)</x:f>
        <x:v>0</x:v>
      </x:c>
      <x:c r="K268" s="29" t="n">
        <x:f>IF(COUNTA(A268:F268)=0,0,1)</x:f>
        <x:v>0</x:v>
      </x:c>
    </x:row>
    <x:row r="269" ht="36" customHeight="1">
      <x:c r="A269" s="34"/>
      <x:c r="B269" s="34"/>
      <x:c r="C269" s="35"/>
      <x:c r="D269" s="36"/>
      <x:c r="E269" s="36"/>
      <x:c r="F269" s="37"/>
      <x:c r="G269" s="38" t="n">
        <x:f>IF(K269=0,0,IF(H269="",1,-1))</x:f>
        <x:v>0</x:v>
      </x:c>
      <x:c r="H269" s="33" t="str">
        <x:f>IF(K269=0,"",IF(A269="","Ausstiegs-ID eingeben",IF(IF(IFERROR(OR(CODE(UPPER(LEFT(A269,1)))&lt;65,CODE(UPPER(LEFT(A269,1)))&gt;90),TRUE),TRUE,OR(NOT(ISTEXT(A269)),LEN(A269)&gt;64,LEN(A269)&lt;&gt;LEN(SUBSTITUTE(A269,"*","")),LEN(A269)&lt;&gt;LEN(SUBSTITUTE(A269,"?","")),LEN(A269)&lt;&gt;LEN(SUBSTITUTE(A269,"~","")),LEN(A269)&lt;&gt;LEN(SUBSTITUTE(A269,"=","")),LEN(A269)&lt;&gt;LEN(SUBSTITUTE(A269,"&lt;","")),LEN(A269)&lt;&gt;LEN(SUBSTITUTE(A269,"&gt;","")))),"IDs: Text mit A–Z am Anfang, bis zu 64 Zeichen; ohne *, ?, ~, =, &lt; oder &gt;. Beispiel: T-001.",IF(COUNTIFS('Exits'!$A$9:$A$608,A269)&lt;&gt;1,"Ausstiegs-ID ist doppelt",IF(B269="","Zugehörige Trade-ID eingeben",IF(IF(IFERROR(OR(CODE(UPPER(LEFT(B269,1)))&lt;65,CODE(UPPER(LEFT(B269,1)))&gt;90),TRUE),TRUE,OR(NOT(ISTEXT(B269)),LEN(B269)&gt;64,LEN(B269)&lt;&gt;LEN(SUBSTITUTE(B269,"*","")),LEN(B269)&lt;&gt;LEN(SUBSTITUTE(B269,"?","")),LEN(B269)&lt;&gt;LEN(SUBSTITUTE(B269,"~","")),LEN(B269)&lt;&gt;LEN(SUBSTITUTE(B269,"=","")),LEN(B269)&lt;&gt;LEN(SUBSTITUTE(B269,"&lt;","")),LEN(B269)&lt;&gt;LEN(SUBSTITUTE(B269,"&gt;","")))),"IDs: Text mit A–Z am Anfang, bis zu 64 Zeichen; ohne *, ?, ~, =, &lt; oder &gt;. Beispiel: T-001.",IF(COUNTIFS('Trades'!$A$9:$A$208,B269)&lt;&gt;1,"Trade-ID muss genau einer Trades-Zeile entsprechen",IF(NOT(ISNUMBER(C269)),"Gültigen Schließungszeitpunkt eingeben",IF(OR(C269&lt;1,C269&gt;2958465),"Gültigen Schließungszeitpunkt eingeben",IF(NOT(ISNUMBER(D269)),"Positive geschlossene Menge eingeben",IF(OR(D269&lt;=0,D269&gt;1000000,ROUND(D269,8)&lt;&gt;D269),"Positive geschlossene Menge eingeben",IF(NOT(ISNUMBER(INDEX('Trades'!$D$9:$D$208,MATCH(B269,'Trades'!$A$9:$A$208,0)))),"Gültigen Eröffnungszeitpunkt eingeben",IF(C269&lt;INDEX('Trades'!$D$9:$D$208,MATCH(B269,'Trades'!$A$9:$A$208,0)),"Ausstieg liegt vor der Eröffnung",IF(AND(E269&lt;&gt;"",OR(NOT(ISNUMBER(E269)),E269&lt;=0)),"Positiven Kurs eingeben oder leer lassen",IF(AND(F269&lt;&gt;"",NOT(ISNUMBER(F269))),"Brutto-P&amp;L muss numerisch oder leer sein",IF(AND(ISNUMBER(F269),OR(ABS(F269)&gt;1000000000,ROUND(F269,2)&lt;&gt;F269)),"Geldbeträge: höchstens 2 Nachkommastellen; Eingabebetrag absolut ≤ 1.000.000.000.",""))))))))))))))))</x:f>
      </x:c>
      <x:c r="I269" s="29" t="str">
        <x:f>IF(ISNUMBER(D269),ROUND(D269,8),"")</x:f>
      </x:c>
      <x:c r="J269" s="29" t="n">
        <x:f>IF(ISNUMBER(F269),1,0)</x:f>
        <x:v>0</x:v>
      </x:c>
      <x:c r="K269" s="29" t="n">
        <x:f>IF(COUNTA(A269:F269)=0,0,1)</x:f>
        <x:v>0</x:v>
      </x:c>
    </x:row>
    <x:row r="270" ht="36" customHeight="1">
      <x:c r="A270" s="34"/>
      <x:c r="B270" s="34"/>
      <x:c r="C270" s="35"/>
      <x:c r="D270" s="36"/>
      <x:c r="E270" s="36"/>
      <x:c r="F270" s="37"/>
      <x:c r="G270" s="38" t="n">
        <x:f>IF(K270=0,0,IF(H270="",1,-1))</x:f>
        <x:v>0</x:v>
      </x:c>
      <x:c r="H270" s="33" t="str">
        <x:f>IF(K270=0,"",IF(A270="","Ausstiegs-ID eingeben",IF(IF(IFERROR(OR(CODE(UPPER(LEFT(A270,1)))&lt;65,CODE(UPPER(LEFT(A270,1)))&gt;90),TRUE),TRUE,OR(NOT(ISTEXT(A270)),LEN(A270)&gt;64,LEN(A270)&lt;&gt;LEN(SUBSTITUTE(A270,"*","")),LEN(A270)&lt;&gt;LEN(SUBSTITUTE(A270,"?","")),LEN(A270)&lt;&gt;LEN(SUBSTITUTE(A270,"~","")),LEN(A270)&lt;&gt;LEN(SUBSTITUTE(A270,"=","")),LEN(A270)&lt;&gt;LEN(SUBSTITUTE(A270,"&lt;","")),LEN(A270)&lt;&gt;LEN(SUBSTITUTE(A270,"&gt;","")))),"IDs: Text mit A–Z am Anfang, bis zu 64 Zeichen; ohne *, ?, ~, =, &lt; oder &gt;. Beispiel: T-001.",IF(COUNTIFS('Exits'!$A$9:$A$608,A270)&lt;&gt;1,"Ausstiegs-ID ist doppelt",IF(B270="","Zugehörige Trade-ID eingeben",IF(IF(IFERROR(OR(CODE(UPPER(LEFT(B270,1)))&lt;65,CODE(UPPER(LEFT(B270,1)))&gt;90),TRUE),TRUE,OR(NOT(ISTEXT(B270)),LEN(B270)&gt;64,LEN(B270)&lt;&gt;LEN(SUBSTITUTE(B270,"*","")),LEN(B270)&lt;&gt;LEN(SUBSTITUTE(B270,"?","")),LEN(B270)&lt;&gt;LEN(SUBSTITUTE(B270,"~","")),LEN(B270)&lt;&gt;LEN(SUBSTITUTE(B270,"=","")),LEN(B270)&lt;&gt;LEN(SUBSTITUTE(B270,"&lt;","")),LEN(B270)&lt;&gt;LEN(SUBSTITUTE(B270,"&gt;","")))),"IDs: Text mit A–Z am Anfang, bis zu 64 Zeichen; ohne *, ?, ~, =, &lt; oder &gt;. Beispiel: T-001.",IF(COUNTIFS('Trades'!$A$9:$A$208,B270)&lt;&gt;1,"Trade-ID muss genau einer Trades-Zeile entsprechen",IF(NOT(ISNUMBER(C270)),"Gültigen Schließungszeitpunkt eingeben",IF(OR(C270&lt;1,C270&gt;2958465),"Gültigen Schließungszeitpunkt eingeben",IF(NOT(ISNUMBER(D270)),"Positive geschlossene Menge eingeben",IF(OR(D270&lt;=0,D270&gt;1000000,ROUND(D270,8)&lt;&gt;D270),"Positive geschlossene Menge eingeben",IF(NOT(ISNUMBER(INDEX('Trades'!$D$9:$D$208,MATCH(B270,'Trades'!$A$9:$A$208,0)))),"Gültigen Eröffnungszeitpunkt eingeben",IF(C270&lt;INDEX('Trades'!$D$9:$D$208,MATCH(B270,'Trades'!$A$9:$A$208,0)),"Ausstieg liegt vor der Eröffnung",IF(AND(E270&lt;&gt;"",OR(NOT(ISNUMBER(E270)),E270&lt;=0)),"Positiven Kurs eingeben oder leer lassen",IF(AND(F270&lt;&gt;"",NOT(ISNUMBER(F270))),"Brutto-P&amp;L muss numerisch oder leer sein",IF(AND(ISNUMBER(F270),OR(ABS(F270)&gt;1000000000,ROUND(F270,2)&lt;&gt;F270)),"Geldbeträge: höchstens 2 Nachkommastellen; Eingabebetrag absolut ≤ 1.000.000.000.",""))))))))))))))))</x:f>
      </x:c>
      <x:c r="I270" s="29" t="str">
        <x:f>IF(ISNUMBER(D270),ROUND(D270,8),"")</x:f>
      </x:c>
      <x:c r="J270" s="29" t="n">
        <x:f>IF(ISNUMBER(F270),1,0)</x:f>
        <x:v>0</x:v>
      </x:c>
      <x:c r="K270" s="29" t="n">
        <x:f>IF(COUNTA(A270:F270)=0,0,1)</x:f>
        <x:v>0</x:v>
      </x:c>
    </x:row>
    <x:row r="271" ht="36" customHeight="1">
      <x:c r="A271" s="34"/>
      <x:c r="B271" s="34"/>
      <x:c r="C271" s="35"/>
      <x:c r="D271" s="36"/>
      <x:c r="E271" s="36"/>
      <x:c r="F271" s="37"/>
      <x:c r="G271" s="38" t="n">
        <x:f>IF(K271=0,0,IF(H271="",1,-1))</x:f>
        <x:v>0</x:v>
      </x:c>
      <x:c r="H271" s="33" t="str">
        <x:f>IF(K271=0,"",IF(A271="","Ausstiegs-ID eingeben",IF(IF(IFERROR(OR(CODE(UPPER(LEFT(A271,1)))&lt;65,CODE(UPPER(LEFT(A271,1)))&gt;90),TRUE),TRUE,OR(NOT(ISTEXT(A271)),LEN(A271)&gt;64,LEN(A271)&lt;&gt;LEN(SUBSTITUTE(A271,"*","")),LEN(A271)&lt;&gt;LEN(SUBSTITUTE(A271,"?","")),LEN(A271)&lt;&gt;LEN(SUBSTITUTE(A271,"~","")),LEN(A271)&lt;&gt;LEN(SUBSTITUTE(A271,"=","")),LEN(A271)&lt;&gt;LEN(SUBSTITUTE(A271,"&lt;","")),LEN(A271)&lt;&gt;LEN(SUBSTITUTE(A271,"&gt;","")))),"IDs: Text mit A–Z am Anfang, bis zu 64 Zeichen; ohne *, ?, ~, =, &lt; oder &gt;. Beispiel: T-001.",IF(COUNTIFS('Exits'!$A$9:$A$608,A271)&lt;&gt;1,"Ausstiegs-ID ist doppelt",IF(B271="","Zugehörige Trade-ID eingeben",IF(IF(IFERROR(OR(CODE(UPPER(LEFT(B271,1)))&lt;65,CODE(UPPER(LEFT(B271,1)))&gt;90),TRUE),TRUE,OR(NOT(ISTEXT(B271)),LEN(B271)&gt;64,LEN(B271)&lt;&gt;LEN(SUBSTITUTE(B271,"*","")),LEN(B271)&lt;&gt;LEN(SUBSTITUTE(B271,"?","")),LEN(B271)&lt;&gt;LEN(SUBSTITUTE(B271,"~","")),LEN(B271)&lt;&gt;LEN(SUBSTITUTE(B271,"=","")),LEN(B271)&lt;&gt;LEN(SUBSTITUTE(B271,"&lt;","")),LEN(B271)&lt;&gt;LEN(SUBSTITUTE(B271,"&gt;","")))),"IDs: Text mit A–Z am Anfang, bis zu 64 Zeichen; ohne *, ?, ~, =, &lt; oder &gt;. Beispiel: T-001.",IF(COUNTIFS('Trades'!$A$9:$A$208,B271)&lt;&gt;1,"Trade-ID muss genau einer Trades-Zeile entsprechen",IF(NOT(ISNUMBER(C271)),"Gültigen Schließungszeitpunkt eingeben",IF(OR(C271&lt;1,C271&gt;2958465),"Gültigen Schließungszeitpunkt eingeben",IF(NOT(ISNUMBER(D271)),"Positive geschlossene Menge eingeben",IF(OR(D271&lt;=0,D271&gt;1000000,ROUND(D271,8)&lt;&gt;D271),"Positive geschlossene Menge eingeben",IF(NOT(ISNUMBER(INDEX('Trades'!$D$9:$D$208,MATCH(B271,'Trades'!$A$9:$A$208,0)))),"Gültigen Eröffnungszeitpunkt eingeben",IF(C271&lt;INDEX('Trades'!$D$9:$D$208,MATCH(B271,'Trades'!$A$9:$A$208,0)),"Ausstieg liegt vor der Eröffnung",IF(AND(E271&lt;&gt;"",OR(NOT(ISNUMBER(E271)),E271&lt;=0)),"Positiven Kurs eingeben oder leer lassen",IF(AND(F271&lt;&gt;"",NOT(ISNUMBER(F271))),"Brutto-P&amp;L muss numerisch oder leer sein",IF(AND(ISNUMBER(F271),OR(ABS(F271)&gt;1000000000,ROUND(F271,2)&lt;&gt;F271)),"Geldbeträge: höchstens 2 Nachkommastellen; Eingabebetrag absolut ≤ 1.000.000.000.",""))))))))))))))))</x:f>
      </x:c>
      <x:c r="I271" s="29" t="str">
        <x:f>IF(ISNUMBER(D271),ROUND(D271,8),"")</x:f>
      </x:c>
      <x:c r="J271" s="29" t="n">
        <x:f>IF(ISNUMBER(F271),1,0)</x:f>
        <x:v>0</x:v>
      </x:c>
      <x:c r="K271" s="29" t="n">
        <x:f>IF(COUNTA(A271:F271)=0,0,1)</x:f>
        <x:v>0</x:v>
      </x:c>
    </x:row>
    <x:row r="272" ht="36" customHeight="1">
      <x:c r="A272" s="34"/>
      <x:c r="B272" s="34"/>
      <x:c r="C272" s="35"/>
      <x:c r="D272" s="36"/>
      <x:c r="E272" s="36"/>
      <x:c r="F272" s="37"/>
      <x:c r="G272" s="38" t="n">
        <x:f>IF(K272=0,0,IF(H272="",1,-1))</x:f>
        <x:v>0</x:v>
      </x:c>
      <x:c r="H272" s="33" t="str">
        <x:f>IF(K272=0,"",IF(A272="","Ausstiegs-ID eingeben",IF(IF(IFERROR(OR(CODE(UPPER(LEFT(A272,1)))&lt;65,CODE(UPPER(LEFT(A272,1)))&gt;90),TRUE),TRUE,OR(NOT(ISTEXT(A272)),LEN(A272)&gt;64,LEN(A272)&lt;&gt;LEN(SUBSTITUTE(A272,"*","")),LEN(A272)&lt;&gt;LEN(SUBSTITUTE(A272,"?","")),LEN(A272)&lt;&gt;LEN(SUBSTITUTE(A272,"~","")),LEN(A272)&lt;&gt;LEN(SUBSTITUTE(A272,"=","")),LEN(A272)&lt;&gt;LEN(SUBSTITUTE(A272,"&lt;","")),LEN(A272)&lt;&gt;LEN(SUBSTITUTE(A272,"&gt;","")))),"IDs: Text mit A–Z am Anfang, bis zu 64 Zeichen; ohne *, ?, ~, =, &lt; oder &gt;. Beispiel: T-001.",IF(COUNTIFS('Exits'!$A$9:$A$608,A272)&lt;&gt;1,"Ausstiegs-ID ist doppelt",IF(B272="","Zugehörige Trade-ID eingeben",IF(IF(IFERROR(OR(CODE(UPPER(LEFT(B272,1)))&lt;65,CODE(UPPER(LEFT(B272,1)))&gt;90),TRUE),TRUE,OR(NOT(ISTEXT(B272)),LEN(B272)&gt;64,LEN(B272)&lt;&gt;LEN(SUBSTITUTE(B272,"*","")),LEN(B272)&lt;&gt;LEN(SUBSTITUTE(B272,"?","")),LEN(B272)&lt;&gt;LEN(SUBSTITUTE(B272,"~","")),LEN(B272)&lt;&gt;LEN(SUBSTITUTE(B272,"=","")),LEN(B272)&lt;&gt;LEN(SUBSTITUTE(B272,"&lt;","")),LEN(B272)&lt;&gt;LEN(SUBSTITUTE(B272,"&gt;","")))),"IDs: Text mit A–Z am Anfang, bis zu 64 Zeichen; ohne *, ?, ~, =, &lt; oder &gt;. Beispiel: T-001.",IF(COUNTIFS('Trades'!$A$9:$A$208,B272)&lt;&gt;1,"Trade-ID muss genau einer Trades-Zeile entsprechen",IF(NOT(ISNUMBER(C272)),"Gültigen Schließungszeitpunkt eingeben",IF(OR(C272&lt;1,C272&gt;2958465),"Gültigen Schließungszeitpunkt eingeben",IF(NOT(ISNUMBER(D272)),"Positive geschlossene Menge eingeben",IF(OR(D272&lt;=0,D272&gt;1000000,ROUND(D272,8)&lt;&gt;D272),"Positive geschlossene Menge eingeben",IF(NOT(ISNUMBER(INDEX('Trades'!$D$9:$D$208,MATCH(B272,'Trades'!$A$9:$A$208,0)))),"Gültigen Eröffnungszeitpunkt eingeben",IF(C272&lt;INDEX('Trades'!$D$9:$D$208,MATCH(B272,'Trades'!$A$9:$A$208,0)),"Ausstieg liegt vor der Eröffnung",IF(AND(E272&lt;&gt;"",OR(NOT(ISNUMBER(E272)),E272&lt;=0)),"Positiven Kurs eingeben oder leer lassen",IF(AND(F272&lt;&gt;"",NOT(ISNUMBER(F272))),"Brutto-P&amp;L muss numerisch oder leer sein",IF(AND(ISNUMBER(F272),OR(ABS(F272)&gt;1000000000,ROUND(F272,2)&lt;&gt;F272)),"Geldbeträge: höchstens 2 Nachkommastellen; Eingabebetrag absolut ≤ 1.000.000.000.",""))))))))))))))))</x:f>
      </x:c>
      <x:c r="I272" s="29" t="str">
        <x:f>IF(ISNUMBER(D272),ROUND(D272,8),"")</x:f>
      </x:c>
      <x:c r="J272" s="29" t="n">
        <x:f>IF(ISNUMBER(F272),1,0)</x:f>
        <x:v>0</x:v>
      </x:c>
      <x:c r="K272" s="29" t="n">
        <x:f>IF(COUNTA(A272:F272)=0,0,1)</x:f>
        <x:v>0</x:v>
      </x:c>
    </x:row>
    <x:row r="273" ht="36" customHeight="1">
      <x:c r="A273" s="34"/>
      <x:c r="B273" s="34"/>
      <x:c r="C273" s="35"/>
      <x:c r="D273" s="36"/>
      <x:c r="E273" s="36"/>
      <x:c r="F273" s="37"/>
      <x:c r="G273" s="38" t="n">
        <x:f>IF(K273=0,0,IF(H273="",1,-1))</x:f>
        <x:v>0</x:v>
      </x:c>
      <x:c r="H273" s="33" t="str">
        <x:f>IF(K273=0,"",IF(A273="","Ausstiegs-ID eingeben",IF(IF(IFERROR(OR(CODE(UPPER(LEFT(A273,1)))&lt;65,CODE(UPPER(LEFT(A273,1)))&gt;90),TRUE),TRUE,OR(NOT(ISTEXT(A273)),LEN(A273)&gt;64,LEN(A273)&lt;&gt;LEN(SUBSTITUTE(A273,"*","")),LEN(A273)&lt;&gt;LEN(SUBSTITUTE(A273,"?","")),LEN(A273)&lt;&gt;LEN(SUBSTITUTE(A273,"~","")),LEN(A273)&lt;&gt;LEN(SUBSTITUTE(A273,"=","")),LEN(A273)&lt;&gt;LEN(SUBSTITUTE(A273,"&lt;","")),LEN(A273)&lt;&gt;LEN(SUBSTITUTE(A273,"&gt;","")))),"IDs: Text mit A–Z am Anfang, bis zu 64 Zeichen; ohne *, ?, ~, =, &lt; oder &gt;. Beispiel: T-001.",IF(COUNTIFS('Exits'!$A$9:$A$608,A273)&lt;&gt;1,"Ausstiegs-ID ist doppelt",IF(B273="","Zugehörige Trade-ID eingeben",IF(IF(IFERROR(OR(CODE(UPPER(LEFT(B273,1)))&lt;65,CODE(UPPER(LEFT(B273,1)))&gt;90),TRUE),TRUE,OR(NOT(ISTEXT(B273)),LEN(B273)&gt;64,LEN(B273)&lt;&gt;LEN(SUBSTITUTE(B273,"*","")),LEN(B273)&lt;&gt;LEN(SUBSTITUTE(B273,"?","")),LEN(B273)&lt;&gt;LEN(SUBSTITUTE(B273,"~","")),LEN(B273)&lt;&gt;LEN(SUBSTITUTE(B273,"=","")),LEN(B273)&lt;&gt;LEN(SUBSTITUTE(B273,"&lt;","")),LEN(B273)&lt;&gt;LEN(SUBSTITUTE(B273,"&gt;","")))),"IDs: Text mit A–Z am Anfang, bis zu 64 Zeichen; ohne *, ?, ~, =, &lt; oder &gt;. Beispiel: T-001.",IF(COUNTIFS('Trades'!$A$9:$A$208,B273)&lt;&gt;1,"Trade-ID muss genau einer Trades-Zeile entsprechen",IF(NOT(ISNUMBER(C273)),"Gültigen Schließungszeitpunkt eingeben",IF(OR(C273&lt;1,C273&gt;2958465),"Gültigen Schließungszeitpunkt eingeben",IF(NOT(ISNUMBER(D273)),"Positive geschlossene Menge eingeben",IF(OR(D273&lt;=0,D273&gt;1000000,ROUND(D273,8)&lt;&gt;D273),"Positive geschlossene Menge eingeben",IF(NOT(ISNUMBER(INDEX('Trades'!$D$9:$D$208,MATCH(B273,'Trades'!$A$9:$A$208,0)))),"Gültigen Eröffnungszeitpunkt eingeben",IF(C273&lt;INDEX('Trades'!$D$9:$D$208,MATCH(B273,'Trades'!$A$9:$A$208,0)),"Ausstieg liegt vor der Eröffnung",IF(AND(E273&lt;&gt;"",OR(NOT(ISNUMBER(E273)),E273&lt;=0)),"Positiven Kurs eingeben oder leer lassen",IF(AND(F273&lt;&gt;"",NOT(ISNUMBER(F273))),"Brutto-P&amp;L muss numerisch oder leer sein",IF(AND(ISNUMBER(F273),OR(ABS(F273)&gt;1000000000,ROUND(F273,2)&lt;&gt;F273)),"Geldbeträge: höchstens 2 Nachkommastellen; Eingabebetrag absolut ≤ 1.000.000.000.",""))))))))))))))))</x:f>
      </x:c>
      <x:c r="I273" s="29" t="str">
        <x:f>IF(ISNUMBER(D273),ROUND(D273,8),"")</x:f>
      </x:c>
      <x:c r="J273" s="29" t="n">
        <x:f>IF(ISNUMBER(F273),1,0)</x:f>
        <x:v>0</x:v>
      </x:c>
      <x:c r="K273" s="29" t="n">
        <x:f>IF(COUNTA(A273:F273)=0,0,1)</x:f>
        <x:v>0</x:v>
      </x:c>
    </x:row>
    <x:row r="274" ht="36" customHeight="1">
      <x:c r="A274" s="34"/>
      <x:c r="B274" s="34"/>
      <x:c r="C274" s="35"/>
      <x:c r="D274" s="36"/>
      <x:c r="E274" s="36"/>
      <x:c r="F274" s="37"/>
      <x:c r="G274" s="38" t="n">
        <x:f>IF(K274=0,0,IF(H274="",1,-1))</x:f>
        <x:v>0</x:v>
      </x:c>
      <x:c r="H274" s="33" t="str">
        <x:f>IF(K274=0,"",IF(A274="","Ausstiegs-ID eingeben",IF(IF(IFERROR(OR(CODE(UPPER(LEFT(A274,1)))&lt;65,CODE(UPPER(LEFT(A274,1)))&gt;90),TRUE),TRUE,OR(NOT(ISTEXT(A274)),LEN(A274)&gt;64,LEN(A274)&lt;&gt;LEN(SUBSTITUTE(A274,"*","")),LEN(A274)&lt;&gt;LEN(SUBSTITUTE(A274,"?","")),LEN(A274)&lt;&gt;LEN(SUBSTITUTE(A274,"~","")),LEN(A274)&lt;&gt;LEN(SUBSTITUTE(A274,"=","")),LEN(A274)&lt;&gt;LEN(SUBSTITUTE(A274,"&lt;","")),LEN(A274)&lt;&gt;LEN(SUBSTITUTE(A274,"&gt;","")))),"IDs: Text mit A–Z am Anfang, bis zu 64 Zeichen; ohne *, ?, ~, =, &lt; oder &gt;. Beispiel: T-001.",IF(COUNTIFS('Exits'!$A$9:$A$608,A274)&lt;&gt;1,"Ausstiegs-ID ist doppelt",IF(B274="","Zugehörige Trade-ID eingeben",IF(IF(IFERROR(OR(CODE(UPPER(LEFT(B274,1)))&lt;65,CODE(UPPER(LEFT(B274,1)))&gt;90),TRUE),TRUE,OR(NOT(ISTEXT(B274)),LEN(B274)&gt;64,LEN(B274)&lt;&gt;LEN(SUBSTITUTE(B274,"*","")),LEN(B274)&lt;&gt;LEN(SUBSTITUTE(B274,"?","")),LEN(B274)&lt;&gt;LEN(SUBSTITUTE(B274,"~","")),LEN(B274)&lt;&gt;LEN(SUBSTITUTE(B274,"=","")),LEN(B274)&lt;&gt;LEN(SUBSTITUTE(B274,"&lt;","")),LEN(B274)&lt;&gt;LEN(SUBSTITUTE(B274,"&gt;","")))),"IDs: Text mit A–Z am Anfang, bis zu 64 Zeichen; ohne *, ?, ~, =, &lt; oder &gt;. Beispiel: T-001.",IF(COUNTIFS('Trades'!$A$9:$A$208,B274)&lt;&gt;1,"Trade-ID muss genau einer Trades-Zeile entsprechen",IF(NOT(ISNUMBER(C274)),"Gültigen Schließungszeitpunkt eingeben",IF(OR(C274&lt;1,C274&gt;2958465),"Gültigen Schließungszeitpunkt eingeben",IF(NOT(ISNUMBER(D274)),"Positive geschlossene Menge eingeben",IF(OR(D274&lt;=0,D274&gt;1000000,ROUND(D274,8)&lt;&gt;D274),"Positive geschlossene Menge eingeben",IF(NOT(ISNUMBER(INDEX('Trades'!$D$9:$D$208,MATCH(B274,'Trades'!$A$9:$A$208,0)))),"Gültigen Eröffnungszeitpunkt eingeben",IF(C274&lt;INDEX('Trades'!$D$9:$D$208,MATCH(B274,'Trades'!$A$9:$A$208,0)),"Ausstieg liegt vor der Eröffnung",IF(AND(E274&lt;&gt;"",OR(NOT(ISNUMBER(E274)),E274&lt;=0)),"Positiven Kurs eingeben oder leer lassen",IF(AND(F274&lt;&gt;"",NOT(ISNUMBER(F274))),"Brutto-P&amp;L muss numerisch oder leer sein",IF(AND(ISNUMBER(F274),OR(ABS(F274)&gt;1000000000,ROUND(F274,2)&lt;&gt;F274)),"Geldbeträge: höchstens 2 Nachkommastellen; Eingabebetrag absolut ≤ 1.000.000.000.",""))))))))))))))))</x:f>
      </x:c>
      <x:c r="I274" s="29" t="str">
        <x:f>IF(ISNUMBER(D274),ROUND(D274,8),"")</x:f>
      </x:c>
      <x:c r="J274" s="29" t="n">
        <x:f>IF(ISNUMBER(F274),1,0)</x:f>
        <x:v>0</x:v>
      </x:c>
      <x:c r="K274" s="29" t="n">
        <x:f>IF(COUNTA(A274:F274)=0,0,1)</x:f>
        <x:v>0</x:v>
      </x:c>
    </x:row>
    <x:row r="275" ht="36" customHeight="1">
      <x:c r="A275" s="34"/>
      <x:c r="B275" s="34"/>
      <x:c r="C275" s="35"/>
      <x:c r="D275" s="36"/>
      <x:c r="E275" s="36"/>
      <x:c r="F275" s="37"/>
      <x:c r="G275" s="38" t="n">
        <x:f>IF(K275=0,0,IF(H275="",1,-1))</x:f>
        <x:v>0</x:v>
      </x:c>
      <x:c r="H275" s="33" t="str">
        <x:f>IF(K275=0,"",IF(A275="","Ausstiegs-ID eingeben",IF(IF(IFERROR(OR(CODE(UPPER(LEFT(A275,1)))&lt;65,CODE(UPPER(LEFT(A275,1)))&gt;90),TRUE),TRUE,OR(NOT(ISTEXT(A275)),LEN(A275)&gt;64,LEN(A275)&lt;&gt;LEN(SUBSTITUTE(A275,"*","")),LEN(A275)&lt;&gt;LEN(SUBSTITUTE(A275,"?","")),LEN(A275)&lt;&gt;LEN(SUBSTITUTE(A275,"~","")),LEN(A275)&lt;&gt;LEN(SUBSTITUTE(A275,"=","")),LEN(A275)&lt;&gt;LEN(SUBSTITUTE(A275,"&lt;","")),LEN(A275)&lt;&gt;LEN(SUBSTITUTE(A275,"&gt;","")))),"IDs: Text mit A–Z am Anfang, bis zu 64 Zeichen; ohne *, ?, ~, =, &lt; oder &gt;. Beispiel: T-001.",IF(COUNTIFS('Exits'!$A$9:$A$608,A275)&lt;&gt;1,"Ausstiegs-ID ist doppelt",IF(B275="","Zugehörige Trade-ID eingeben",IF(IF(IFERROR(OR(CODE(UPPER(LEFT(B275,1)))&lt;65,CODE(UPPER(LEFT(B275,1)))&gt;90),TRUE),TRUE,OR(NOT(ISTEXT(B275)),LEN(B275)&gt;64,LEN(B275)&lt;&gt;LEN(SUBSTITUTE(B275,"*","")),LEN(B275)&lt;&gt;LEN(SUBSTITUTE(B275,"?","")),LEN(B275)&lt;&gt;LEN(SUBSTITUTE(B275,"~","")),LEN(B275)&lt;&gt;LEN(SUBSTITUTE(B275,"=","")),LEN(B275)&lt;&gt;LEN(SUBSTITUTE(B275,"&lt;","")),LEN(B275)&lt;&gt;LEN(SUBSTITUTE(B275,"&gt;","")))),"IDs: Text mit A–Z am Anfang, bis zu 64 Zeichen; ohne *, ?, ~, =, &lt; oder &gt;. Beispiel: T-001.",IF(COUNTIFS('Trades'!$A$9:$A$208,B275)&lt;&gt;1,"Trade-ID muss genau einer Trades-Zeile entsprechen",IF(NOT(ISNUMBER(C275)),"Gültigen Schließungszeitpunkt eingeben",IF(OR(C275&lt;1,C275&gt;2958465),"Gültigen Schließungszeitpunkt eingeben",IF(NOT(ISNUMBER(D275)),"Positive geschlossene Menge eingeben",IF(OR(D275&lt;=0,D275&gt;1000000,ROUND(D275,8)&lt;&gt;D275),"Positive geschlossene Menge eingeben",IF(NOT(ISNUMBER(INDEX('Trades'!$D$9:$D$208,MATCH(B275,'Trades'!$A$9:$A$208,0)))),"Gültigen Eröffnungszeitpunkt eingeben",IF(C275&lt;INDEX('Trades'!$D$9:$D$208,MATCH(B275,'Trades'!$A$9:$A$208,0)),"Ausstieg liegt vor der Eröffnung",IF(AND(E275&lt;&gt;"",OR(NOT(ISNUMBER(E275)),E275&lt;=0)),"Positiven Kurs eingeben oder leer lassen",IF(AND(F275&lt;&gt;"",NOT(ISNUMBER(F275))),"Brutto-P&amp;L muss numerisch oder leer sein",IF(AND(ISNUMBER(F275),OR(ABS(F275)&gt;1000000000,ROUND(F275,2)&lt;&gt;F275)),"Geldbeträge: höchstens 2 Nachkommastellen; Eingabebetrag absolut ≤ 1.000.000.000.",""))))))))))))))))</x:f>
      </x:c>
      <x:c r="I275" s="29" t="str">
        <x:f>IF(ISNUMBER(D275),ROUND(D275,8),"")</x:f>
      </x:c>
      <x:c r="J275" s="29" t="n">
        <x:f>IF(ISNUMBER(F275),1,0)</x:f>
        <x:v>0</x:v>
      </x:c>
      <x:c r="K275" s="29" t="n">
        <x:f>IF(COUNTA(A275:F275)=0,0,1)</x:f>
        <x:v>0</x:v>
      </x:c>
    </x:row>
    <x:row r="276" ht="36" customHeight="1">
      <x:c r="A276" s="34"/>
      <x:c r="B276" s="34"/>
      <x:c r="C276" s="35"/>
      <x:c r="D276" s="36"/>
      <x:c r="E276" s="36"/>
      <x:c r="F276" s="37"/>
      <x:c r="G276" s="38" t="n">
        <x:f>IF(K276=0,0,IF(H276="",1,-1))</x:f>
        <x:v>0</x:v>
      </x:c>
      <x:c r="H276" s="33" t="str">
        <x:f>IF(K276=0,"",IF(A276="","Ausstiegs-ID eingeben",IF(IF(IFERROR(OR(CODE(UPPER(LEFT(A276,1)))&lt;65,CODE(UPPER(LEFT(A276,1)))&gt;90),TRUE),TRUE,OR(NOT(ISTEXT(A276)),LEN(A276)&gt;64,LEN(A276)&lt;&gt;LEN(SUBSTITUTE(A276,"*","")),LEN(A276)&lt;&gt;LEN(SUBSTITUTE(A276,"?","")),LEN(A276)&lt;&gt;LEN(SUBSTITUTE(A276,"~","")),LEN(A276)&lt;&gt;LEN(SUBSTITUTE(A276,"=","")),LEN(A276)&lt;&gt;LEN(SUBSTITUTE(A276,"&lt;","")),LEN(A276)&lt;&gt;LEN(SUBSTITUTE(A276,"&gt;","")))),"IDs: Text mit A–Z am Anfang, bis zu 64 Zeichen; ohne *, ?, ~, =, &lt; oder &gt;. Beispiel: T-001.",IF(COUNTIFS('Exits'!$A$9:$A$608,A276)&lt;&gt;1,"Ausstiegs-ID ist doppelt",IF(B276="","Zugehörige Trade-ID eingeben",IF(IF(IFERROR(OR(CODE(UPPER(LEFT(B276,1)))&lt;65,CODE(UPPER(LEFT(B276,1)))&gt;90),TRUE),TRUE,OR(NOT(ISTEXT(B276)),LEN(B276)&gt;64,LEN(B276)&lt;&gt;LEN(SUBSTITUTE(B276,"*","")),LEN(B276)&lt;&gt;LEN(SUBSTITUTE(B276,"?","")),LEN(B276)&lt;&gt;LEN(SUBSTITUTE(B276,"~","")),LEN(B276)&lt;&gt;LEN(SUBSTITUTE(B276,"=","")),LEN(B276)&lt;&gt;LEN(SUBSTITUTE(B276,"&lt;","")),LEN(B276)&lt;&gt;LEN(SUBSTITUTE(B276,"&gt;","")))),"IDs: Text mit A–Z am Anfang, bis zu 64 Zeichen; ohne *, ?, ~, =, &lt; oder &gt;. Beispiel: T-001.",IF(COUNTIFS('Trades'!$A$9:$A$208,B276)&lt;&gt;1,"Trade-ID muss genau einer Trades-Zeile entsprechen",IF(NOT(ISNUMBER(C276)),"Gültigen Schließungszeitpunkt eingeben",IF(OR(C276&lt;1,C276&gt;2958465),"Gültigen Schließungszeitpunkt eingeben",IF(NOT(ISNUMBER(D276)),"Positive geschlossene Menge eingeben",IF(OR(D276&lt;=0,D276&gt;1000000,ROUND(D276,8)&lt;&gt;D276),"Positive geschlossene Menge eingeben",IF(NOT(ISNUMBER(INDEX('Trades'!$D$9:$D$208,MATCH(B276,'Trades'!$A$9:$A$208,0)))),"Gültigen Eröffnungszeitpunkt eingeben",IF(C276&lt;INDEX('Trades'!$D$9:$D$208,MATCH(B276,'Trades'!$A$9:$A$208,0)),"Ausstieg liegt vor der Eröffnung",IF(AND(E276&lt;&gt;"",OR(NOT(ISNUMBER(E276)),E276&lt;=0)),"Positiven Kurs eingeben oder leer lassen",IF(AND(F276&lt;&gt;"",NOT(ISNUMBER(F276))),"Brutto-P&amp;L muss numerisch oder leer sein",IF(AND(ISNUMBER(F276),OR(ABS(F276)&gt;1000000000,ROUND(F276,2)&lt;&gt;F276)),"Geldbeträge: höchstens 2 Nachkommastellen; Eingabebetrag absolut ≤ 1.000.000.000.",""))))))))))))))))</x:f>
      </x:c>
      <x:c r="I276" s="29" t="str">
        <x:f>IF(ISNUMBER(D276),ROUND(D276,8),"")</x:f>
      </x:c>
      <x:c r="J276" s="29" t="n">
        <x:f>IF(ISNUMBER(F276),1,0)</x:f>
        <x:v>0</x:v>
      </x:c>
      <x:c r="K276" s="29" t="n">
        <x:f>IF(COUNTA(A276:F276)=0,0,1)</x:f>
        <x:v>0</x:v>
      </x:c>
    </x:row>
    <x:row r="277" ht="36" customHeight="1">
      <x:c r="A277" s="34"/>
      <x:c r="B277" s="34"/>
      <x:c r="C277" s="35"/>
      <x:c r="D277" s="36"/>
      <x:c r="E277" s="36"/>
      <x:c r="F277" s="37"/>
      <x:c r="G277" s="38" t="n">
        <x:f>IF(K277=0,0,IF(H277="",1,-1))</x:f>
        <x:v>0</x:v>
      </x:c>
      <x:c r="H277" s="33" t="str">
        <x:f>IF(K277=0,"",IF(A277="","Ausstiegs-ID eingeben",IF(IF(IFERROR(OR(CODE(UPPER(LEFT(A277,1)))&lt;65,CODE(UPPER(LEFT(A277,1)))&gt;90),TRUE),TRUE,OR(NOT(ISTEXT(A277)),LEN(A277)&gt;64,LEN(A277)&lt;&gt;LEN(SUBSTITUTE(A277,"*","")),LEN(A277)&lt;&gt;LEN(SUBSTITUTE(A277,"?","")),LEN(A277)&lt;&gt;LEN(SUBSTITUTE(A277,"~","")),LEN(A277)&lt;&gt;LEN(SUBSTITUTE(A277,"=","")),LEN(A277)&lt;&gt;LEN(SUBSTITUTE(A277,"&lt;","")),LEN(A277)&lt;&gt;LEN(SUBSTITUTE(A277,"&gt;","")))),"IDs: Text mit A–Z am Anfang, bis zu 64 Zeichen; ohne *, ?, ~, =, &lt; oder &gt;. Beispiel: T-001.",IF(COUNTIFS('Exits'!$A$9:$A$608,A277)&lt;&gt;1,"Ausstiegs-ID ist doppelt",IF(B277="","Zugehörige Trade-ID eingeben",IF(IF(IFERROR(OR(CODE(UPPER(LEFT(B277,1)))&lt;65,CODE(UPPER(LEFT(B277,1)))&gt;90),TRUE),TRUE,OR(NOT(ISTEXT(B277)),LEN(B277)&gt;64,LEN(B277)&lt;&gt;LEN(SUBSTITUTE(B277,"*","")),LEN(B277)&lt;&gt;LEN(SUBSTITUTE(B277,"?","")),LEN(B277)&lt;&gt;LEN(SUBSTITUTE(B277,"~","")),LEN(B277)&lt;&gt;LEN(SUBSTITUTE(B277,"=","")),LEN(B277)&lt;&gt;LEN(SUBSTITUTE(B277,"&lt;","")),LEN(B277)&lt;&gt;LEN(SUBSTITUTE(B277,"&gt;","")))),"IDs: Text mit A–Z am Anfang, bis zu 64 Zeichen; ohne *, ?, ~, =, &lt; oder &gt;. Beispiel: T-001.",IF(COUNTIFS('Trades'!$A$9:$A$208,B277)&lt;&gt;1,"Trade-ID muss genau einer Trades-Zeile entsprechen",IF(NOT(ISNUMBER(C277)),"Gültigen Schließungszeitpunkt eingeben",IF(OR(C277&lt;1,C277&gt;2958465),"Gültigen Schließungszeitpunkt eingeben",IF(NOT(ISNUMBER(D277)),"Positive geschlossene Menge eingeben",IF(OR(D277&lt;=0,D277&gt;1000000,ROUND(D277,8)&lt;&gt;D277),"Positive geschlossene Menge eingeben",IF(NOT(ISNUMBER(INDEX('Trades'!$D$9:$D$208,MATCH(B277,'Trades'!$A$9:$A$208,0)))),"Gültigen Eröffnungszeitpunkt eingeben",IF(C277&lt;INDEX('Trades'!$D$9:$D$208,MATCH(B277,'Trades'!$A$9:$A$208,0)),"Ausstieg liegt vor der Eröffnung",IF(AND(E277&lt;&gt;"",OR(NOT(ISNUMBER(E277)),E277&lt;=0)),"Positiven Kurs eingeben oder leer lassen",IF(AND(F277&lt;&gt;"",NOT(ISNUMBER(F277))),"Brutto-P&amp;L muss numerisch oder leer sein",IF(AND(ISNUMBER(F277),OR(ABS(F277)&gt;1000000000,ROUND(F277,2)&lt;&gt;F277)),"Geldbeträge: höchstens 2 Nachkommastellen; Eingabebetrag absolut ≤ 1.000.000.000.",""))))))))))))))))</x:f>
      </x:c>
      <x:c r="I277" s="29" t="str">
        <x:f>IF(ISNUMBER(D277),ROUND(D277,8),"")</x:f>
      </x:c>
      <x:c r="J277" s="29" t="n">
        <x:f>IF(ISNUMBER(F277),1,0)</x:f>
        <x:v>0</x:v>
      </x:c>
      <x:c r="K277" s="29" t="n">
        <x:f>IF(COUNTA(A277:F277)=0,0,1)</x:f>
        <x:v>0</x:v>
      </x:c>
    </x:row>
    <x:row r="278" ht="36" customHeight="1">
      <x:c r="A278" s="34"/>
      <x:c r="B278" s="34"/>
      <x:c r="C278" s="35"/>
      <x:c r="D278" s="36"/>
      <x:c r="E278" s="36"/>
      <x:c r="F278" s="37"/>
      <x:c r="G278" s="38" t="n">
        <x:f>IF(K278=0,0,IF(H278="",1,-1))</x:f>
        <x:v>0</x:v>
      </x:c>
      <x:c r="H278" s="33" t="str">
        <x:f>IF(K278=0,"",IF(A278="","Ausstiegs-ID eingeben",IF(IF(IFERROR(OR(CODE(UPPER(LEFT(A278,1)))&lt;65,CODE(UPPER(LEFT(A278,1)))&gt;90),TRUE),TRUE,OR(NOT(ISTEXT(A278)),LEN(A278)&gt;64,LEN(A278)&lt;&gt;LEN(SUBSTITUTE(A278,"*","")),LEN(A278)&lt;&gt;LEN(SUBSTITUTE(A278,"?","")),LEN(A278)&lt;&gt;LEN(SUBSTITUTE(A278,"~","")),LEN(A278)&lt;&gt;LEN(SUBSTITUTE(A278,"=","")),LEN(A278)&lt;&gt;LEN(SUBSTITUTE(A278,"&lt;","")),LEN(A278)&lt;&gt;LEN(SUBSTITUTE(A278,"&gt;","")))),"IDs: Text mit A–Z am Anfang, bis zu 64 Zeichen; ohne *, ?, ~, =, &lt; oder &gt;. Beispiel: T-001.",IF(COUNTIFS('Exits'!$A$9:$A$608,A278)&lt;&gt;1,"Ausstiegs-ID ist doppelt",IF(B278="","Zugehörige Trade-ID eingeben",IF(IF(IFERROR(OR(CODE(UPPER(LEFT(B278,1)))&lt;65,CODE(UPPER(LEFT(B278,1)))&gt;90),TRUE),TRUE,OR(NOT(ISTEXT(B278)),LEN(B278)&gt;64,LEN(B278)&lt;&gt;LEN(SUBSTITUTE(B278,"*","")),LEN(B278)&lt;&gt;LEN(SUBSTITUTE(B278,"?","")),LEN(B278)&lt;&gt;LEN(SUBSTITUTE(B278,"~","")),LEN(B278)&lt;&gt;LEN(SUBSTITUTE(B278,"=","")),LEN(B278)&lt;&gt;LEN(SUBSTITUTE(B278,"&lt;","")),LEN(B278)&lt;&gt;LEN(SUBSTITUTE(B278,"&gt;","")))),"IDs: Text mit A–Z am Anfang, bis zu 64 Zeichen; ohne *, ?, ~, =, &lt; oder &gt;. Beispiel: T-001.",IF(COUNTIFS('Trades'!$A$9:$A$208,B278)&lt;&gt;1,"Trade-ID muss genau einer Trades-Zeile entsprechen",IF(NOT(ISNUMBER(C278)),"Gültigen Schließungszeitpunkt eingeben",IF(OR(C278&lt;1,C278&gt;2958465),"Gültigen Schließungszeitpunkt eingeben",IF(NOT(ISNUMBER(D278)),"Positive geschlossene Menge eingeben",IF(OR(D278&lt;=0,D278&gt;1000000,ROUND(D278,8)&lt;&gt;D278),"Positive geschlossene Menge eingeben",IF(NOT(ISNUMBER(INDEX('Trades'!$D$9:$D$208,MATCH(B278,'Trades'!$A$9:$A$208,0)))),"Gültigen Eröffnungszeitpunkt eingeben",IF(C278&lt;INDEX('Trades'!$D$9:$D$208,MATCH(B278,'Trades'!$A$9:$A$208,0)),"Ausstieg liegt vor der Eröffnung",IF(AND(E278&lt;&gt;"",OR(NOT(ISNUMBER(E278)),E278&lt;=0)),"Positiven Kurs eingeben oder leer lassen",IF(AND(F278&lt;&gt;"",NOT(ISNUMBER(F278))),"Brutto-P&amp;L muss numerisch oder leer sein",IF(AND(ISNUMBER(F278),OR(ABS(F278)&gt;1000000000,ROUND(F278,2)&lt;&gt;F278)),"Geldbeträge: höchstens 2 Nachkommastellen; Eingabebetrag absolut ≤ 1.000.000.000.",""))))))))))))))))</x:f>
      </x:c>
      <x:c r="I278" s="29" t="str">
        <x:f>IF(ISNUMBER(D278),ROUND(D278,8),"")</x:f>
      </x:c>
      <x:c r="J278" s="29" t="n">
        <x:f>IF(ISNUMBER(F278),1,0)</x:f>
        <x:v>0</x:v>
      </x:c>
      <x:c r="K278" s="29" t="n">
        <x:f>IF(COUNTA(A278:F278)=0,0,1)</x:f>
        <x:v>0</x:v>
      </x:c>
    </x:row>
    <x:row r="279" ht="36" customHeight="1">
      <x:c r="A279" s="34"/>
      <x:c r="B279" s="34"/>
      <x:c r="C279" s="35"/>
      <x:c r="D279" s="36"/>
      <x:c r="E279" s="36"/>
      <x:c r="F279" s="37"/>
      <x:c r="G279" s="38" t="n">
        <x:f>IF(K279=0,0,IF(H279="",1,-1))</x:f>
        <x:v>0</x:v>
      </x:c>
      <x:c r="H279" s="33" t="str">
        <x:f>IF(K279=0,"",IF(A279="","Ausstiegs-ID eingeben",IF(IF(IFERROR(OR(CODE(UPPER(LEFT(A279,1)))&lt;65,CODE(UPPER(LEFT(A279,1)))&gt;90),TRUE),TRUE,OR(NOT(ISTEXT(A279)),LEN(A279)&gt;64,LEN(A279)&lt;&gt;LEN(SUBSTITUTE(A279,"*","")),LEN(A279)&lt;&gt;LEN(SUBSTITUTE(A279,"?","")),LEN(A279)&lt;&gt;LEN(SUBSTITUTE(A279,"~","")),LEN(A279)&lt;&gt;LEN(SUBSTITUTE(A279,"=","")),LEN(A279)&lt;&gt;LEN(SUBSTITUTE(A279,"&lt;","")),LEN(A279)&lt;&gt;LEN(SUBSTITUTE(A279,"&gt;","")))),"IDs: Text mit A–Z am Anfang, bis zu 64 Zeichen; ohne *, ?, ~, =, &lt; oder &gt;. Beispiel: T-001.",IF(COUNTIFS('Exits'!$A$9:$A$608,A279)&lt;&gt;1,"Ausstiegs-ID ist doppelt",IF(B279="","Zugehörige Trade-ID eingeben",IF(IF(IFERROR(OR(CODE(UPPER(LEFT(B279,1)))&lt;65,CODE(UPPER(LEFT(B279,1)))&gt;90),TRUE),TRUE,OR(NOT(ISTEXT(B279)),LEN(B279)&gt;64,LEN(B279)&lt;&gt;LEN(SUBSTITUTE(B279,"*","")),LEN(B279)&lt;&gt;LEN(SUBSTITUTE(B279,"?","")),LEN(B279)&lt;&gt;LEN(SUBSTITUTE(B279,"~","")),LEN(B279)&lt;&gt;LEN(SUBSTITUTE(B279,"=","")),LEN(B279)&lt;&gt;LEN(SUBSTITUTE(B279,"&lt;","")),LEN(B279)&lt;&gt;LEN(SUBSTITUTE(B279,"&gt;","")))),"IDs: Text mit A–Z am Anfang, bis zu 64 Zeichen; ohne *, ?, ~, =, &lt; oder &gt;. Beispiel: T-001.",IF(COUNTIFS('Trades'!$A$9:$A$208,B279)&lt;&gt;1,"Trade-ID muss genau einer Trades-Zeile entsprechen",IF(NOT(ISNUMBER(C279)),"Gültigen Schließungszeitpunkt eingeben",IF(OR(C279&lt;1,C279&gt;2958465),"Gültigen Schließungszeitpunkt eingeben",IF(NOT(ISNUMBER(D279)),"Positive geschlossene Menge eingeben",IF(OR(D279&lt;=0,D279&gt;1000000,ROUND(D279,8)&lt;&gt;D279),"Positive geschlossene Menge eingeben",IF(NOT(ISNUMBER(INDEX('Trades'!$D$9:$D$208,MATCH(B279,'Trades'!$A$9:$A$208,0)))),"Gültigen Eröffnungszeitpunkt eingeben",IF(C279&lt;INDEX('Trades'!$D$9:$D$208,MATCH(B279,'Trades'!$A$9:$A$208,0)),"Ausstieg liegt vor der Eröffnung",IF(AND(E279&lt;&gt;"",OR(NOT(ISNUMBER(E279)),E279&lt;=0)),"Positiven Kurs eingeben oder leer lassen",IF(AND(F279&lt;&gt;"",NOT(ISNUMBER(F279))),"Brutto-P&amp;L muss numerisch oder leer sein",IF(AND(ISNUMBER(F279),OR(ABS(F279)&gt;1000000000,ROUND(F279,2)&lt;&gt;F279)),"Geldbeträge: höchstens 2 Nachkommastellen; Eingabebetrag absolut ≤ 1.000.000.000.",""))))))))))))))))</x:f>
      </x:c>
      <x:c r="I279" s="29" t="str">
        <x:f>IF(ISNUMBER(D279),ROUND(D279,8),"")</x:f>
      </x:c>
      <x:c r="J279" s="29" t="n">
        <x:f>IF(ISNUMBER(F279),1,0)</x:f>
        <x:v>0</x:v>
      </x:c>
      <x:c r="K279" s="29" t="n">
        <x:f>IF(COUNTA(A279:F279)=0,0,1)</x:f>
        <x:v>0</x:v>
      </x:c>
    </x:row>
    <x:row r="280" ht="36" customHeight="1">
      <x:c r="A280" s="34"/>
      <x:c r="B280" s="34"/>
      <x:c r="C280" s="35"/>
      <x:c r="D280" s="36"/>
      <x:c r="E280" s="36"/>
      <x:c r="F280" s="37"/>
      <x:c r="G280" s="38" t="n">
        <x:f>IF(K280=0,0,IF(H280="",1,-1))</x:f>
        <x:v>0</x:v>
      </x:c>
      <x:c r="H280" s="33" t="str">
        <x:f>IF(K280=0,"",IF(A280="","Ausstiegs-ID eingeben",IF(IF(IFERROR(OR(CODE(UPPER(LEFT(A280,1)))&lt;65,CODE(UPPER(LEFT(A280,1)))&gt;90),TRUE),TRUE,OR(NOT(ISTEXT(A280)),LEN(A280)&gt;64,LEN(A280)&lt;&gt;LEN(SUBSTITUTE(A280,"*","")),LEN(A280)&lt;&gt;LEN(SUBSTITUTE(A280,"?","")),LEN(A280)&lt;&gt;LEN(SUBSTITUTE(A280,"~","")),LEN(A280)&lt;&gt;LEN(SUBSTITUTE(A280,"=","")),LEN(A280)&lt;&gt;LEN(SUBSTITUTE(A280,"&lt;","")),LEN(A280)&lt;&gt;LEN(SUBSTITUTE(A280,"&gt;","")))),"IDs: Text mit A–Z am Anfang, bis zu 64 Zeichen; ohne *, ?, ~, =, &lt; oder &gt;. Beispiel: T-001.",IF(COUNTIFS('Exits'!$A$9:$A$608,A280)&lt;&gt;1,"Ausstiegs-ID ist doppelt",IF(B280="","Zugehörige Trade-ID eingeben",IF(IF(IFERROR(OR(CODE(UPPER(LEFT(B280,1)))&lt;65,CODE(UPPER(LEFT(B280,1)))&gt;90),TRUE),TRUE,OR(NOT(ISTEXT(B280)),LEN(B280)&gt;64,LEN(B280)&lt;&gt;LEN(SUBSTITUTE(B280,"*","")),LEN(B280)&lt;&gt;LEN(SUBSTITUTE(B280,"?","")),LEN(B280)&lt;&gt;LEN(SUBSTITUTE(B280,"~","")),LEN(B280)&lt;&gt;LEN(SUBSTITUTE(B280,"=","")),LEN(B280)&lt;&gt;LEN(SUBSTITUTE(B280,"&lt;","")),LEN(B280)&lt;&gt;LEN(SUBSTITUTE(B280,"&gt;","")))),"IDs: Text mit A–Z am Anfang, bis zu 64 Zeichen; ohne *, ?, ~, =, &lt; oder &gt;. Beispiel: T-001.",IF(COUNTIFS('Trades'!$A$9:$A$208,B280)&lt;&gt;1,"Trade-ID muss genau einer Trades-Zeile entsprechen",IF(NOT(ISNUMBER(C280)),"Gültigen Schließungszeitpunkt eingeben",IF(OR(C280&lt;1,C280&gt;2958465),"Gültigen Schließungszeitpunkt eingeben",IF(NOT(ISNUMBER(D280)),"Positive geschlossene Menge eingeben",IF(OR(D280&lt;=0,D280&gt;1000000,ROUND(D280,8)&lt;&gt;D280),"Positive geschlossene Menge eingeben",IF(NOT(ISNUMBER(INDEX('Trades'!$D$9:$D$208,MATCH(B280,'Trades'!$A$9:$A$208,0)))),"Gültigen Eröffnungszeitpunkt eingeben",IF(C280&lt;INDEX('Trades'!$D$9:$D$208,MATCH(B280,'Trades'!$A$9:$A$208,0)),"Ausstieg liegt vor der Eröffnung",IF(AND(E280&lt;&gt;"",OR(NOT(ISNUMBER(E280)),E280&lt;=0)),"Positiven Kurs eingeben oder leer lassen",IF(AND(F280&lt;&gt;"",NOT(ISNUMBER(F280))),"Brutto-P&amp;L muss numerisch oder leer sein",IF(AND(ISNUMBER(F280),OR(ABS(F280)&gt;1000000000,ROUND(F280,2)&lt;&gt;F280)),"Geldbeträge: höchstens 2 Nachkommastellen; Eingabebetrag absolut ≤ 1.000.000.000.",""))))))))))))))))</x:f>
      </x:c>
      <x:c r="I280" s="29" t="str">
        <x:f>IF(ISNUMBER(D280),ROUND(D280,8),"")</x:f>
      </x:c>
      <x:c r="J280" s="29" t="n">
        <x:f>IF(ISNUMBER(F280),1,0)</x:f>
        <x:v>0</x:v>
      </x:c>
      <x:c r="K280" s="29" t="n">
        <x:f>IF(COUNTA(A280:F280)=0,0,1)</x:f>
        <x:v>0</x:v>
      </x:c>
    </x:row>
    <x:row r="281" ht="36" customHeight="1">
      <x:c r="A281" s="34"/>
      <x:c r="B281" s="34"/>
      <x:c r="C281" s="35"/>
      <x:c r="D281" s="36"/>
      <x:c r="E281" s="36"/>
      <x:c r="F281" s="37"/>
      <x:c r="G281" s="38" t="n">
        <x:f>IF(K281=0,0,IF(H281="",1,-1))</x:f>
        <x:v>0</x:v>
      </x:c>
      <x:c r="H281" s="33" t="str">
        <x:f>IF(K281=0,"",IF(A281="","Ausstiegs-ID eingeben",IF(IF(IFERROR(OR(CODE(UPPER(LEFT(A281,1)))&lt;65,CODE(UPPER(LEFT(A281,1)))&gt;90),TRUE),TRUE,OR(NOT(ISTEXT(A281)),LEN(A281)&gt;64,LEN(A281)&lt;&gt;LEN(SUBSTITUTE(A281,"*","")),LEN(A281)&lt;&gt;LEN(SUBSTITUTE(A281,"?","")),LEN(A281)&lt;&gt;LEN(SUBSTITUTE(A281,"~","")),LEN(A281)&lt;&gt;LEN(SUBSTITUTE(A281,"=","")),LEN(A281)&lt;&gt;LEN(SUBSTITUTE(A281,"&lt;","")),LEN(A281)&lt;&gt;LEN(SUBSTITUTE(A281,"&gt;","")))),"IDs: Text mit A–Z am Anfang, bis zu 64 Zeichen; ohne *, ?, ~, =, &lt; oder &gt;. Beispiel: T-001.",IF(COUNTIFS('Exits'!$A$9:$A$608,A281)&lt;&gt;1,"Ausstiegs-ID ist doppelt",IF(B281="","Zugehörige Trade-ID eingeben",IF(IF(IFERROR(OR(CODE(UPPER(LEFT(B281,1)))&lt;65,CODE(UPPER(LEFT(B281,1)))&gt;90),TRUE),TRUE,OR(NOT(ISTEXT(B281)),LEN(B281)&gt;64,LEN(B281)&lt;&gt;LEN(SUBSTITUTE(B281,"*","")),LEN(B281)&lt;&gt;LEN(SUBSTITUTE(B281,"?","")),LEN(B281)&lt;&gt;LEN(SUBSTITUTE(B281,"~","")),LEN(B281)&lt;&gt;LEN(SUBSTITUTE(B281,"=","")),LEN(B281)&lt;&gt;LEN(SUBSTITUTE(B281,"&lt;","")),LEN(B281)&lt;&gt;LEN(SUBSTITUTE(B281,"&gt;","")))),"IDs: Text mit A–Z am Anfang, bis zu 64 Zeichen; ohne *, ?, ~, =, &lt; oder &gt;. Beispiel: T-001.",IF(COUNTIFS('Trades'!$A$9:$A$208,B281)&lt;&gt;1,"Trade-ID muss genau einer Trades-Zeile entsprechen",IF(NOT(ISNUMBER(C281)),"Gültigen Schließungszeitpunkt eingeben",IF(OR(C281&lt;1,C281&gt;2958465),"Gültigen Schließungszeitpunkt eingeben",IF(NOT(ISNUMBER(D281)),"Positive geschlossene Menge eingeben",IF(OR(D281&lt;=0,D281&gt;1000000,ROUND(D281,8)&lt;&gt;D281),"Positive geschlossene Menge eingeben",IF(NOT(ISNUMBER(INDEX('Trades'!$D$9:$D$208,MATCH(B281,'Trades'!$A$9:$A$208,0)))),"Gültigen Eröffnungszeitpunkt eingeben",IF(C281&lt;INDEX('Trades'!$D$9:$D$208,MATCH(B281,'Trades'!$A$9:$A$208,0)),"Ausstieg liegt vor der Eröffnung",IF(AND(E281&lt;&gt;"",OR(NOT(ISNUMBER(E281)),E281&lt;=0)),"Positiven Kurs eingeben oder leer lassen",IF(AND(F281&lt;&gt;"",NOT(ISNUMBER(F281))),"Brutto-P&amp;L muss numerisch oder leer sein",IF(AND(ISNUMBER(F281),OR(ABS(F281)&gt;1000000000,ROUND(F281,2)&lt;&gt;F281)),"Geldbeträge: höchstens 2 Nachkommastellen; Eingabebetrag absolut ≤ 1.000.000.000.",""))))))))))))))))</x:f>
      </x:c>
      <x:c r="I281" s="29" t="str">
        <x:f>IF(ISNUMBER(D281),ROUND(D281,8),"")</x:f>
      </x:c>
      <x:c r="J281" s="29" t="n">
        <x:f>IF(ISNUMBER(F281),1,0)</x:f>
        <x:v>0</x:v>
      </x:c>
      <x:c r="K281" s="29" t="n">
        <x:f>IF(COUNTA(A281:F281)=0,0,1)</x:f>
        <x:v>0</x:v>
      </x:c>
    </x:row>
    <x:row r="282" ht="36" customHeight="1">
      <x:c r="A282" s="34"/>
      <x:c r="B282" s="34"/>
      <x:c r="C282" s="35"/>
      <x:c r="D282" s="36"/>
      <x:c r="E282" s="36"/>
      <x:c r="F282" s="37"/>
      <x:c r="G282" s="38" t="n">
        <x:f>IF(K282=0,0,IF(H282="",1,-1))</x:f>
        <x:v>0</x:v>
      </x:c>
      <x:c r="H282" s="33" t="str">
        <x:f>IF(K282=0,"",IF(A282="","Ausstiegs-ID eingeben",IF(IF(IFERROR(OR(CODE(UPPER(LEFT(A282,1)))&lt;65,CODE(UPPER(LEFT(A282,1)))&gt;90),TRUE),TRUE,OR(NOT(ISTEXT(A282)),LEN(A282)&gt;64,LEN(A282)&lt;&gt;LEN(SUBSTITUTE(A282,"*","")),LEN(A282)&lt;&gt;LEN(SUBSTITUTE(A282,"?","")),LEN(A282)&lt;&gt;LEN(SUBSTITUTE(A282,"~","")),LEN(A282)&lt;&gt;LEN(SUBSTITUTE(A282,"=","")),LEN(A282)&lt;&gt;LEN(SUBSTITUTE(A282,"&lt;","")),LEN(A282)&lt;&gt;LEN(SUBSTITUTE(A282,"&gt;","")))),"IDs: Text mit A–Z am Anfang, bis zu 64 Zeichen; ohne *, ?, ~, =, &lt; oder &gt;. Beispiel: T-001.",IF(COUNTIFS('Exits'!$A$9:$A$608,A282)&lt;&gt;1,"Ausstiegs-ID ist doppelt",IF(B282="","Zugehörige Trade-ID eingeben",IF(IF(IFERROR(OR(CODE(UPPER(LEFT(B282,1)))&lt;65,CODE(UPPER(LEFT(B282,1)))&gt;90),TRUE),TRUE,OR(NOT(ISTEXT(B282)),LEN(B282)&gt;64,LEN(B282)&lt;&gt;LEN(SUBSTITUTE(B282,"*","")),LEN(B282)&lt;&gt;LEN(SUBSTITUTE(B282,"?","")),LEN(B282)&lt;&gt;LEN(SUBSTITUTE(B282,"~","")),LEN(B282)&lt;&gt;LEN(SUBSTITUTE(B282,"=","")),LEN(B282)&lt;&gt;LEN(SUBSTITUTE(B282,"&lt;","")),LEN(B282)&lt;&gt;LEN(SUBSTITUTE(B282,"&gt;","")))),"IDs: Text mit A–Z am Anfang, bis zu 64 Zeichen; ohne *, ?, ~, =, &lt; oder &gt;. Beispiel: T-001.",IF(COUNTIFS('Trades'!$A$9:$A$208,B282)&lt;&gt;1,"Trade-ID muss genau einer Trades-Zeile entsprechen",IF(NOT(ISNUMBER(C282)),"Gültigen Schließungszeitpunkt eingeben",IF(OR(C282&lt;1,C282&gt;2958465),"Gültigen Schließungszeitpunkt eingeben",IF(NOT(ISNUMBER(D282)),"Positive geschlossene Menge eingeben",IF(OR(D282&lt;=0,D282&gt;1000000,ROUND(D282,8)&lt;&gt;D282),"Positive geschlossene Menge eingeben",IF(NOT(ISNUMBER(INDEX('Trades'!$D$9:$D$208,MATCH(B282,'Trades'!$A$9:$A$208,0)))),"Gültigen Eröffnungszeitpunkt eingeben",IF(C282&lt;INDEX('Trades'!$D$9:$D$208,MATCH(B282,'Trades'!$A$9:$A$208,0)),"Ausstieg liegt vor der Eröffnung",IF(AND(E282&lt;&gt;"",OR(NOT(ISNUMBER(E282)),E282&lt;=0)),"Positiven Kurs eingeben oder leer lassen",IF(AND(F282&lt;&gt;"",NOT(ISNUMBER(F282))),"Brutto-P&amp;L muss numerisch oder leer sein",IF(AND(ISNUMBER(F282),OR(ABS(F282)&gt;1000000000,ROUND(F282,2)&lt;&gt;F282)),"Geldbeträge: höchstens 2 Nachkommastellen; Eingabebetrag absolut ≤ 1.000.000.000.",""))))))))))))))))</x:f>
      </x:c>
      <x:c r="I282" s="29" t="str">
        <x:f>IF(ISNUMBER(D282),ROUND(D282,8),"")</x:f>
      </x:c>
      <x:c r="J282" s="29" t="n">
        <x:f>IF(ISNUMBER(F282),1,0)</x:f>
        <x:v>0</x:v>
      </x:c>
      <x:c r="K282" s="29" t="n">
        <x:f>IF(COUNTA(A282:F282)=0,0,1)</x:f>
        <x:v>0</x:v>
      </x:c>
    </x:row>
    <x:row r="283" ht="36" customHeight="1">
      <x:c r="A283" s="34"/>
      <x:c r="B283" s="34"/>
      <x:c r="C283" s="35"/>
      <x:c r="D283" s="36"/>
      <x:c r="E283" s="36"/>
      <x:c r="F283" s="37"/>
      <x:c r="G283" s="38" t="n">
        <x:f>IF(K283=0,0,IF(H283="",1,-1))</x:f>
        <x:v>0</x:v>
      </x:c>
      <x:c r="H283" s="33" t="str">
        <x:f>IF(K283=0,"",IF(A283="","Ausstiegs-ID eingeben",IF(IF(IFERROR(OR(CODE(UPPER(LEFT(A283,1)))&lt;65,CODE(UPPER(LEFT(A283,1)))&gt;90),TRUE),TRUE,OR(NOT(ISTEXT(A283)),LEN(A283)&gt;64,LEN(A283)&lt;&gt;LEN(SUBSTITUTE(A283,"*","")),LEN(A283)&lt;&gt;LEN(SUBSTITUTE(A283,"?","")),LEN(A283)&lt;&gt;LEN(SUBSTITUTE(A283,"~","")),LEN(A283)&lt;&gt;LEN(SUBSTITUTE(A283,"=","")),LEN(A283)&lt;&gt;LEN(SUBSTITUTE(A283,"&lt;","")),LEN(A283)&lt;&gt;LEN(SUBSTITUTE(A283,"&gt;","")))),"IDs: Text mit A–Z am Anfang, bis zu 64 Zeichen; ohne *, ?, ~, =, &lt; oder &gt;. Beispiel: T-001.",IF(COUNTIFS('Exits'!$A$9:$A$608,A283)&lt;&gt;1,"Ausstiegs-ID ist doppelt",IF(B283="","Zugehörige Trade-ID eingeben",IF(IF(IFERROR(OR(CODE(UPPER(LEFT(B283,1)))&lt;65,CODE(UPPER(LEFT(B283,1)))&gt;90),TRUE),TRUE,OR(NOT(ISTEXT(B283)),LEN(B283)&gt;64,LEN(B283)&lt;&gt;LEN(SUBSTITUTE(B283,"*","")),LEN(B283)&lt;&gt;LEN(SUBSTITUTE(B283,"?","")),LEN(B283)&lt;&gt;LEN(SUBSTITUTE(B283,"~","")),LEN(B283)&lt;&gt;LEN(SUBSTITUTE(B283,"=","")),LEN(B283)&lt;&gt;LEN(SUBSTITUTE(B283,"&lt;","")),LEN(B283)&lt;&gt;LEN(SUBSTITUTE(B283,"&gt;","")))),"IDs: Text mit A–Z am Anfang, bis zu 64 Zeichen; ohne *, ?, ~, =, &lt; oder &gt;. Beispiel: T-001.",IF(COUNTIFS('Trades'!$A$9:$A$208,B283)&lt;&gt;1,"Trade-ID muss genau einer Trades-Zeile entsprechen",IF(NOT(ISNUMBER(C283)),"Gültigen Schließungszeitpunkt eingeben",IF(OR(C283&lt;1,C283&gt;2958465),"Gültigen Schließungszeitpunkt eingeben",IF(NOT(ISNUMBER(D283)),"Positive geschlossene Menge eingeben",IF(OR(D283&lt;=0,D283&gt;1000000,ROUND(D283,8)&lt;&gt;D283),"Positive geschlossene Menge eingeben",IF(NOT(ISNUMBER(INDEX('Trades'!$D$9:$D$208,MATCH(B283,'Trades'!$A$9:$A$208,0)))),"Gültigen Eröffnungszeitpunkt eingeben",IF(C283&lt;INDEX('Trades'!$D$9:$D$208,MATCH(B283,'Trades'!$A$9:$A$208,0)),"Ausstieg liegt vor der Eröffnung",IF(AND(E283&lt;&gt;"",OR(NOT(ISNUMBER(E283)),E283&lt;=0)),"Positiven Kurs eingeben oder leer lassen",IF(AND(F283&lt;&gt;"",NOT(ISNUMBER(F283))),"Brutto-P&amp;L muss numerisch oder leer sein",IF(AND(ISNUMBER(F283),OR(ABS(F283)&gt;1000000000,ROUND(F283,2)&lt;&gt;F283)),"Geldbeträge: höchstens 2 Nachkommastellen; Eingabebetrag absolut ≤ 1.000.000.000.",""))))))))))))))))</x:f>
      </x:c>
      <x:c r="I283" s="29" t="str">
        <x:f>IF(ISNUMBER(D283),ROUND(D283,8),"")</x:f>
      </x:c>
      <x:c r="J283" s="29" t="n">
        <x:f>IF(ISNUMBER(F283),1,0)</x:f>
        <x:v>0</x:v>
      </x:c>
      <x:c r="K283" s="29" t="n">
        <x:f>IF(COUNTA(A283:F283)=0,0,1)</x:f>
        <x:v>0</x:v>
      </x:c>
    </x:row>
    <x:row r="284" ht="36" customHeight="1">
      <x:c r="A284" s="34"/>
      <x:c r="B284" s="34"/>
      <x:c r="C284" s="35"/>
      <x:c r="D284" s="36"/>
      <x:c r="E284" s="36"/>
      <x:c r="F284" s="37"/>
      <x:c r="G284" s="38" t="n">
        <x:f>IF(K284=0,0,IF(H284="",1,-1))</x:f>
        <x:v>0</x:v>
      </x:c>
      <x:c r="H284" s="33" t="str">
        <x:f>IF(K284=0,"",IF(A284="","Ausstiegs-ID eingeben",IF(IF(IFERROR(OR(CODE(UPPER(LEFT(A284,1)))&lt;65,CODE(UPPER(LEFT(A284,1)))&gt;90),TRUE),TRUE,OR(NOT(ISTEXT(A284)),LEN(A284)&gt;64,LEN(A284)&lt;&gt;LEN(SUBSTITUTE(A284,"*","")),LEN(A284)&lt;&gt;LEN(SUBSTITUTE(A284,"?","")),LEN(A284)&lt;&gt;LEN(SUBSTITUTE(A284,"~","")),LEN(A284)&lt;&gt;LEN(SUBSTITUTE(A284,"=","")),LEN(A284)&lt;&gt;LEN(SUBSTITUTE(A284,"&lt;","")),LEN(A284)&lt;&gt;LEN(SUBSTITUTE(A284,"&gt;","")))),"IDs: Text mit A–Z am Anfang, bis zu 64 Zeichen; ohne *, ?, ~, =, &lt; oder &gt;. Beispiel: T-001.",IF(COUNTIFS('Exits'!$A$9:$A$608,A284)&lt;&gt;1,"Ausstiegs-ID ist doppelt",IF(B284="","Zugehörige Trade-ID eingeben",IF(IF(IFERROR(OR(CODE(UPPER(LEFT(B284,1)))&lt;65,CODE(UPPER(LEFT(B284,1)))&gt;90),TRUE),TRUE,OR(NOT(ISTEXT(B284)),LEN(B284)&gt;64,LEN(B284)&lt;&gt;LEN(SUBSTITUTE(B284,"*","")),LEN(B284)&lt;&gt;LEN(SUBSTITUTE(B284,"?","")),LEN(B284)&lt;&gt;LEN(SUBSTITUTE(B284,"~","")),LEN(B284)&lt;&gt;LEN(SUBSTITUTE(B284,"=","")),LEN(B284)&lt;&gt;LEN(SUBSTITUTE(B284,"&lt;","")),LEN(B284)&lt;&gt;LEN(SUBSTITUTE(B284,"&gt;","")))),"IDs: Text mit A–Z am Anfang, bis zu 64 Zeichen; ohne *, ?, ~, =, &lt; oder &gt;. Beispiel: T-001.",IF(COUNTIFS('Trades'!$A$9:$A$208,B284)&lt;&gt;1,"Trade-ID muss genau einer Trades-Zeile entsprechen",IF(NOT(ISNUMBER(C284)),"Gültigen Schließungszeitpunkt eingeben",IF(OR(C284&lt;1,C284&gt;2958465),"Gültigen Schließungszeitpunkt eingeben",IF(NOT(ISNUMBER(D284)),"Positive geschlossene Menge eingeben",IF(OR(D284&lt;=0,D284&gt;1000000,ROUND(D284,8)&lt;&gt;D284),"Positive geschlossene Menge eingeben",IF(NOT(ISNUMBER(INDEX('Trades'!$D$9:$D$208,MATCH(B284,'Trades'!$A$9:$A$208,0)))),"Gültigen Eröffnungszeitpunkt eingeben",IF(C284&lt;INDEX('Trades'!$D$9:$D$208,MATCH(B284,'Trades'!$A$9:$A$208,0)),"Ausstieg liegt vor der Eröffnung",IF(AND(E284&lt;&gt;"",OR(NOT(ISNUMBER(E284)),E284&lt;=0)),"Positiven Kurs eingeben oder leer lassen",IF(AND(F284&lt;&gt;"",NOT(ISNUMBER(F284))),"Brutto-P&amp;L muss numerisch oder leer sein",IF(AND(ISNUMBER(F284),OR(ABS(F284)&gt;1000000000,ROUND(F284,2)&lt;&gt;F284)),"Geldbeträge: höchstens 2 Nachkommastellen; Eingabebetrag absolut ≤ 1.000.000.000.",""))))))))))))))))</x:f>
      </x:c>
      <x:c r="I284" s="29" t="str">
        <x:f>IF(ISNUMBER(D284),ROUND(D284,8),"")</x:f>
      </x:c>
      <x:c r="J284" s="29" t="n">
        <x:f>IF(ISNUMBER(F284),1,0)</x:f>
        <x:v>0</x:v>
      </x:c>
      <x:c r="K284" s="29" t="n">
        <x:f>IF(COUNTA(A284:F284)=0,0,1)</x:f>
        <x:v>0</x:v>
      </x:c>
    </x:row>
    <x:row r="285" ht="36" customHeight="1">
      <x:c r="A285" s="34"/>
      <x:c r="B285" s="34"/>
      <x:c r="C285" s="35"/>
      <x:c r="D285" s="36"/>
      <x:c r="E285" s="36"/>
      <x:c r="F285" s="37"/>
      <x:c r="G285" s="38" t="n">
        <x:f>IF(K285=0,0,IF(H285="",1,-1))</x:f>
        <x:v>0</x:v>
      </x:c>
      <x:c r="H285" s="33" t="str">
        <x:f>IF(K285=0,"",IF(A285="","Ausstiegs-ID eingeben",IF(IF(IFERROR(OR(CODE(UPPER(LEFT(A285,1)))&lt;65,CODE(UPPER(LEFT(A285,1)))&gt;90),TRUE),TRUE,OR(NOT(ISTEXT(A285)),LEN(A285)&gt;64,LEN(A285)&lt;&gt;LEN(SUBSTITUTE(A285,"*","")),LEN(A285)&lt;&gt;LEN(SUBSTITUTE(A285,"?","")),LEN(A285)&lt;&gt;LEN(SUBSTITUTE(A285,"~","")),LEN(A285)&lt;&gt;LEN(SUBSTITUTE(A285,"=","")),LEN(A285)&lt;&gt;LEN(SUBSTITUTE(A285,"&lt;","")),LEN(A285)&lt;&gt;LEN(SUBSTITUTE(A285,"&gt;","")))),"IDs: Text mit A–Z am Anfang, bis zu 64 Zeichen; ohne *, ?, ~, =, &lt; oder &gt;. Beispiel: T-001.",IF(COUNTIFS('Exits'!$A$9:$A$608,A285)&lt;&gt;1,"Ausstiegs-ID ist doppelt",IF(B285="","Zugehörige Trade-ID eingeben",IF(IF(IFERROR(OR(CODE(UPPER(LEFT(B285,1)))&lt;65,CODE(UPPER(LEFT(B285,1)))&gt;90),TRUE),TRUE,OR(NOT(ISTEXT(B285)),LEN(B285)&gt;64,LEN(B285)&lt;&gt;LEN(SUBSTITUTE(B285,"*","")),LEN(B285)&lt;&gt;LEN(SUBSTITUTE(B285,"?","")),LEN(B285)&lt;&gt;LEN(SUBSTITUTE(B285,"~","")),LEN(B285)&lt;&gt;LEN(SUBSTITUTE(B285,"=","")),LEN(B285)&lt;&gt;LEN(SUBSTITUTE(B285,"&lt;","")),LEN(B285)&lt;&gt;LEN(SUBSTITUTE(B285,"&gt;","")))),"IDs: Text mit A–Z am Anfang, bis zu 64 Zeichen; ohne *, ?, ~, =, &lt; oder &gt;. Beispiel: T-001.",IF(COUNTIFS('Trades'!$A$9:$A$208,B285)&lt;&gt;1,"Trade-ID muss genau einer Trades-Zeile entsprechen",IF(NOT(ISNUMBER(C285)),"Gültigen Schließungszeitpunkt eingeben",IF(OR(C285&lt;1,C285&gt;2958465),"Gültigen Schließungszeitpunkt eingeben",IF(NOT(ISNUMBER(D285)),"Positive geschlossene Menge eingeben",IF(OR(D285&lt;=0,D285&gt;1000000,ROUND(D285,8)&lt;&gt;D285),"Positive geschlossene Menge eingeben",IF(NOT(ISNUMBER(INDEX('Trades'!$D$9:$D$208,MATCH(B285,'Trades'!$A$9:$A$208,0)))),"Gültigen Eröffnungszeitpunkt eingeben",IF(C285&lt;INDEX('Trades'!$D$9:$D$208,MATCH(B285,'Trades'!$A$9:$A$208,0)),"Ausstieg liegt vor der Eröffnung",IF(AND(E285&lt;&gt;"",OR(NOT(ISNUMBER(E285)),E285&lt;=0)),"Positiven Kurs eingeben oder leer lassen",IF(AND(F285&lt;&gt;"",NOT(ISNUMBER(F285))),"Brutto-P&amp;L muss numerisch oder leer sein",IF(AND(ISNUMBER(F285),OR(ABS(F285)&gt;1000000000,ROUND(F285,2)&lt;&gt;F285)),"Geldbeträge: höchstens 2 Nachkommastellen; Eingabebetrag absolut ≤ 1.000.000.000.",""))))))))))))))))</x:f>
      </x:c>
      <x:c r="I285" s="29" t="str">
        <x:f>IF(ISNUMBER(D285),ROUND(D285,8),"")</x:f>
      </x:c>
      <x:c r="J285" s="29" t="n">
        <x:f>IF(ISNUMBER(F285),1,0)</x:f>
        <x:v>0</x:v>
      </x:c>
      <x:c r="K285" s="29" t="n">
        <x:f>IF(COUNTA(A285:F285)=0,0,1)</x:f>
        <x:v>0</x:v>
      </x:c>
    </x:row>
    <x:row r="286" ht="36" customHeight="1">
      <x:c r="A286" s="34"/>
      <x:c r="B286" s="34"/>
      <x:c r="C286" s="35"/>
      <x:c r="D286" s="36"/>
      <x:c r="E286" s="36"/>
      <x:c r="F286" s="37"/>
      <x:c r="G286" s="38" t="n">
        <x:f>IF(K286=0,0,IF(H286="",1,-1))</x:f>
        <x:v>0</x:v>
      </x:c>
      <x:c r="H286" s="33" t="str">
        <x:f>IF(K286=0,"",IF(A286="","Ausstiegs-ID eingeben",IF(IF(IFERROR(OR(CODE(UPPER(LEFT(A286,1)))&lt;65,CODE(UPPER(LEFT(A286,1)))&gt;90),TRUE),TRUE,OR(NOT(ISTEXT(A286)),LEN(A286)&gt;64,LEN(A286)&lt;&gt;LEN(SUBSTITUTE(A286,"*","")),LEN(A286)&lt;&gt;LEN(SUBSTITUTE(A286,"?","")),LEN(A286)&lt;&gt;LEN(SUBSTITUTE(A286,"~","")),LEN(A286)&lt;&gt;LEN(SUBSTITUTE(A286,"=","")),LEN(A286)&lt;&gt;LEN(SUBSTITUTE(A286,"&lt;","")),LEN(A286)&lt;&gt;LEN(SUBSTITUTE(A286,"&gt;","")))),"IDs: Text mit A–Z am Anfang, bis zu 64 Zeichen; ohne *, ?, ~, =, &lt; oder &gt;. Beispiel: T-001.",IF(COUNTIFS('Exits'!$A$9:$A$608,A286)&lt;&gt;1,"Ausstiegs-ID ist doppelt",IF(B286="","Zugehörige Trade-ID eingeben",IF(IF(IFERROR(OR(CODE(UPPER(LEFT(B286,1)))&lt;65,CODE(UPPER(LEFT(B286,1)))&gt;90),TRUE),TRUE,OR(NOT(ISTEXT(B286)),LEN(B286)&gt;64,LEN(B286)&lt;&gt;LEN(SUBSTITUTE(B286,"*","")),LEN(B286)&lt;&gt;LEN(SUBSTITUTE(B286,"?","")),LEN(B286)&lt;&gt;LEN(SUBSTITUTE(B286,"~","")),LEN(B286)&lt;&gt;LEN(SUBSTITUTE(B286,"=","")),LEN(B286)&lt;&gt;LEN(SUBSTITUTE(B286,"&lt;","")),LEN(B286)&lt;&gt;LEN(SUBSTITUTE(B286,"&gt;","")))),"IDs: Text mit A–Z am Anfang, bis zu 64 Zeichen; ohne *, ?, ~, =, &lt; oder &gt;. Beispiel: T-001.",IF(COUNTIFS('Trades'!$A$9:$A$208,B286)&lt;&gt;1,"Trade-ID muss genau einer Trades-Zeile entsprechen",IF(NOT(ISNUMBER(C286)),"Gültigen Schließungszeitpunkt eingeben",IF(OR(C286&lt;1,C286&gt;2958465),"Gültigen Schließungszeitpunkt eingeben",IF(NOT(ISNUMBER(D286)),"Positive geschlossene Menge eingeben",IF(OR(D286&lt;=0,D286&gt;1000000,ROUND(D286,8)&lt;&gt;D286),"Positive geschlossene Menge eingeben",IF(NOT(ISNUMBER(INDEX('Trades'!$D$9:$D$208,MATCH(B286,'Trades'!$A$9:$A$208,0)))),"Gültigen Eröffnungszeitpunkt eingeben",IF(C286&lt;INDEX('Trades'!$D$9:$D$208,MATCH(B286,'Trades'!$A$9:$A$208,0)),"Ausstieg liegt vor der Eröffnung",IF(AND(E286&lt;&gt;"",OR(NOT(ISNUMBER(E286)),E286&lt;=0)),"Positiven Kurs eingeben oder leer lassen",IF(AND(F286&lt;&gt;"",NOT(ISNUMBER(F286))),"Brutto-P&amp;L muss numerisch oder leer sein",IF(AND(ISNUMBER(F286),OR(ABS(F286)&gt;1000000000,ROUND(F286,2)&lt;&gt;F286)),"Geldbeträge: höchstens 2 Nachkommastellen; Eingabebetrag absolut ≤ 1.000.000.000.",""))))))))))))))))</x:f>
      </x:c>
      <x:c r="I286" s="29" t="str">
        <x:f>IF(ISNUMBER(D286),ROUND(D286,8),"")</x:f>
      </x:c>
      <x:c r="J286" s="29" t="n">
        <x:f>IF(ISNUMBER(F286),1,0)</x:f>
        <x:v>0</x:v>
      </x:c>
      <x:c r="K286" s="29" t="n">
        <x:f>IF(COUNTA(A286:F286)=0,0,1)</x:f>
        <x:v>0</x:v>
      </x:c>
    </x:row>
    <x:row r="287" ht="36" customHeight="1">
      <x:c r="A287" s="34"/>
      <x:c r="B287" s="34"/>
      <x:c r="C287" s="35"/>
      <x:c r="D287" s="36"/>
      <x:c r="E287" s="36"/>
      <x:c r="F287" s="37"/>
      <x:c r="G287" s="38" t="n">
        <x:f>IF(K287=0,0,IF(H287="",1,-1))</x:f>
        <x:v>0</x:v>
      </x:c>
      <x:c r="H287" s="33" t="str">
        <x:f>IF(K287=0,"",IF(A287="","Ausstiegs-ID eingeben",IF(IF(IFERROR(OR(CODE(UPPER(LEFT(A287,1)))&lt;65,CODE(UPPER(LEFT(A287,1)))&gt;90),TRUE),TRUE,OR(NOT(ISTEXT(A287)),LEN(A287)&gt;64,LEN(A287)&lt;&gt;LEN(SUBSTITUTE(A287,"*","")),LEN(A287)&lt;&gt;LEN(SUBSTITUTE(A287,"?","")),LEN(A287)&lt;&gt;LEN(SUBSTITUTE(A287,"~","")),LEN(A287)&lt;&gt;LEN(SUBSTITUTE(A287,"=","")),LEN(A287)&lt;&gt;LEN(SUBSTITUTE(A287,"&lt;","")),LEN(A287)&lt;&gt;LEN(SUBSTITUTE(A287,"&gt;","")))),"IDs: Text mit A–Z am Anfang, bis zu 64 Zeichen; ohne *, ?, ~, =, &lt; oder &gt;. Beispiel: T-001.",IF(COUNTIFS('Exits'!$A$9:$A$608,A287)&lt;&gt;1,"Ausstiegs-ID ist doppelt",IF(B287="","Zugehörige Trade-ID eingeben",IF(IF(IFERROR(OR(CODE(UPPER(LEFT(B287,1)))&lt;65,CODE(UPPER(LEFT(B287,1)))&gt;90),TRUE),TRUE,OR(NOT(ISTEXT(B287)),LEN(B287)&gt;64,LEN(B287)&lt;&gt;LEN(SUBSTITUTE(B287,"*","")),LEN(B287)&lt;&gt;LEN(SUBSTITUTE(B287,"?","")),LEN(B287)&lt;&gt;LEN(SUBSTITUTE(B287,"~","")),LEN(B287)&lt;&gt;LEN(SUBSTITUTE(B287,"=","")),LEN(B287)&lt;&gt;LEN(SUBSTITUTE(B287,"&lt;","")),LEN(B287)&lt;&gt;LEN(SUBSTITUTE(B287,"&gt;","")))),"IDs: Text mit A–Z am Anfang, bis zu 64 Zeichen; ohne *, ?, ~, =, &lt; oder &gt;. Beispiel: T-001.",IF(COUNTIFS('Trades'!$A$9:$A$208,B287)&lt;&gt;1,"Trade-ID muss genau einer Trades-Zeile entsprechen",IF(NOT(ISNUMBER(C287)),"Gültigen Schließungszeitpunkt eingeben",IF(OR(C287&lt;1,C287&gt;2958465),"Gültigen Schließungszeitpunkt eingeben",IF(NOT(ISNUMBER(D287)),"Positive geschlossene Menge eingeben",IF(OR(D287&lt;=0,D287&gt;1000000,ROUND(D287,8)&lt;&gt;D287),"Positive geschlossene Menge eingeben",IF(NOT(ISNUMBER(INDEX('Trades'!$D$9:$D$208,MATCH(B287,'Trades'!$A$9:$A$208,0)))),"Gültigen Eröffnungszeitpunkt eingeben",IF(C287&lt;INDEX('Trades'!$D$9:$D$208,MATCH(B287,'Trades'!$A$9:$A$208,0)),"Ausstieg liegt vor der Eröffnung",IF(AND(E287&lt;&gt;"",OR(NOT(ISNUMBER(E287)),E287&lt;=0)),"Positiven Kurs eingeben oder leer lassen",IF(AND(F287&lt;&gt;"",NOT(ISNUMBER(F287))),"Brutto-P&amp;L muss numerisch oder leer sein",IF(AND(ISNUMBER(F287),OR(ABS(F287)&gt;1000000000,ROUND(F287,2)&lt;&gt;F287)),"Geldbeträge: höchstens 2 Nachkommastellen; Eingabebetrag absolut ≤ 1.000.000.000.",""))))))))))))))))</x:f>
      </x:c>
      <x:c r="I287" s="29" t="str">
        <x:f>IF(ISNUMBER(D287),ROUND(D287,8),"")</x:f>
      </x:c>
      <x:c r="J287" s="29" t="n">
        <x:f>IF(ISNUMBER(F287),1,0)</x:f>
        <x:v>0</x:v>
      </x:c>
      <x:c r="K287" s="29" t="n">
        <x:f>IF(COUNTA(A287:F287)=0,0,1)</x:f>
        <x:v>0</x:v>
      </x:c>
    </x:row>
    <x:row r="288" ht="36" customHeight="1">
      <x:c r="A288" s="34"/>
      <x:c r="B288" s="34"/>
      <x:c r="C288" s="35"/>
      <x:c r="D288" s="36"/>
      <x:c r="E288" s="36"/>
      <x:c r="F288" s="37"/>
      <x:c r="G288" s="38" t="n">
        <x:f>IF(K288=0,0,IF(H288="",1,-1))</x:f>
        <x:v>0</x:v>
      </x:c>
      <x:c r="H288" s="33" t="str">
        <x:f>IF(K288=0,"",IF(A288="","Ausstiegs-ID eingeben",IF(IF(IFERROR(OR(CODE(UPPER(LEFT(A288,1)))&lt;65,CODE(UPPER(LEFT(A288,1)))&gt;90),TRUE),TRUE,OR(NOT(ISTEXT(A288)),LEN(A288)&gt;64,LEN(A288)&lt;&gt;LEN(SUBSTITUTE(A288,"*","")),LEN(A288)&lt;&gt;LEN(SUBSTITUTE(A288,"?","")),LEN(A288)&lt;&gt;LEN(SUBSTITUTE(A288,"~","")),LEN(A288)&lt;&gt;LEN(SUBSTITUTE(A288,"=","")),LEN(A288)&lt;&gt;LEN(SUBSTITUTE(A288,"&lt;","")),LEN(A288)&lt;&gt;LEN(SUBSTITUTE(A288,"&gt;","")))),"IDs: Text mit A–Z am Anfang, bis zu 64 Zeichen; ohne *, ?, ~, =, &lt; oder &gt;. Beispiel: T-001.",IF(COUNTIFS('Exits'!$A$9:$A$608,A288)&lt;&gt;1,"Ausstiegs-ID ist doppelt",IF(B288="","Zugehörige Trade-ID eingeben",IF(IF(IFERROR(OR(CODE(UPPER(LEFT(B288,1)))&lt;65,CODE(UPPER(LEFT(B288,1)))&gt;90),TRUE),TRUE,OR(NOT(ISTEXT(B288)),LEN(B288)&gt;64,LEN(B288)&lt;&gt;LEN(SUBSTITUTE(B288,"*","")),LEN(B288)&lt;&gt;LEN(SUBSTITUTE(B288,"?","")),LEN(B288)&lt;&gt;LEN(SUBSTITUTE(B288,"~","")),LEN(B288)&lt;&gt;LEN(SUBSTITUTE(B288,"=","")),LEN(B288)&lt;&gt;LEN(SUBSTITUTE(B288,"&lt;","")),LEN(B288)&lt;&gt;LEN(SUBSTITUTE(B288,"&gt;","")))),"IDs: Text mit A–Z am Anfang, bis zu 64 Zeichen; ohne *, ?, ~, =, &lt; oder &gt;. Beispiel: T-001.",IF(COUNTIFS('Trades'!$A$9:$A$208,B288)&lt;&gt;1,"Trade-ID muss genau einer Trades-Zeile entsprechen",IF(NOT(ISNUMBER(C288)),"Gültigen Schließungszeitpunkt eingeben",IF(OR(C288&lt;1,C288&gt;2958465),"Gültigen Schließungszeitpunkt eingeben",IF(NOT(ISNUMBER(D288)),"Positive geschlossene Menge eingeben",IF(OR(D288&lt;=0,D288&gt;1000000,ROUND(D288,8)&lt;&gt;D288),"Positive geschlossene Menge eingeben",IF(NOT(ISNUMBER(INDEX('Trades'!$D$9:$D$208,MATCH(B288,'Trades'!$A$9:$A$208,0)))),"Gültigen Eröffnungszeitpunkt eingeben",IF(C288&lt;INDEX('Trades'!$D$9:$D$208,MATCH(B288,'Trades'!$A$9:$A$208,0)),"Ausstieg liegt vor der Eröffnung",IF(AND(E288&lt;&gt;"",OR(NOT(ISNUMBER(E288)),E288&lt;=0)),"Positiven Kurs eingeben oder leer lassen",IF(AND(F288&lt;&gt;"",NOT(ISNUMBER(F288))),"Brutto-P&amp;L muss numerisch oder leer sein",IF(AND(ISNUMBER(F288),OR(ABS(F288)&gt;1000000000,ROUND(F288,2)&lt;&gt;F288)),"Geldbeträge: höchstens 2 Nachkommastellen; Eingabebetrag absolut ≤ 1.000.000.000.",""))))))))))))))))</x:f>
      </x:c>
      <x:c r="I288" s="29" t="str">
        <x:f>IF(ISNUMBER(D288),ROUND(D288,8),"")</x:f>
      </x:c>
      <x:c r="J288" s="29" t="n">
        <x:f>IF(ISNUMBER(F288),1,0)</x:f>
        <x:v>0</x:v>
      </x:c>
      <x:c r="K288" s="29" t="n">
        <x:f>IF(COUNTA(A288:F288)=0,0,1)</x:f>
        <x:v>0</x:v>
      </x:c>
    </x:row>
    <x:row r="289" ht="36" customHeight="1">
      <x:c r="A289" s="34"/>
      <x:c r="B289" s="34"/>
      <x:c r="C289" s="35"/>
      <x:c r="D289" s="36"/>
      <x:c r="E289" s="36"/>
      <x:c r="F289" s="37"/>
      <x:c r="G289" s="38" t="n">
        <x:f>IF(K289=0,0,IF(H289="",1,-1))</x:f>
        <x:v>0</x:v>
      </x:c>
      <x:c r="H289" s="33" t="str">
        <x:f>IF(K289=0,"",IF(A289="","Ausstiegs-ID eingeben",IF(IF(IFERROR(OR(CODE(UPPER(LEFT(A289,1)))&lt;65,CODE(UPPER(LEFT(A289,1)))&gt;90),TRUE),TRUE,OR(NOT(ISTEXT(A289)),LEN(A289)&gt;64,LEN(A289)&lt;&gt;LEN(SUBSTITUTE(A289,"*","")),LEN(A289)&lt;&gt;LEN(SUBSTITUTE(A289,"?","")),LEN(A289)&lt;&gt;LEN(SUBSTITUTE(A289,"~","")),LEN(A289)&lt;&gt;LEN(SUBSTITUTE(A289,"=","")),LEN(A289)&lt;&gt;LEN(SUBSTITUTE(A289,"&lt;","")),LEN(A289)&lt;&gt;LEN(SUBSTITUTE(A289,"&gt;","")))),"IDs: Text mit A–Z am Anfang, bis zu 64 Zeichen; ohne *, ?, ~, =, &lt; oder &gt;. Beispiel: T-001.",IF(COUNTIFS('Exits'!$A$9:$A$608,A289)&lt;&gt;1,"Ausstiegs-ID ist doppelt",IF(B289="","Zugehörige Trade-ID eingeben",IF(IF(IFERROR(OR(CODE(UPPER(LEFT(B289,1)))&lt;65,CODE(UPPER(LEFT(B289,1)))&gt;90),TRUE),TRUE,OR(NOT(ISTEXT(B289)),LEN(B289)&gt;64,LEN(B289)&lt;&gt;LEN(SUBSTITUTE(B289,"*","")),LEN(B289)&lt;&gt;LEN(SUBSTITUTE(B289,"?","")),LEN(B289)&lt;&gt;LEN(SUBSTITUTE(B289,"~","")),LEN(B289)&lt;&gt;LEN(SUBSTITUTE(B289,"=","")),LEN(B289)&lt;&gt;LEN(SUBSTITUTE(B289,"&lt;","")),LEN(B289)&lt;&gt;LEN(SUBSTITUTE(B289,"&gt;","")))),"IDs: Text mit A–Z am Anfang, bis zu 64 Zeichen; ohne *, ?, ~, =, &lt; oder &gt;. Beispiel: T-001.",IF(COUNTIFS('Trades'!$A$9:$A$208,B289)&lt;&gt;1,"Trade-ID muss genau einer Trades-Zeile entsprechen",IF(NOT(ISNUMBER(C289)),"Gültigen Schließungszeitpunkt eingeben",IF(OR(C289&lt;1,C289&gt;2958465),"Gültigen Schließungszeitpunkt eingeben",IF(NOT(ISNUMBER(D289)),"Positive geschlossene Menge eingeben",IF(OR(D289&lt;=0,D289&gt;1000000,ROUND(D289,8)&lt;&gt;D289),"Positive geschlossene Menge eingeben",IF(NOT(ISNUMBER(INDEX('Trades'!$D$9:$D$208,MATCH(B289,'Trades'!$A$9:$A$208,0)))),"Gültigen Eröffnungszeitpunkt eingeben",IF(C289&lt;INDEX('Trades'!$D$9:$D$208,MATCH(B289,'Trades'!$A$9:$A$208,0)),"Ausstieg liegt vor der Eröffnung",IF(AND(E289&lt;&gt;"",OR(NOT(ISNUMBER(E289)),E289&lt;=0)),"Positiven Kurs eingeben oder leer lassen",IF(AND(F289&lt;&gt;"",NOT(ISNUMBER(F289))),"Brutto-P&amp;L muss numerisch oder leer sein",IF(AND(ISNUMBER(F289),OR(ABS(F289)&gt;1000000000,ROUND(F289,2)&lt;&gt;F289)),"Geldbeträge: höchstens 2 Nachkommastellen; Eingabebetrag absolut ≤ 1.000.000.000.",""))))))))))))))))</x:f>
      </x:c>
      <x:c r="I289" s="29" t="str">
        <x:f>IF(ISNUMBER(D289),ROUND(D289,8),"")</x:f>
      </x:c>
      <x:c r="J289" s="29" t="n">
        <x:f>IF(ISNUMBER(F289),1,0)</x:f>
        <x:v>0</x:v>
      </x:c>
      <x:c r="K289" s="29" t="n">
        <x:f>IF(COUNTA(A289:F289)=0,0,1)</x:f>
        <x:v>0</x:v>
      </x:c>
    </x:row>
    <x:row r="290" ht="36" customHeight="1">
      <x:c r="A290" s="34"/>
      <x:c r="B290" s="34"/>
      <x:c r="C290" s="35"/>
      <x:c r="D290" s="36"/>
      <x:c r="E290" s="36"/>
      <x:c r="F290" s="37"/>
      <x:c r="G290" s="38" t="n">
        <x:f>IF(K290=0,0,IF(H290="",1,-1))</x:f>
        <x:v>0</x:v>
      </x:c>
      <x:c r="H290" s="33" t="str">
        <x:f>IF(K290=0,"",IF(A290="","Ausstiegs-ID eingeben",IF(IF(IFERROR(OR(CODE(UPPER(LEFT(A290,1)))&lt;65,CODE(UPPER(LEFT(A290,1)))&gt;90),TRUE),TRUE,OR(NOT(ISTEXT(A290)),LEN(A290)&gt;64,LEN(A290)&lt;&gt;LEN(SUBSTITUTE(A290,"*","")),LEN(A290)&lt;&gt;LEN(SUBSTITUTE(A290,"?","")),LEN(A290)&lt;&gt;LEN(SUBSTITUTE(A290,"~","")),LEN(A290)&lt;&gt;LEN(SUBSTITUTE(A290,"=","")),LEN(A290)&lt;&gt;LEN(SUBSTITUTE(A290,"&lt;","")),LEN(A290)&lt;&gt;LEN(SUBSTITUTE(A290,"&gt;","")))),"IDs: Text mit A–Z am Anfang, bis zu 64 Zeichen; ohne *, ?, ~, =, &lt; oder &gt;. Beispiel: T-001.",IF(COUNTIFS('Exits'!$A$9:$A$608,A290)&lt;&gt;1,"Ausstiegs-ID ist doppelt",IF(B290="","Zugehörige Trade-ID eingeben",IF(IF(IFERROR(OR(CODE(UPPER(LEFT(B290,1)))&lt;65,CODE(UPPER(LEFT(B290,1)))&gt;90),TRUE),TRUE,OR(NOT(ISTEXT(B290)),LEN(B290)&gt;64,LEN(B290)&lt;&gt;LEN(SUBSTITUTE(B290,"*","")),LEN(B290)&lt;&gt;LEN(SUBSTITUTE(B290,"?","")),LEN(B290)&lt;&gt;LEN(SUBSTITUTE(B290,"~","")),LEN(B290)&lt;&gt;LEN(SUBSTITUTE(B290,"=","")),LEN(B290)&lt;&gt;LEN(SUBSTITUTE(B290,"&lt;","")),LEN(B290)&lt;&gt;LEN(SUBSTITUTE(B290,"&gt;","")))),"IDs: Text mit A–Z am Anfang, bis zu 64 Zeichen; ohne *, ?, ~, =, &lt; oder &gt;. Beispiel: T-001.",IF(COUNTIFS('Trades'!$A$9:$A$208,B290)&lt;&gt;1,"Trade-ID muss genau einer Trades-Zeile entsprechen",IF(NOT(ISNUMBER(C290)),"Gültigen Schließungszeitpunkt eingeben",IF(OR(C290&lt;1,C290&gt;2958465),"Gültigen Schließungszeitpunkt eingeben",IF(NOT(ISNUMBER(D290)),"Positive geschlossene Menge eingeben",IF(OR(D290&lt;=0,D290&gt;1000000,ROUND(D290,8)&lt;&gt;D290),"Positive geschlossene Menge eingeben",IF(NOT(ISNUMBER(INDEX('Trades'!$D$9:$D$208,MATCH(B290,'Trades'!$A$9:$A$208,0)))),"Gültigen Eröffnungszeitpunkt eingeben",IF(C290&lt;INDEX('Trades'!$D$9:$D$208,MATCH(B290,'Trades'!$A$9:$A$208,0)),"Ausstieg liegt vor der Eröffnung",IF(AND(E290&lt;&gt;"",OR(NOT(ISNUMBER(E290)),E290&lt;=0)),"Positiven Kurs eingeben oder leer lassen",IF(AND(F290&lt;&gt;"",NOT(ISNUMBER(F290))),"Brutto-P&amp;L muss numerisch oder leer sein",IF(AND(ISNUMBER(F290),OR(ABS(F290)&gt;1000000000,ROUND(F290,2)&lt;&gt;F290)),"Geldbeträge: höchstens 2 Nachkommastellen; Eingabebetrag absolut ≤ 1.000.000.000.",""))))))))))))))))</x:f>
      </x:c>
      <x:c r="I290" s="29" t="str">
        <x:f>IF(ISNUMBER(D290),ROUND(D290,8),"")</x:f>
      </x:c>
      <x:c r="J290" s="29" t="n">
        <x:f>IF(ISNUMBER(F290),1,0)</x:f>
        <x:v>0</x:v>
      </x:c>
      <x:c r="K290" s="29" t="n">
        <x:f>IF(COUNTA(A290:F290)=0,0,1)</x:f>
        <x:v>0</x:v>
      </x:c>
    </x:row>
    <x:row r="291" ht="36" customHeight="1">
      <x:c r="A291" s="34"/>
      <x:c r="B291" s="34"/>
      <x:c r="C291" s="35"/>
      <x:c r="D291" s="36"/>
      <x:c r="E291" s="36"/>
      <x:c r="F291" s="37"/>
      <x:c r="G291" s="38" t="n">
        <x:f>IF(K291=0,0,IF(H291="",1,-1))</x:f>
        <x:v>0</x:v>
      </x:c>
      <x:c r="H291" s="33" t="str">
        <x:f>IF(K291=0,"",IF(A291="","Ausstiegs-ID eingeben",IF(IF(IFERROR(OR(CODE(UPPER(LEFT(A291,1)))&lt;65,CODE(UPPER(LEFT(A291,1)))&gt;90),TRUE),TRUE,OR(NOT(ISTEXT(A291)),LEN(A291)&gt;64,LEN(A291)&lt;&gt;LEN(SUBSTITUTE(A291,"*","")),LEN(A291)&lt;&gt;LEN(SUBSTITUTE(A291,"?","")),LEN(A291)&lt;&gt;LEN(SUBSTITUTE(A291,"~","")),LEN(A291)&lt;&gt;LEN(SUBSTITUTE(A291,"=","")),LEN(A291)&lt;&gt;LEN(SUBSTITUTE(A291,"&lt;","")),LEN(A291)&lt;&gt;LEN(SUBSTITUTE(A291,"&gt;","")))),"IDs: Text mit A–Z am Anfang, bis zu 64 Zeichen; ohne *, ?, ~, =, &lt; oder &gt;. Beispiel: T-001.",IF(COUNTIFS('Exits'!$A$9:$A$608,A291)&lt;&gt;1,"Ausstiegs-ID ist doppelt",IF(B291="","Zugehörige Trade-ID eingeben",IF(IF(IFERROR(OR(CODE(UPPER(LEFT(B291,1)))&lt;65,CODE(UPPER(LEFT(B291,1)))&gt;90),TRUE),TRUE,OR(NOT(ISTEXT(B291)),LEN(B291)&gt;64,LEN(B291)&lt;&gt;LEN(SUBSTITUTE(B291,"*","")),LEN(B291)&lt;&gt;LEN(SUBSTITUTE(B291,"?","")),LEN(B291)&lt;&gt;LEN(SUBSTITUTE(B291,"~","")),LEN(B291)&lt;&gt;LEN(SUBSTITUTE(B291,"=","")),LEN(B291)&lt;&gt;LEN(SUBSTITUTE(B291,"&lt;","")),LEN(B291)&lt;&gt;LEN(SUBSTITUTE(B291,"&gt;","")))),"IDs: Text mit A–Z am Anfang, bis zu 64 Zeichen; ohne *, ?, ~, =, &lt; oder &gt;. Beispiel: T-001.",IF(COUNTIFS('Trades'!$A$9:$A$208,B291)&lt;&gt;1,"Trade-ID muss genau einer Trades-Zeile entsprechen",IF(NOT(ISNUMBER(C291)),"Gültigen Schließungszeitpunkt eingeben",IF(OR(C291&lt;1,C291&gt;2958465),"Gültigen Schließungszeitpunkt eingeben",IF(NOT(ISNUMBER(D291)),"Positive geschlossene Menge eingeben",IF(OR(D291&lt;=0,D291&gt;1000000,ROUND(D291,8)&lt;&gt;D291),"Positive geschlossene Menge eingeben",IF(NOT(ISNUMBER(INDEX('Trades'!$D$9:$D$208,MATCH(B291,'Trades'!$A$9:$A$208,0)))),"Gültigen Eröffnungszeitpunkt eingeben",IF(C291&lt;INDEX('Trades'!$D$9:$D$208,MATCH(B291,'Trades'!$A$9:$A$208,0)),"Ausstieg liegt vor der Eröffnung",IF(AND(E291&lt;&gt;"",OR(NOT(ISNUMBER(E291)),E291&lt;=0)),"Positiven Kurs eingeben oder leer lassen",IF(AND(F291&lt;&gt;"",NOT(ISNUMBER(F291))),"Brutto-P&amp;L muss numerisch oder leer sein",IF(AND(ISNUMBER(F291),OR(ABS(F291)&gt;1000000000,ROUND(F291,2)&lt;&gt;F291)),"Geldbeträge: höchstens 2 Nachkommastellen; Eingabebetrag absolut ≤ 1.000.000.000.",""))))))))))))))))</x:f>
      </x:c>
      <x:c r="I291" s="29" t="str">
        <x:f>IF(ISNUMBER(D291),ROUND(D291,8),"")</x:f>
      </x:c>
      <x:c r="J291" s="29" t="n">
        <x:f>IF(ISNUMBER(F291),1,0)</x:f>
        <x:v>0</x:v>
      </x:c>
      <x:c r="K291" s="29" t="n">
        <x:f>IF(COUNTA(A291:F291)=0,0,1)</x:f>
        <x:v>0</x:v>
      </x:c>
    </x:row>
    <x:row r="292" ht="36" customHeight="1">
      <x:c r="A292" s="34"/>
      <x:c r="B292" s="34"/>
      <x:c r="C292" s="35"/>
      <x:c r="D292" s="36"/>
      <x:c r="E292" s="36"/>
      <x:c r="F292" s="37"/>
      <x:c r="G292" s="38" t="n">
        <x:f>IF(K292=0,0,IF(H292="",1,-1))</x:f>
        <x:v>0</x:v>
      </x:c>
      <x:c r="H292" s="33" t="str">
        <x:f>IF(K292=0,"",IF(A292="","Ausstiegs-ID eingeben",IF(IF(IFERROR(OR(CODE(UPPER(LEFT(A292,1)))&lt;65,CODE(UPPER(LEFT(A292,1)))&gt;90),TRUE),TRUE,OR(NOT(ISTEXT(A292)),LEN(A292)&gt;64,LEN(A292)&lt;&gt;LEN(SUBSTITUTE(A292,"*","")),LEN(A292)&lt;&gt;LEN(SUBSTITUTE(A292,"?","")),LEN(A292)&lt;&gt;LEN(SUBSTITUTE(A292,"~","")),LEN(A292)&lt;&gt;LEN(SUBSTITUTE(A292,"=","")),LEN(A292)&lt;&gt;LEN(SUBSTITUTE(A292,"&lt;","")),LEN(A292)&lt;&gt;LEN(SUBSTITUTE(A292,"&gt;","")))),"IDs: Text mit A–Z am Anfang, bis zu 64 Zeichen; ohne *, ?, ~, =, &lt; oder &gt;. Beispiel: T-001.",IF(COUNTIFS('Exits'!$A$9:$A$608,A292)&lt;&gt;1,"Ausstiegs-ID ist doppelt",IF(B292="","Zugehörige Trade-ID eingeben",IF(IF(IFERROR(OR(CODE(UPPER(LEFT(B292,1)))&lt;65,CODE(UPPER(LEFT(B292,1)))&gt;90),TRUE),TRUE,OR(NOT(ISTEXT(B292)),LEN(B292)&gt;64,LEN(B292)&lt;&gt;LEN(SUBSTITUTE(B292,"*","")),LEN(B292)&lt;&gt;LEN(SUBSTITUTE(B292,"?","")),LEN(B292)&lt;&gt;LEN(SUBSTITUTE(B292,"~","")),LEN(B292)&lt;&gt;LEN(SUBSTITUTE(B292,"=","")),LEN(B292)&lt;&gt;LEN(SUBSTITUTE(B292,"&lt;","")),LEN(B292)&lt;&gt;LEN(SUBSTITUTE(B292,"&gt;","")))),"IDs: Text mit A–Z am Anfang, bis zu 64 Zeichen; ohne *, ?, ~, =, &lt; oder &gt;. Beispiel: T-001.",IF(COUNTIFS('Trades'!$A$9:$A$208,B292)&lt;&gt;1,"Trade-ID muss genau einer Trades-Zeile entsprechen",IF(NOT(ISNUMBER(C292)),"Gültigen Schließungszeitpunkt eingeben",IF(OR(C292&lt;1,C292&gt;2958465),"Gültigen Schließungszeitpunkt eingeben",IF(NOT(ISNUMBER(D292)),"Positive geschlossene Menge eingeben",IF(OR(D292&lt;=0,D292&gt;1000000,ROUND(D292,8)&lt;&gt;D292),"Positive geschlossene Menge eingeben",IF(NOT(ISNUMBER(INDEX('Trades'!$D$9:$D$208,MATCH(B292,'Trades'!$A$9:$A$208,0)))),"Gültigen Eröffnungszeitpunkt eingeben",IF(C292&lt;INDEX('Trades'!$D$9:$D$208,MATCH(B292,'Trades'!$A$9:$A$208,0)),"Ausstieg liegt vor der Eröffnung",IF(AND(E292&lt;&gt;"",OR(NOT(ISNUMBER(E292)),E292&lt;=0)),"Positiven Kurs eingeben oder leer lassen",IF(AND(F292&lt;&gt;"",NOT(ISNUMBER(F292))),"Brutto-P&amp;L muss numerisch oder leer sein",IF(AND(ISNUMBER(F292),OR(ABS(F292)&gt;1000000000,ROUND(F292,2)&lt;&gt;F292)),"Geldbeträge: höchstens 2 Nachkommastellen; Eingabebetrag absolut ≤ 1.000.000.000.",""))))))))))))))))</x:f>
      </x:c>
      <x:c r="I292" s="29" t="str">
        <x:f>IF(ISNUMBER(D292),ROUND(D292,8),"")</x:f>
      </x:c>
      <x:c r="J292" s="29" t="n">
        <x:f>IF(ISNUMBER(F292),1,0)</x:f>
        <x:v>0</x:v>
      </x:c>
      <x:c r="K292" s="29" t="n">
        <x:f>IF(COUNTA(A292:F292)=0,0,1)</x:f>
        <x:v>0</x:v>
      </x:c>
    </x:row>
    <x:row r="293" ht="36" customHeight="1">
      <x:c r="A293" s="34"/>
      <x:c r="B293" s="34"/>
      <x:c r="C293" s="35"/>
      <x:c r="D293" s="36"/>
      <x:c r="E293" s="36"/>
      <x:c r="F293" s="37"/>
      <x:c r="G293" s="38" t="n">
        <x:f>IF(K293=0,0,IF(H293="",1,-1))</x:f>
        <x:v>0</x:v>
      </x:c>
      <x:c r="H293" s="33" t="str">
        <x:f>IF(K293=0,"",IF(A293="","Ausstiegs-ID eingeben",IF(IF(IFERROR(OR(CODE(UPPER(LEFT(A293,1)))&lt;65,CODE(UPPER(LEFT(A293,1)))&gt;90),TRUE),TRUE,OR(NOT(ISTEXT(A293)),LEN(A293)&gt;64,LEN(A293)&lt;&gt;LEN(SUBSTITUTE(A293,"*","")),LEN(A293)&lt;&gt;LEN(SUBSTITUTE(A293,"?","")),LEN(A293)&lt;&gt;LEN(SUBSTITUTE(A293,"~","")),LEN(A293)&lt;&gt;LEN(SUBSTITUTE(A293,"=","")),LEN(A293)&lt;&gt;LEN(SUBSTITUTE(A293,"&lt;","")),LEN(A293)&lt;&gt;LEN(SUBSTITUTE(A293,"&gt;","")))),"IDs: Text mit A–Z am Anfang, bis zu 64 Zeichen; ohne *, ?, ~, =, &lt; oder &gt;. Beispiel: T-001.",IF(COUNTIFS('Exits'!$A$9:$A$608,A293)&lt;&gt;1,"Ausstiegs-ID ist doppelt",IF(B293="","Zugehörige Trade-ID eingeben",IF(IF(IFERROR(OR(CODE(UPPER(LEFT(B293,1)))&lt;65,CODE(UPPER(LEFT(B293,1)))&gt;90),TRUE),TRUE,OR(NOT(ISTEXT(B293)),LEN(B293)&gt;64,LEN(B293)&lt;&gt;LEN(SUBSTITUTE(B293,"*","")),LEN(B293)&lt;&gt;LEN(SUBSTITUTE(B293,"?","")),LEN(B293)&lt;&gt;LEN(SUBSTITUTE(B293,"~","")),LEN(B293)&lt;&gt;LEN(SUBSTITUTE(B293,"=","")),LEN(B293)&lt;&gt;LEN(SUBSTITUTE(B293,"&lt;","")),LEN(B293)&lt;&gt;LEN(SUBSTITUTE(B293,"&gt;","")))),"IDs: Text mit A–Z am Anfang, bis zu 64 Zeichen; ohne *, ?, ~, =, &lt; oder &gt;. Beispiel: T-001.",IF(COUNTIFS('Trades'!$A$9:$A$208,B293)&lt;&gt;1,"Trade-ID muss genau einer Trades-Zeile entsprechen",IF(NOT(ISNUMBER(C293)),"Gültigen Schließungszeitpunkt eingeben",IF(OR(C293&lt;1,C293&gt;2958465),"Gültigen Schließungszeitpunkt eingeben",IF(NOT(ISNUMBER(D293)),"Positive geschlossene Menge eingeben",IF(OR(D293&lt;=0,D293&gt;1000000,ROUND(D293,8)&lt;&gt;D293),"Positive geschlossene Menge eingeben",IF(NOT(ISNUMBER(INDEX('Trades'!$D$9:$D$208,MATCH(B293,'Trades'!$A$9:$A$208,0)))),"Gültigen Eröffnungszeitpunkt eingeben",IF(C293&lt;INDEX('Trades'!$D$9:$D$208,MATCH(B293,'Trades'!$A$9:$A$208,0)),"Ausstieg liegt vor der Eröffnung",IF(AND(E293&lt;&gt;"",OR(NOT(ISNUMBER(E293)),E293&lt;=0)),"Positiven Kurs eingeben oder leer lassen",IF(AND(F293&lt;&gt;"",NOT(ISNUMBER(F293))),"Brutto-P&amp;L muss numerisch oder leer sein",IF(AND(ISNUMBER(F293),OR(ABS(F293)&gt;1000000000,ROUND(F293,2)&lt;&gt;F293)),"Geldbeträge: höchstens 2 Nachkommastellen; Eingabebetrag absolut ≤ 1.000.000.000.",""))))))))))))))))</x:f>
      </x:c>
      <x:c r="I293" s="29" t="str">
        <x:f>IF(ISNUMBER(D293),ROUND(D293,8),"")</x:f>
      </x:c>
      <x:c r="J293" s="29" t="n">
        <x:f>IF(ISNUMBER(F293),1,0)</x:f>
        <x:v>0</x:v>
      </x:c>
      <x:c r="K293" s="29" t="n">
        <x:f>IF(COUNTA(A293:F293)=0,0,1)</x:f>
        <x:v>0</x:v>
      </x:c>
    </x:row>
    <x:row r="294" ht="36" customHeight="1">
      <x:c r="A294" s="34"/>
      <x:c r="B294" s="34"/>
      <x:c r="C294" s="35"/>
      <x:c r="D294" s="36"/>
      <x:c r="E294" s="36"/>
      <x:c r="F294" s="37"/>
      <x:c r="G294" s="38" t="n">
        <x:f>IF(K294=0,0,IF(H294="",1,-1))</x:f>
        <x:v>0</x:v>
      </x:c>
      <x:c r="H294" s="33" t="str">
        <x:f>IF(K294=0,"",IF(A294="","Ausstiegs-ID eingeben",IF(IF(IFERROR(OR(CODE(UPPER(LEFT(A294,1)))&lt;65,CODE(UPPER(LEFT(A294,1)))&gt;90),TRUE),TRUE,OR(NOT(ISTEXT(A294)),LEN(A294)&gt;64,LEN(A294)&lt;&gt;LEN(SUBSTITUTE(A294,"*","")),LEN(A294)&lt;&gt;LEN(SUBSTITUTE(A294,"?","")),LEN(A294)&lt;&gt;LEN(SUBSTITUTE(A294,"~","")),LEN(A294)&lt;&gt;LEN(SUBSTITUTE(A294,"=","")),LEN(A294)&lt;&gt;LEN(SUBSTITUTE(A294,"&lt;","")),LEN(A294)&lt;&gt;LEN(SUBSTITUTE(A294,"&gt;","")))),"IDs: Text mit A–Z am Anfang, bis zu 64 Zeichen; ohne *, ?, ~, =, &lt; oder &gt;. Beispiel: T-001.",IF(COUNTIFS('Exits'!$A$9:$A$608,A294)&lt;&gt;1,"Ausstiegs-ID ist doppelt",IF(B294="","Zugehörige Trade-ID eingeben",IF(IF(IFERROR(OR(CODE(UPPER(LEFT(B294,1)))&lt;65,CODE(UPPER(LEFT(B294,1)))&gt;90),TRUE),TRUE,OR(NOT(ISTEXT(B294)),LEN(B294)&gt;64,LEN(B294)&lt;&gt;LEN(SUBSTITUTE(B294,"*","")),LEN(B294)&lt;&gt;LEN(SUBSTITUTE(B294,"?","")),LEN(B294)&lt;&gt;LEN(SUBSTITUTE(B294,"~","")),LEN(B294)&lt;&gt;LEN(SUBSTITUTE(B294,"=","")),LEN(B294)&lt;&gt;LEN(SUBSTITUTE(B294,"&lt;","")),LEN(B294)&lt;&gt;LEN(SUBSTITUTE(B294,"&gt;","")))),"IDs: Text mit A–Z am Anfang, bis zu 64 Zeichen; ohne *, ?, ~, =, &lt; oder &gt;. Beispiel: T-001.",IF(COUNTIFS('Trades'!$A$9:$A$208,B294)&lt;&gt;1,"Trade-ID muss genau einer Trades-Zeile entsprechen",IF(NOT(ISNUMBER(C294)),"Gültigen Schließungszeitpunkt eingeben",IF(OR(C294&lt;1,C294&gt;2958465),"Gültigen Schließungszeitpunkt eingeben",IF(NOT(ISNUMBER(D294)),"Positive geschlossene Menge eingeben",IF(OR(D294&lt;=0,D294&gt;1000000,ROUND(D294,8)&lt;&gt;D294),"Positive geschlossene Menge eingeben",IF(NOT(ISNUMBER(INDEX('Trades'!$D$9:$D$208,MATCH(B294,'Trades'!$A$9:$A$208,0)))),"Gültigen Eröffnungszeitpunkt eingeben",IF(C294&lt;INDEX('Trades'!$D$9:$D$208,MATCH(B294,'Trades'!$A$9:$A$208,0)),"Ausstieg liegt vor der Eröffnung",IF(AND(E294&lt;&gt;"",OR(NOT(ISNUMBER(E294)),E294&lt;=0)),"Positiven Kurs eingeben oder leer lassen",IF(AND(F294&lt;&gt;"",NOT(ISNUMBER(F294))),"Brutto-P&amp;L muss numerisch oder leer sein",IF(AND(ISNUMBER(F294),OR(ABS(F294)&gt;1000000000,ROUND(F294,2)&lt;&gt;F294)),"Geldbeträge: höchstens 2 Nachkommastellen; Eingabebetrag absolut ≤ 1.000.000.000.",""))))))))))))))))</x:f>
      </x:c>
      <x:c r="I294" s="29" t="str">
        <x:f>IF(ISNUMBER(D294),ROUND(D294,8),"")</x:f>
      </x:c>
      <x:c r="J294" s="29" t="n">
        <x:f>IF(ISNUMBER(F294),1,0)</x:f>
        <x:v>0</x:v>
      </x:c>
      <x:c r="K294" s="29" t="n">
        <x:f>IF(COUNTA(A294:F294)=0,0,1)</x:f>
        <x:v>0</x:v>
      </x:c>
    </x:row>
    <x:row r="295" ht="36" customHeight="1">
      <x:c r="A295" s="34"/>
      <x:c r="B295" s="34"/>
      <x:c r="C295" s="35"/>
      <x:c r="D295" s="36"/>
      <x:c r="E295" s="36"/>
      <x:c r="F295" s="37"/>
      <x:c r="G295" s="38" t="n">
        <x:f>IF(K295=0,0,IF(H295="",1,-1))</x:f>
        <x:v>0</x:v>
      </x:c>
      <x:c r="H295" s="33" t="str">
        <x:f>IF(K295=0,"",IF(A295="","Ausstiegs-ID eingeben",IF(IF(IFERROR(OR(CODE(UPPER(LEFT(A295,1)))&lt;65,CODE(UPPER(LEFT(A295,1)))&gt;90),TRUE),TRUE,OR(NOT(ISTEXT(A295)),LEN(A295)&gt;64,LEN(A295)&lt;&gt;LEN(SUBSTITUTE(A295,"*","")),LEN(A295)&lt;&gt;LEN(SUBSTITUTE(A295,"?","")),LEN(A295)&lt;&gt;LEN(SUBSTITUTE(A295,"~","")),LEN(A295)&lt;&gt;LEN(SUBSTITUTE(A295,"=","")),LEN(A295)&lt;&gt;LEN(SUBSTITUTE(A295,"&lt;","")),LEN(A295)&lt;&gt;LEN(SUBSTITUTE(A295,"&gt;","")))),"IDs: Text mit A–Z am Anfang, bis zu 64 Zeichen; ohne *, ?, ~, =, &lt; oder &gt;. Beispiel: T-001.",IF(COUNTIFS('Exits'!$A$9:$A$608,A295)&lt;&gt;1,"Ausstiegs-ID ist doppelt",IF(B295="","Zugehörige Trade-ID eingeben",IF(IF(IFERROR(OR(CODE(UPPER(LEFT(B295,1)))&lt;65,CODE(UPPER(LEFT(B295,1)))&gt;90),TRUE),TRUE,OR(NOT(ISTEXT(B295)),LEN(B295)&gt;64,LEN(B295)&lt;&gt;LEN(SUBSTITUTE(B295,"*","")),LEN(B295)&lt;&gt;LEN(SUBSTITUTE(B295,"?","")),LEN(B295)&lt;&gt;LEN(SUBSTITUTE(B295,"~","")),LEN(B295)&lt;&gt;LEN(SUBSTITUTE(B295,"=","")),LEN(B295)&lt;&gt;LEN(SUBSTITUTE(B295,"&lt;","")),LEN(B295)&lt;&gt;LEN(SUBSTITUTE(B295,"&gt;","")))),"IDs: Text mit A–Z am Anfang, bis zu 64 Zeichen; ohne *, ?, ~, =, &lt; oder &gt;. Beispiel: T-001.",IF(COUNTIFS('Trades'!$A$9:$A$208,B295)&lt;&gt;1,"Trade-ID muss genau einer Trades-Zeile entsprechen",IF(NOT(ISNUMBER(C295)),"Gültigen Schließungszeitpunkt eingeben",IF(OR(C295&lt;1,C295&gt;2958465),"Gültigen Schließungszeitpunkt eingeben",IF(NOT(ISNUMBER(D295)),"Positive geschlossene Menge eingeben",IF(OR(D295&lt;=0,D295&gt;1000000,ROUND(D295,8)&lt;&gt;D295),"Positive geschlossene Menge eingeben",IF(NOT(ISNUMBER(INDEX('Trades'!$D$9:$D$208,MATCH(B295,'Trades'!$A$9:$A$208,0)))),"Gültigen Eröffnungszeitpunkt eingeben",IF(C295&lt;INDEX('Trades'!$D$9:$D$208,MATCH(B295,'Trades'!$A$9:$A$208,0)),"Ausstieg liegt vor der Eröffnung",IF(AND(E295&lt;&gt;"",OR(NOT(ISNUMBER(E295)),E295&lt;=0)),"Positiven Kurs eingeben oder leer lassen",IF(AND(F295&lt;&gt;"",NOT(ISNUMBER(F295))),"Brutto-P&amp;L muss numerisch oder leer sein",IF(AND(ISNUMBER(F295),OR(ABS(F295)&gt;1000000000,ROUND(F295,2)&lt;&gt;F295)),"Geldbeträge: höchstens 2 Nachkommastellen; Eingabebetrag absolut ≤ 1.000.000.000.",""))))))))))))))))</x:f>
      </x:c>
      <x:c r="I295" s="29" t="str">
        <x:f>IF(ISNUMBER(D295),ROUND(D295,8),"")</x:f>
      </x:c>
      <x:c r="J295" s="29" t="n">
        <x:f>IF(ISNUMBER(F295),1,0)</x:f>
        <x:v>0</x:v>
      </x:c>
      <x:c r="K295" s="29" t="n">
        <x:f>IF(COUNTA(A295:F295)=0,0,1)</x:f>
        <x:v>0</x:v>
      </x:c>
    </x:row>
    <x:row r="296" ht="36" customHeight="1">
      <x:c r="A296" s="34"/>
      <x:c r="B296" s="34"/>
      <x:c r="C296" s="35"/>
      <x:c r="D296" s="36"/>
      <x:c r="E296" s="36"/>
      <x:c r="F296" s="37"/>
      <x:c r="G296" s="38" t="n">
        <x:f>IF(K296=0,0,IF(H296="",1,-1))</x:f>
        <x:v>0</x:v>
      </x:c>
      <x:c r="H296" s="33" t="str">
        <x:f>IF(K296=0,"",IF(A296="","Ausstiegs-ID eingeben",IF(IF(IFERROR(OR(CODE(UPPER(LEFT(A296,1)))&lt;65,CODE(UPPER(LEFT(A296,1)))&gt;90),TRUE),TRUE,OR(NOT(ISTEXT(A296)),LEN(A296)&gt;64,LEN(A296)&lt;&gt;LEN(SUBSTITUTE(A296,"*","")),LEN(A296)&lt;&gt;LEN(SUBSTITUTE(A296,"?","")),LEN(A296)&lt;&gt;LEN(SUBSTITUTE(A296,"~","")),LEN(A296)&lt;&gt;LEN(SUBSTITUTE(A296,"=","")),LEN(A296)&lt;&gt;LEN(SUBSTITUTE(A296,"&lt;","")),LEN(A296)&lt;&gt;LEN(SUBSTITUTE(A296,"&gt;","")))),"IDs: Text mit A–Z am Anfang, bis zu 64 Zeichen; ohne *, ?, ~, =, &lt; oder &gt;. Beispiel: T-001.",IF(COUNTIFS('Exits'!$A$9:$A$608,A296)&lt;&gt;1,"Ausstiegs-ID ist doppelt",IF(B296="","Zugehörige Trade-ID eingeben",IF(IF(IFERROR(OR(CODE(UPPER(LEFT(B296,1)))&lt;65,CODE(UPPER(LEFT(B296,1)))&gt;90),TRUE),TRUE,OR(NOT(ISTEXT(B296)),LEN(B296)&gt;64,LEN(B296)&lt;&gt;LEN(SUBSTITUTE(B296,"*","")),LEN(B296)&lt;&gt;LEN(SUBSTITUTE(B296,"?","")),LEN(B296)&lt;&gt;LEN(SUBSTITUTE(B296,"~","")),LEN(B296)&lt;&gt;LEN(SUBSTITUTE(B296,"=","")),LEN(B296)&lt;&gt;LEN(SUBSTITUTE(B296,"&lt;","")),LEN(B296)&lt;&gt;LEN(SUBSTITUTE(B296,"&gt;","")))),"IDs: Text mit A–Z am Anfang, bis zu 64 Zeichen; ohne *, ?, ~, =, &lt; oder &gt;. Beispiel: T-001.",IF(COUNTIFS('Trades'!$A$9:$A$208,B296)&lt;&gt;1,"Trade-ID muss genau einer Trades-Zeile entsprechen",IF(NOT(ISNUMBER(C296)),"Gültigen Schließungszeitpunkt eingeben",IF(OR(C296&lt;1,C296&gt;2958465),"Gültigen Schließungszeitpunkt eingeben",IF(NOT(ISNUMBER(D296)),"Positive geschlossene Menge eingeben",IF(OR(D296&lt;=0,D296&gt;1000000,ROUND(D296,8)&lt;&gt;D296),"Positive geschlossene Menge eingeben",IF(NOT(ISNUMBER(INDEX('Trades'!$D$9:$D$208,MATCH(B296,'Trades'!$A$9:$A$208,0)))),"Gültigen Eröffnungszeitpunkt eingeben",IF(C296&lt;INDEX('Trades'!$D$9:$D$208,MATCH(B296,'Trades'!$A$9:$A$208,0)),"Ausstieg liegt vor der Eröffnung",IF(AND(E296&lt;&gt;"",OR(NOT(ISNUMBER(E296)),E296&lt;=0)),"Positiven Kurs eingeben oder leer lassen",IF(AND(F296&lt;&gt;"",NOT(ISNUMBER(F296))),"Brutto-P&amp;L muss numerisch oder leer sein",IF(AND(ISNUMBER(F296),OR(ABS(F296)&gt;1000000000,ROUND(F296,2)&lt;&gt;F296)),"Geldbeträge: höchstens 2 Nachkommastellen; Eingabebetrag absolut ≤ 1.000.000.000.",""))))))))))))))))</x:f>
      </x:c>
      <x:c r="I296" s="29" t="str">
        <x:f>IF(ISNUMBER(D296),ROUND(D296,8),"")</x:f>
      </x:c>
      <x:c r="J296" s="29" t="n">
        <x:f>IF(ISNUMBER(F296),1,0)</x:f>
        <x:v>0</x:v>
      </x:c>
      <x:c r="K296" s="29" t="n">
        <x:f>IF(COUNTA(A296:F296)=0,0,1)</x:f>
        <x:v>0</x:v>
      </x:c>
    </x:row>
    <x:row r="297" ht="36" customHeight="1">
      <x:c r="A297" s="34"/>
      <x:c r="B297" s="34"/>
      <x:c r="C297" s="35"/>
      <x:c r="D297" s="36"/>
      <x:c r="E297" s="36"/>
      <x:c r="F297" s="37"/>
      <x:c r="G297" s="38" t="n">
        <x:f>IF(K297=0,0,IF(H297="",1,-1))</x:f>
        <x:v>0</x:v>
      </x:c>
      <x:c r="H297" s="33" t="str">
        <x:f>IF(K297=0,"",IF(A297="","Ausstiegs-ID eingeben",IF(IF(IFERROR(OR(CODE(UPPER(LEFT(A297,1)))&lt;65,CODE(UPPER(LEFT(A297,1)))&gt;90),TRUE),TRUE,OR(NOT(ISTEXT(A297)),LEN(A297)&gt;64,LEN(A297)&lt;&gt;LEN(SUBSTITUTE(A297,"*","")),LEN(A297)&lt;&gt;LEN(SUBSTITUTE(A297,"?","")),LEN(A297)&lt;&gt;LEN(SUBSTITUTE(A297,"~","")),LEN(A297)&lt;&gt;LEN(SUBSTITUTE(A297,"=","")),LEN(A297)&lt;&gt;LEN(SUBSTITUTE(A297,"&lt;","")),LEN(A297)&lt;&gt;LEN(SUBSTITUTE(A297,"&gt;","")))),"IDs: Text mit A–Z am Anfang, bis zu 64 Zeichen; ohne *, ?, ~, =, &lt; oder &gt;. Beispiel: T-001.",IF(COUNTIFS('Exits'!$A$9:$A$608,A297)&lt;&gt;1,"Ausstiegs-ID ist doppelt",IF(B297="","Zugehörige Trade-ID eingeben",IF(IF(IFERROR(OR(CODE(UPPER(LEFT(B297,1)))&lt;65,CODE(UPPER(LEFT(B297,1)))&gt;90),TRUE),TRUE,OR(NOT(ISTEXT(B297)),LEN(B297)&gt;64,LEN(B297)&lt;&gt;LEN(SUBSTITUTE(B297,"*","")),LEN(B297)&lt;&gt;LEN(SUBSTITUTE(B297,"?","")),LEN(B297)&lt;&gt;LEN(SUBSTITUTE(B297,"~","")),LEN(B297)&lt;&gt;LEN(SUBSTITUTE(B297,"=","")),LEN(B297)&lt;&gt;LEN(SUBSTITUTE(B297,"&lt;","")),LEN(B297)&lt;&gt;LEN(SUBSTITUTE(B297,"&gt;","")))),"IDs: Text mit A–Z am Anfang, bis zu 64 Zeichen; ohne *, ?, ~, =, &lt; oder &gt;. Beispiel: T-001.",IF(COUNTIFS('Trades'!$A$9:$A$208,B297)&lt;&gt;1,"Trade-ID muss genau einer Trades-Zeile entsprechen",IF(NOT(ISNUMBER(C297)),"Gültigen Schließungszeitpunkt eingeben",IF(OR(C297&lt;1,C297&gt;2958465),"Gültigen Schließungszeitpunkt eingeben",IF(NOT(ISNUMBER(D297)),"Positive geschlossene Menge eingeben",IF(OR(D297&lt;=0,D297&gt;1000000,ROUND(D297,8)&lt;&gt;D297),"Positive geschlossene Menge eingeben",IF(NOT(ISNUMBER(INDEX('Trades'!$D$9:$D$208,MATCH(B297,'Trades'!$A$9:$A$208,0)))),"Gültigen Eröffnungszeitpunkt eingeben",IF(C297&lt;INDEX('Trades'!$D$9:$D$208,MATCH(B297,'Trades'!$A$9:$A$208,0)),"Ausstieg liegt vor der Eröffnung",IF(AND(E297&lt;&gt;"",OR(NOT(ISNUMBER(E297)),E297&lt;=0)),"Positiven Kurs eingeben oder leer lassen",IF(AND(F297&lt;&gt;"",NOT(ISNUMBER(F297))),"Brutto-P&amp;L muss numerisch oder leer sein",IF(AND(ISNUMBER(F297),OR(ABS(F297)&gt;1000000000,ROUND(F297,2)&lt;&gt;F297)),"Geldbeträge: höchstens 2 Nachkommastellen; Eingabebetrag absolut ≤ 1.000.000.000.",""))))))))))))))))</x:f>
      </x:c>
      <x:c r="I297" s="29" t="str">
        <x:f>IF(ISNUMBER(D297),ROUND(D297,8),"")</x:f>
      </x:c>
      <x:c r="J297" s="29" t="n">
        <x:f>IF(ISNUMBER(F297),1,0)</x:f>
        <x:v>0</x:v>
      </x:c>
      <x:c r="K297" s="29" t="n">
        <x:f>IF(COUNTA(A297:F297)=0,0,1)</x:f>
        <x:v>0</x:v>
      </x:c>
    </x:row>
    <x:row r="298" ht="36" customHeight="1">
      <x:c r="A298" s="34"/>
      <x:c r="B298" s="34"/>
      <x:c r="C298" s="35"/>
      <x:c r="D298" s="36"/>
      <x:c r="E298" s="36"/>
      <x:c r="F298" s="37"/>
      <x:c r="G298" s="38" t="n">
        <x:f>IF(K298=0,0,IF(H298="",1,-1))</x:f>
        <x:v>0</x:v>
      </x:c>
      <x:c r="H298" s="33" t="str">
        <x:f>IF(K298=0,"",IF(A298="","Ausstiegs-ID eingeben",IF(IF(IFERROR(OR(CODE(UPPER(LEFT(A298,1)))&lt;65,CODE(UPPER(LEFT(A298,1)))&gt;90),TRUE),TRUE,OR(NOT(ISTEXT(A298)),LEN(A298)&gt;64,LEN(A298)&lt;&gt;LEN(SUBSTITUTE(A298,"*","")),LEN(A298)&lt;&gt;LEN(SUBSTITUTE(A298,"?","")),LEN(A298)&lt;&gt;LEN(SUBSTITUTE(A298,"~","")),LEN(A298)&lt;&gt;LEN(SUBSTITUTE(A298,"=","")),LEN(A298)&lt;&gt;LEN(SUBSTITUTE(A298,"&lt;","")),LEN(A298)&lt;&gt;LEN(SUBSTITUTE(A298,"&gt;","")))),"IDs: Text mit A–Z am Anfang, bis zu 64 Zeichen; ohne *, ?, ~, =, &lt; oder &gt;. Beispiel: T-001.",IF(COUNTIFS('Exits'!$A$9:$A$608,A298)&lt;&gt;1,"Ausstiegs-ID ist doppelt",IF(B298="","Zugehörige Trade-ID eingeben",IF(IF(IFERROR(OR(CODE(UPPER(LEFT(B298,1)))&lt;65,CODE(UPPER(LEFT(B298,1)))&gt;90),TRUE),TRUE,OR(NOT(ISTEXT(B298)),LEN(B298)&gt;64,LEN(B298)&lt;&gt;LEN(SUBSTITUTE(B298,"*","")),LEN(B298)&lt;&gt;LEN(SUBSTITUTE(B298,"?","")),LEN(B298)&lt;&gt;LEN(SUBSTITUTE(B298,"~","")),LEN(B298)&lt;&gt;LEN(SUBSTITUTE(B298,"=","")),LEN(B298)&lt;&gt;LEN(SUBSTITUTE(B298,"&lt;","")),LEN(B298)&lt;&gt;LEN(SUBSTITUTE(B298,"&gt;","")))),"IDs: Text mit A–Z am Anfang, bis zu 64 Zeichen; ohne *, ?, ~, =, &lt; oder &gt;. Beispiel: T-001.",IF(COUNTIFS('Trades'!$A$9:$A$208,B298)&lt;&gt;1,"Trade-ID muss genau einer Trades-Zeile entsprechen",IF(NOT(ISNUMBER(C298)),"Gültigen Schließungszeitpunkt eingeben",IF(OR(C298&lt;1,C298&gt;2958465),"Gültigen Schließungszeitpunkt eingeben",IF(NOT(ISNUMBER(D298)),"Positive geschlossene Menge eingeben",IF(OR(D298&lt;=0,D298&gt;1000000,ROUND(D298,8)&lt;&gt;D298),"Positive geschlossene Menge eingeben",IF(NOT(ISNUMBER(INDEX('Trades'!$D$9:$D$208,MATCH(B298,'Trades'!$A$9:$A$208,0)))),"Gültigen Eröffnungszeitpunkt eingeben",IF(C298&lt;INDEX('Trades'!$D$9:$D$208,MATCH(B298,'Trades'!$A$9:$A$208,0)),"Ausstieg liegt vor der Eröffnung",IF(AND(E298&lt;&gt;"",OR(NOT(ISNUMBER(E298)),E298&lt;=0)),"Positiven Kurs eingeben oder leer lassen",IF(AND(F298&lt;&gt;"",NOT(ISNUMBER(F298))),"Brutto-P&amp;L muss numerisch oder leer sein",IF(AND(ISNUMBER(F298),OR(ABS(F298)&gt;1000000000,ROUND(F298,2)&lt;&gt;F298)),"Geldbeträge: höchstens 2 Nachkommastellen; Eingabebetrag absolut ≤ 1.000.000.000.",""))))))))))))))))</x:f>
      </x:c>
      <x:c r="I298" s="29" t="str">
        <x:f>IF(ISNUMBER(D298),ROUND(D298,8),"")</x:f>
      </x:c>
      <x:c r="J298" s="29" t="n">
        <x:f>IF(ISNUMBER(F298),1,0)</x:f>
        <x:v>0</x:v>
      </x:c>
      <x:c r="K298" s="29" t="n">
        <x:f>IF(COUNTA(A298:F298)=0,0,1)</x:f>
        <x:v>0</x:v>
      </x:c>
    </x:row>
    <x:row r="299" ht="36" customHeight="1">
      <x:c r="A299" s="34"/>
      <x:c r="B299" s="34"/>
      <x:c r="C299" s="35"/>
      <x:c r="D299" s="36"/>
      <x:c r="E299" s="36"/>
      <x:c r="F299" s="37"/>
      <x:c r="G299" s="38" t="n">
        <x:f>IF(K299=0,0,IF(H299="",1,-1))</x:f>
        <x:v>0</x:v>
      </x:c>
      <x:c r="H299" s="33" t="str">
        <x:f>IF(K299=0,"",IF(A299="","Ausstiegs-ID eingeben",IF(IF(IFERROR(OR(CODE(UPPER(LEFT(A299,1)))&lt;65,CODE(UPPER(LEFT(A299,1)))&gt;90),TRUE),TRUE,OR(NOT(ISTEXT(A299)),LEN(A299)&gt;64,LEN(A299)&lt;&gt;LEN(SUBSTITUTE(A299,"*","")),LEN(A299)&lt;&gt;LEN(SUBSTITUTE(A299,"?","")),LEN(A299)&lt;&gt;LEN(SUBSTITUTE(A299,"~","")),LEN(A299)&lt;&gt;LEN(SUBSTITUTE(A299,"=","")),LEN(A299)&lt;&gt;LEN(SUBSTITUTE(A299,"&lt;","")),LEN(A299)&lt;&gt;LEN(SUBSTITUTE(A299,"&gt;","")))),"IDs: Text mit A–Z am Anfang, bis zu 64 Zeichen; ohne *, ?, ~, =, &lt; oder &gt;. Beispiel: T-001.",IF(COUNTIFS('Exits'!$A$9:$A$608,A299)&lt;&gt;1,"Ausstiegs-ID ist doppelt",IF(B299="","Zugehörige Trade-ID eingeben",IF(IF(IFERROR(OR(CODE(UPPER(LEFT(B299,1)))&lt;65,CODE(UPPER(LEFT(B299,1)))&gt;90),TRUE),TRUE,OR(NOT(ISTEXT(B299)),LEN(B299)&gt;64,LEN(B299)&lt;&gt;LEN(SUBSTITUTE(B299,"*","")),LEN(B299)&lt;&gt;LEN(SUBSTITUTE(B299,"?","")),LEN(B299)&lt;&gt;LEN(SUBSTITUTE(B299,"~","")),LEN(B299)&lt;&gt;LEN(SUBSTITUTE(B299,"=","")),LEN(B299)&lt;&gt;LEN(SUBSTITUTE(B299,"&lt;","")),LEN(B299)&lt;&gt;LEN(SUBSTITUTE(B299,"&gt;","")))),"IDs: Text mit A–Z am Anfang, bis zu 64 Zeichen; ohne *, ?, ~, =, &lt; oder &gt;. Beispiel: T-001.",IF(COUNTIFS('Trades'!$A$9:$A$208,B299)&lt;&gt;1,"Trade-ID muss genau einer Trades-Zeile entsprechen",IF(NOT(ISNUMBER(C299)),"Gültigen Schließungszeitpunkt eingeben",IF(OR(C299&lt;1,C299&gt;2958465),"Gültigen Schließungszeitpunkt eingeben",IF(NOT(ISNUMBER(D299)),"Positive geschlossene Menge eingeben",IF(OR(D299&lt;=0,D299&gt;1000000,ROUND(D299,8)&lt;&gt;D299),"Positive geschlossene Menge eingeben",IF(NOT(ISNUMBER(INDEX('Trades'!$D$9:$D$208,MATCH(B299,'Trades'!$A$9:$A$208,0)))),"Gültigen Eröffnungszeitpunkt eingeben",IF(C299&lt;INDEX('Trades'!$D$9:$D$208,MATCH(B299,'Trades'!$A$9:$A$208,0)),"Ausstieg liegt vor der Eröffnung",IF(AND(E299&lt;&gt;"",OR(NOT(ISNUMBER(E299)),E299&lt;=0)),"Positiven Kurs eingeben oder leer lassen",IF(AND(F299&lt;&gt;"",NOT(ISNUMBER(F299))),"Brutto-P&amp;L muss numerisch oder leer sein",IF(AND(ISNUMBER(F299),OR(ABS(F299)&gt;1000000000,ROUND(F299,2)&lt;&gt;F299)),"Geldbeträge: höchstens 2 Nachkommastellen; Eingabebetrag absolut ≤ 1.000.000.000.",""))))))))))))))))</x:f>
      </x:c>
      <x:c r="I299" s="29" t="str">
        <x:f>IF(ISNUMBER(D299),ROUND(D299,8),"")</x:f>
      </x:c>
      <x:c r="J299" s="29" t="n">
        <x:f>IF(ISNUMBER(F299),1,0)</x:f>
        <x:v>0</x:v>
      </x:c>
      <x:c r="K299" s="29" t="n">
        <x:f>IF(COUNTA(A299:F299)=0,0,1)</x:f>
        <x:v>0</x:v>
      </x:c>
    </x:row>
    <x:row r="300" ht="36" customHeight="1">
      <x:c r="A300" s="34"/>
      <x:c r="B300" s="34"/>
      <x:c r="C300" s="35"/>
      <x:c r="D300" s="36"/>
      <x:c r="E300" s="36"/>
      <x:c r="F300" s="37"/>
      <x:c r="G300" s="38" t="n">
        <x:f>IF(K300=0,0,IF(H300="",1,-1))</x:f>
        <x:v>0</x:v>
      </x:c>
      <x:c r="H300" s="33" t="str">
        <x:f>IF(K300=0,"",IF(A300="","Ausstiegs-ID eingeben",IF(IF(IFERROR(OR(CODE(UPPER(LEFT(A300,1)))&lt;65,CODE(UPPER(LEFT(A300,1)))&gt;90),TRUE),TRUE,OR(NOT(ISTEXT(A300)),LEN(A300)&gt;64,LEN(A300)&lt;&gt;LEN(SUBSTITUTE(A300,"*","")),LEN(A300)&lt;&gt;LEN(SUBSTITUTE(A300,"?","")),LEN(A300)&lt;&gt;LEN(SUBSTITUTE(A300,"~","")),LEN(A300)&lt;&gt;LEN(SUBSTITUTE(A300,"=","")),LEN(A300)&lt;&gt;LEN(SUBSTITUTE(A300,"&lt;","")),LEN(A300)&lt;&gt;LEN(SUBSTITUTE(A300,"&gt;","")))),"IDs: Text mit A–Z am Anfang, bis zu 64 Zeichen; ohne *, ?, ~, =, &lt; oder &gt;. Beispiel: T-001.",IF(COUNTIFS('Exits'!$A$9:$A$608,A300)&lt;&gt;1,"Ausstiegs-ID ist doppelt",IF(B300="","Zugehörige Trade-ID eingeben",IF(IF(IFERROR(OR(CODE(UPPER(LEFT(B300,1)))&lt;65,CODE(UPPER(LEFT(B300,1)))&gt;90),TRUE),TRUE,OR(NOT(ISTEXT(B300)),LEN(B300)&gt;64,LEN(B300)&lt;&gt;LEN(SUBSTITUTE(B300,"*","")),LEN(B300)&lt;&gt;LEN(SUBSTITUTE(B300,"?","")),LEN(B300)&lt;&gt;LEN(SUBSTITUTE(B300,"~","")),LEN(B300)&lt;&gt;LEN(SUBSTITUTE(B300,"=","")),LEN(B300)&lt;&gt;LEN(SUBSTITUTE(B300,"&lt;","")),LEN(B300)&lt;&gt;LEN(SUBSTITUTE(B300,"&gt;","")))),"IDs: Text mit A–Z am Anfang, bis zu 64 Zeichen; ohne *, ?, ~, =, &lt; oder &gt;. Beispiel: T-001.",IF(COUNTIFS('Trades'!$A$9:$A$208,B300)&lt;&gt;1,"Trade-ID muss genau einer Trades-Zeile entsprechen",IF(NOT(ISNUMBER(C300)),"Gültigen Schließungszeitpunkt eingeben",IF(OR(C300&lt;1,C300&gt;2958465),"Gültigen Schließungszeitpunkt eingeben",IF(NOT(ISNUMBER(D300)),"Positive geschlossene Menge eingeben",IF(OR(D300&lt;=0,D300&gt;1000000,ROUND(D300,8)&lt;&gt;D300),"Positive geschlossene Menge eingeben",IF(NOT(ISNUMBER(INDEX('Trades'!$D$9:$D$208,MATCH(B300,'Trades'!$A$9:$A$208,0)))),"Gültigen Eröffnungszeitpunkt eingeben",IF(C300&lt;INDEX('Trades'!$D$9:$D$208,MATCH(B300,'Trades'!$A$9:$A$208,0)),"Ausstieg liegt vor der Eröffnung",IF(AND(E300&lt;&gt;"",OR(NOT(ISNUMBER(E300)),E300&lt;=0)),"Positiven Kurs eingeben oder leer lassen",IF(AND(F300&lt;&gt;"",NOT(ISNUMBER(F300))),"Brutto-P&amp;L muss numerisch oder leer sein",IF(AND(ISNUMBER(F300),OR(ABS(F300)&gt;1000000000,ROUND(F300,2)&lt;&gt;F300)),"Geldbeträge: höchstens 2 Nachkommastellen; Eingabebetrag absolut ≤ 1.000.000.000.",""))))))))))))))))</x:f>
      </x:c>
      <x:c r="I300" s="29" t="str">
        <x:f>IF(ISNUMBER(D300),ROUND(D300,8),"")</x:f>
      </x:c>
      <x:c r="J300" s="29" t="n">
        <x:f>IF(ISNUMBER(F300),1,0)</x:f>
        <x:v>0</x:v>
      </x:c>
      <x:c r="K300" s="29" t="n">
        <x:f>IF(COUNTA(A300:F300)=0,0,1)</x:f>
        <x:v>0</x:v>
      </x:c>
    </x:row>
    <x:row r="301" ht="36" customHeight="1">
      <x:c r="A301" s="34"/>
      <x:c r="B301" s="34"/>
      <x:c r="C301" s="35"/>
      <x:c r="D301" s="36"/>
      <x:c r="E301" s="36"/>
      <x:c r="F301" s="37"/>
      <x:c r="G301" s="38" t="n">
        <x:f>IF(K301=0,0,IF(H301="",1,-1))</x:f>
        <x:v>0</x:v>
      </x:c>
      <x:c r="H301" s="33" t="str">
        <x:f>IF(K301=0,"",IF(A301="","Ausstiegs-ID eingeben",IF(IF(IFERROR(OR(CODE(UPPER(LEFT(A301,1)))&lt;65,CODE(UPPER(LEFT(A301,1)))&gt;90),TRUE),TRUE,OR(NOT(ISTEXT(A301)),LEN(A301)&gt;64,LEN(A301)&lt;&gt;LEN(SUBSTITUTE(A301,"*","")),LEN(A301)&lt;&gt;LEN(SUBSTITUTE(A301,"?","")),LEN(A301)&lt;&gt;LEN(SUBSTITUTE(A301,"~","")),LEN(A301)&lt;&gt;LEN(SUBSTITUTE(A301,"=","")),LEN(A301)&lt;&gt;LEN(SUBSTITUTE(A301,"&lt;","")),LEN(A301)&lt;&gt;LEN(SUBSTITUTE(A301,"&gt;","")))),"IDs: Text mit A–Z am Anfang, bis zu 64 Zeichen; ohne *, ?, ~, =, &lt; oder &gt;. Beispiel: T-001.",IF(COUNTIFS('Exits'!$A$9:$A$608,A301)&lt;&gt;1,"Ausstiegs-ID ist doppelt",IF(B301="","Zugehörige Trade-ID eingeben",IF(IF(IFERROR(OR(CODE(UPPER(LEFT(B301,1)))&lt;65,CODE(UPPER(LEFT(B301,1)))&gt;90),TRUE),TRUE,OR(NOT(ISTEXT(B301)),LEN(B301)&gt;64,LEN(B301)&lt;&gt;LEN(SUBSTITUTE(B301,"*","")),LEN(B301)&lt;&gt;LEN(SUBSTITUTE(B301,"?","")),LEN(B301)&lt;&gt;LEN(SUBSTITUTE(B301,"~","")),LEN(B301)&lt;&gt;LEN(SUBSTITUTE(B301,"=","")),LEN(B301)&lt;&gt;LEN(SUBSTITUTE(B301,"&lt;","")),LEN(B301)&lt;&gt;LEN(SUBSTITUTE(B301,"&gt;","")))),"IDs: Text mit A–Z am Anfang, bis zu 64 Zeichen; ohne *, ?, ~, =, &lt; oder &gt;. Beispiel: T-001.",IF(COUNTIFS('Trades'!$A$9:$A$208,B301)&lt;&gt;1,"Trade-ID muss genau einer Trades-Zeile entsprechen",IF(NOT(ISNUMBER(C301)),"Gültigen Schließungszeitpunkt eingeben",IF(OR(C301&lt;1,C301&gt;2958465),"Gültigen Schließungszeitpunkt eingeben",IF(NOT(ISNUMBER(D301)),"Positive geschlossene Menge eingeben",IF(OR(D301&lt;=0,D301&gt;1000000,ROUND(D301,8)&lt;&gt;D301),"Positive geschlossene Menge eingeben",IF(NOT(ISNUMBER(INDEX('Trades'!$D$9:$D$208,MATCH(B301,'Trades'!$A$9:$A$208,0)))),"Gültigen Eröffnungszeitpunkt eingeben",IF(C301&lt;INDEX('Trades'!$D$9:$D$208,MATCH(B301,'Trades'!$A$9:$A$208,0)),"Ausstieg liegt vor der Eröffnung",IF(AND(E301&lt;&gt;"",OR(NOT(ISNUMBER(E301)),E301&lt;=0)),"Positiven Kurs eingeben oder leer lassen",IF(AND(F301&lt;&gt;"",NOT(ISNUMBER(F301))),"Brutto-P&amp;L muss numerisch oder leer sein",IF(AND(ISNUMBER(F301),OR(ABS(F301)&gt;1000000000,ROUND(F301,2)&lt;&gt;F301)),"Geldbeträge: höchstens 2 Nachkommastellen; Eingabebetrag absolut ≤ 1.000.000.000.",""))))))))))))))))</x:f>
      </x:c>
      <x:c r="I301" s="29" t="str">
        <x:f>IF(ISNUMBER(D301),ROUND(D301,8),"")</x:f>
      </x:c>
      <x:c r="J301" s="29" t="n">
        <x:f>IF(ISNUMBER(F301),1,0)</x:f>
        <x:v>0</x:v>
      </x:c>
      <x:c r="K301" s="29" t="n">
        <x:f>IF(COUNTA(A301:F301)=0,0,1)</x:f>
        <x:v>0</x:v>
      </x:c>
    </x:row>
    <x:row r="302" ht="36" customHeight="1">
      <x:c r="A302" s="34"/>
      <x:c r="B302" s="34"/>
      <x:c r="C302" s="35"/>
      <x:c r="D302" s="36"/>
      <x:c r="E302" s="36"/>
      <x:c r="F302" s="37"/>
      <x:c r="G302" s="38" t="n">
        <x:f>IF(K302=0,0,IF(H302="",1,-1))</x:f>
        <x:v>0</x:v>
      </x:c>
      <x:c r="H302" s="33" t="str">
        <x:f>IF(K302=0,"",IF(A302="","Ausstiegs-ID eingeben",IF(IF(IFERROR(OR(CODE(UPPER(LEFT(A302,1)))&lt;65,CODE(UPPER(LEFT(A302,1)))&gt;90),TRUE),TRUE,OR(NOT(ISTEXT(A302)),LEN(A302)&gt;64,LEN(A302)&lt;&gt;LEN(SUBSTITUTE(A302,"*","")),LEN(A302)&lt;&gt;LEN(SUBSTITUTE(A302,"?","")),LEN(A302)&lt;&gt;LEN(SUBSTITUTE(A302,"~","")),LEN(A302)&lt;&gt;LEN(SUBSTITUTE(A302,"=","")),LEN(A302)&lt;&gt;LEN(SUBSTITUTE(A302,"&lt;","")),LEN(A302)&lt;&gt;LEN(SUBSTITUTE(A302,"&gt;","")))),"IDs: Text mit A–Z am Anfang, bis zu 64 Zeichen; ohne *, ?, ~, =, &lt; oder &gt;. Beispiel: T-001.",IF(COUNTIFS('Exits'!$A$9:$A$608,A302)&lt;&gt;1,"Ausstiegs-ID ist doppelt",IF(B302="","Zugehörige Trade-ID eingeben",IF(IF(IFERROR(OR(CODE(UPPER(LEFT(B302,1)))&lt;65,CODE(UPPER(LEFT(B302,1)))&gt;90),TRUE),TRUE,OR(NOT(ISTEXT(B302)),LEN(B302)&gt;64,LEN(B302)&lt;&gt;LEN(SUBSTITUTE(B302,"*","")),LEN(B302)&lt;&gt;LEN(SUBSTITUTE(B302,"?","")),LEN(B302)&lt;&gt;LEN(SUBSTITUTE(B302,"~","")),LEN(B302)&lt;&gt;LEN(SUBSTITUTE(B302,"=","")),LEN(B302)&lt;&gt;LEN(SUBSTITUTE(B302,"&lt;","")),LEN(B302)&lt;&gt;LEN(SUBSTITUTE(B302,"&gt;","")))),"IDs: Text mit A–Z am Anfang, bis zu 64 Zeichen; ohne *, ?, ~, =, &lt; oder &gt;. Beispiel: T-001.",IF(COUNTIFS('Trades'!$A$9:$A$208,B302)&lt;&gt;1,"Trade-ID muss genau einer Trades-Zeile entsprechen",IF(NOT(ISNUMBER(C302)),"Gültigen Schließungszeitpunkt eingeben",IF(OR(C302&lt;1,C302&gt;2958465),"Gültigen Schließungszeitpunkt eingeben",IF(NOT(ISNUMBER(D302)),"Positive geschlossene Menge eingeben",IF(OR(D302&lt;=0,D302&gt;1000000,ROUND(D302,8)&lt;&gt;D302),"Positive geschlossene Menge eingeben",IF(NOT(ISNUMBER(INDEX('Trades'!$D$9:$D$208,MATCH(B302,'Trades'!$A$9:$A$208,0)))),"Gültigen Eröffnungszeitpunkt eingeben",IF(C302&lt;INDEX('Trades'!$D$9:$D$208,MATCH(B302,'Trades'!$A$9:$A$208,0)),"Ausstieg liegt vor der Eröffnung",IF(AND(E302&lt;&gt;"",OR(NOT(ISNUMBER(E302)),E302&lt;=0)),"Positiven Kurs eingeben oder leer lassen",IF(AND(F302&lt;&gt;"",NOT(ISNUMBER(F302))),"Brutto-P&amp;L muss numerisch oder leer sein",IF(AND(ISNUMBER(F302),OR(ABS(F302)&gt;1000000000,ROUND(F302,2)&lt;&gt;F302)),"Geldbeträge: höchstens 2 Nachkommastellen; Eingabebetrag absolut ≤ 1.000.000.000.",""))))))))))))))))</x:f>
      </x:c>
      <x:c r="I302" s="29" t="str">
        <x:f>IF(ISNUMBER(D302),ROUND(D302,8),"")</x:f>
      </x:c>
      <x:c r="J302" s="29" t="n">
        <x:f>IF(ISNUMBER(F302),1,0)</x:f>
        <x:v>0</x:v>
      </x:c>
      <x:c r="K302" s="29" t="n">
        <x:f>IF(COUNTA(A302:F302)=0,0,1)</x:f>
        <x:v>0</x:v>
      </x:c>
    </x:row>
    <x:row r="303" ht="36" customHeight="1">
      <x:c r="A303" s="34"/>
      <x:c r="B303" s="34"/>
      <x:c r="C303" s="35"/>
      <x:c r="D303" s="36"/>
      <x:c r="E303" s="36"/>
      <x:c r="F303" s="37"/>
      <x:c r="G303" s="38" t="n">
        <x:f>IF(K303=0,0,IF(H303="",1,-1))</x:f>
        <x:v>0</x:v>
      </x:c>
      <x:c r="H303" s="33" t="str">
        <x:f>IF(K303=0,"",IF(A303="","Ausstiegs-ID eingeben",IF(IF(IFERROR(OR(CODE(UPPER(LEFT(A303,1)))&lt;65,CODE(UPPER(LEFT(A303,1)))&gt;90),TRUE),TRUE,OR(NOT(ISTEXT(A303)),LEN(A303)&gt;64,LEN(A303)&lt;&gt;LEN(SUBSTITUTE(A303,"*","")),LEN(A303)&lt;&gt;LEN(SUBSTITUTE(A303,"?","")),LEN(A303)&lt;&gt;LEN(SUBSTITUTE(A303,"~","")),LEN(A303)&lt;&gt;LEN(SUBSTITUTE(A303,"=","")),LEN(A303)&lt;&gt;LEN(SUBSTITUTE(A303,"&lt;","")),LEN(A303)&lt;&gt;LEN(SUBSTITUTE(A303,"&gt;","")))),"IDs: Text mit A–Z am Anfang, bis zu 64 Zeichen; ohne *, ?, ~, =, &lt; oder &gt;. Beispiel: T-001.",IF(COUNTIFS('Exits'!$A$9:$A$608,A303)&lt;&gt;1,"Ausstiegs-ID ist doppelt",IF(B303="","Zugehörige Trade-ID eingeben",IF(IF(IFERROR(OR(CODE(UPPER(LEFT(B303,1)))&lt;65,CODE(UPPER(LEFT(B303,1)))&gt;90),TRUE),TRUE,OR(NOT(ISTEXT(B303)),LEN(B303)&gt;64,LEN(B303)&lt;&gt;LEN(SUBSTITUTE(B303,"*","")),LEN(B303)&lt;&gt;LEN(SUBSTITUTE(B303,"?","")),LEN(B303)&lt;&gt;LEN(SUBSTITUTE(B303,"~","")),LEN(B303)&lt;&gt;LEN(SUBSTITUTE(B303,"=","")),LEN(B303)&lt;&gt;LEN(SUBSTITUTE(B303,"&lt;","")),LEN(B303)&lt;&gt;LEN(SUBSTITUTE(B303,"&gt;","")))),"IDs: Text mit A–Z am Anfang, bis zu 64 Zeichen; ohne *, ?, ~, =, &lt; oder &gt;. Beispiel: T-001.",IF(COUNTIFS('Trades'!$A$9:$A$208,B303)&lt;&gt;1,"Trade-ID muss genau einer Trades-Zeile entsprechen",IF(NOT(ISNUMBER(C303)),"Gültigen Schließungszeitpunkt eingeben",IF(OR(C303&lt;1,C303&gt;2958465),"Gültigen Schließungszeitpunkt eingeben",IF(NOT(ISNUMBER(D303)),"Positive geschlossene Menge eingeben",IF(OR(D303&lt;=0,D303&gt;1000000,ROUND(D303,8)&lt;&gt;D303),"Positive geschlossene Menge eingeben",IF(NOT(ISNUMBER(INDEX('Trades'!$D$9:$D$208,MATCH(B303,'Trades'!$A$9:$A$208,0)))),"Gültigen Eröffnungszeitpunkt eingeben",IF(C303&lt;INDEX('Trades'!$D$9:$D$208,MATCH(B303,'Trades'!$A$9:$A$208,0)),"Ausstieg liegt vor der Eröffnung",IF(AND(E303&lt;&gt;"",OR(NOT(ISNUMBER(E303)),E303&lt;=0)),"Positiven Kurs eingeben oder leer lassen",IF(AND(F303&lt;&gt;"",NOT(ISNUMBER(F303))),"Brutto-P&amp;L muss numerisch oder leer sein",IF(AND(ISNUMBER(F303),OR(ABS(F303)&gt;1000000000,ROUND(F303,2)&lt;&gt;F303)),"Geldbeträge: höchstens 2 Nachkommastellen; Eingabebetrag absolut ≤ 1.000.000.000.",""))))))))))))))))</x:f>
      </x:c>
      <x:c r="I303" s="29" t="str">
        <x:f>IF(ISNUMBER(D303),ROUND(D303,8),"")</x:f>
      </x:c>
      <x:c r="J303" s="29" t="n">
        <x:f>IF(ISNUMBER(F303),1,0)</x:f>
        <x:v>0</x:v>
      </x:c>
      <x:c r="K303" s="29" t="n">
        <x:f>IF(COUNTA(A303:F303)=0,0,1)</x:f>
        <x:v>0</x:v>
      </x:c>
    </x:row>
    <x:row r="304" ht="36" customHeight="1">
      <x:c r="A304" s="34"/>
      <x:c r="B304" s="34"/>
      <x:c r="C304" s="35"/>
      <x:c r="D304" s="36"/>
      <x:c r="E304" s="36"/>
      <x:c r="F304" s="37"/>
      <x:c r="G304" s="38" t="n">
        <x:f>IF(K304=0,0,IF(H304="",1,-1))</x:f>
        <x:v>0</x:v>
      </x:c>
      <x:c r="H304" s="33" t="str">
        <x:f>IF(K304=0,"",IF(A304="","Ausstiegs-ID eingeben",IF(IF(IFERROR(OR(CODE(UPPER(LEFT(A304,1)))&lt;65,CODE(UPPER(LEFT(A304,1)))&gt;90),TRUE),TRUE,OR(NOT(ISTEXT(A304)),LEN(A304)&gt;64,LEN(A304)&lt;&gt;LEN(SUBSTITUTE(A304,"*","")),LEN(A304)&lt;&gt;LEN(SUBSTITUTE(A304,"?","")),LEN(A304)&lt;&gt;LEN(SUBSTITUTE(A304,"~","")),LEN(A304)&lt;&gt;LEN(SUBSTITUTE(A304,"=","")),LEN(A304)&lt;&gt;LEN(SUBSTITUTE(A304,"&lt;","")),LEN(A304)&lt;&gt;LEN(SUBSTITUTE(A304,"&gt;","")))),"IDs: Text mit A–Z am Anfang, bis zu 64 Zeichen; ohne *, ?, ~, =, &lt; oder &gt;. Beispiel: T-001.",IF(COUNTIFS('Exits'!$A$9:$A$608,A304)&lt;&gt;1,"Ausstiegs-ID ist doppelt",IF(B304="","Zugehörige Trade-ID eingeben",IF(IF(IFERROR(OR(CODE(UPPER(LEFT(B304,1)))&lt;65,CODE(UPPER(LEFT(B304,1)))&gt;90),TRUE),TRUE,OR(NOT(ISTEXT(B304)),LEN(B304)&gt;64,LEN(B304)&lt;&gt;LEN(SUBSTITUTE(B304,"*","")),LEN(B304)&lt;&gt;LEN(SUBSTITUTE(B304,"?","")),LEN(B304)&lt;&gt;LEN(SUBSTITUTE(B304,"~","")),LEN(B304)&lt;&gt;LEN(SUBSTITUTE(B304,"=","")),LEN(B304)&lt;&gt;LEN(SUBSTITUTE(B304,"&lt;","")),LEN(B304)&lt;&gt;LEN(SUBSTITUTE(B304,"&gt;","")))),"IDs: Text mit A–Z am Anfang, bis zu 64 Zeichen; ohne *, ?, ~, =, &lt; oder &gt;. Beispiel: T-001.",IF(COUNTIFS('Trades'!$A$9:$A$208,B304)&lt;&gt;1,"Trade-ID muss genau einer Trades-Zeile entsprechen",IF(NOT(ISNUMBER(C304)),"Gültigen Schließungszeitpunkt eingeben",IF(OR(C304&lt;1,C304&gt;2958465),"Gültigen Schließungszeitpunkt eingeben",IF(NOT(ISNUMBER(D304)),"Positive geschlossene Menge eingeben",IF(OR(D304&lt;=0,D304&gt;1000000,ROUND(D304,8)&lt;&gt;D304),"Positive geschlossene Menge eingeben",IF(NOT(ISNUMBER(INDEX('Trades'!$D$9:$D$208,MATCH(B304,'Trades'!$A$9:$A$208,0)))),"Gültigen Eröffnungszeitpunkt eingeben",IF(C304&lt;INDEX('Trades'!$D$9:$D$208,MATCH(B304,'Trades'!$A$9:$A$208,0)),"Ausstieg liegt vor der Eröffnung",IF(AND(E304&lt;&gt;"",OR(NOT(ISNUMBER(E304)),E304&lt;=0)),"Positiven Kurs eingeben oder leer lassen",IF(AND(F304&lt;&gt;"",NOT(ISNUMBER(F304))),"Brutto-P&amp;L muss numerisch oder leer sein",IF(AND(ISNUMBER(F304),OR(ABS(F304)&gt;1000000000,ROUND(F304,2)&lt;&gt;F304)),"Geldbeträge: höchstens 2 Nachkommastellen; Eingabebetrag absolut ≤ 1.000.000.000.",""))))))))))))))))</x:f>
      </x:c>
      <x:c r="I304" s="29" t="str">
        <x:f>IF(ISNUMBER(D304),ROUND(D304,8),"")</x:f>
      </x:c>
      <x:c r="J304" s="29" t="n">
        <x:f>IF(ISNUMBER(F304),1,0)</x:f>
        <x:v>0</x:v>
      </x:c>
      <x:c r="K304" s="29" t="n">
        <x:f>IF(COUNTA(A304:F304)=0,0,1)</x:f>
        <x:v>0</x:v>
      </x:c>
    </x:row>
    <x:row r="305" ht="36" customHeight="1">
      <x:c r="A305" s="34"/>
      <x:c r="B305" s="34"/>
      <x:c r="C305" s="35"/>
      <x:c r="D305" s="36"/>
      <x:c r="E305" s="36"/>
      <x:c r="F305" s="37"/>
      <x:c r="G305" s="38" t="n">
        <x:f>IF(K305=0,0,IF(H305="",1,-1))</x:f>
        <x:v>0</x:v>
      </x:c>
      <x:c r="H305" s="33" t="str">
        <x:f>IF(K305=0,"",IF(A305="","Ausstiegs-ID eingeben",IF(IF(IFERROR(OR(CODE(UPPER(LEFT(A305,1)))&lt;65,CODE(UPPER(LEFT(A305,1)))&gt;90),TRUE),TRUE,OR(NOT(ISTEXT(A305)),LEN(A305)&gt;64,LEN(A305)&lt;&gt;LEN(SUBSTITUTE(A305,"*","")),LEN(A305)&lt;&gt;LEN(SUBSTITUTE(A305,"?","")),LEN(A305)&lt;&gt;LEN(SUBSTITUTE(A305,"~","")),LEN(A305)&lt;&gt;LEN(SUBSTITUTE(A305,"=","")),LEN(A305)&lt;&gt;LEN(SUBSTITUTE(A305,"&lt;","")),LEN(A305)&lt;&gt;LEN(SUBSTITUTE(A305,"&gt;","")))),"IDs: Text mit A–Z am Anfang, bis zu 64 Zeichen; ohne *, ?, ~, =, &lt; oder &gt;. Beispiel: T-001.",IF(COUNTIFS('Exits'!$A$9:$A$608,A305)&lt;&gt;1,"Ausstiegs-ID ist doppelt",IF(B305="","Zugehörige Trade-ID eingeben",IF(IF(IFERROR(OR(CODE(UPPER(LEFT(B305,1)))&lt;65,CODE(UPPER(LEFT(B305,1)))&gt;90),TRUE),TRUE,OR(NOT(ISTEXT(B305)),LEN(B305)&gt;64,LEN(B305)&lt;&gt;LEN(SUBSTITUTE(B305,"*","")),LEN(B305)&lt;&gt;LEN(SUBSTITUTE(B305,"?","")),LEN(B305)&lt;&gt;LEN(SUBSTITUTE(B305,"~","")),LEN(B305)&lt;&gt;LEN(SUBSTITUTE(B305,"=","")),LEN(B305)&lt;&gt;LEN(SUBSTITUTE(B305,"&lt;","")),LEN(B305)&lt;&gt;LEN(SUBSTITUTE(B305,"&gt;","")))),"IDs: Text mit A–Z am Anfang, bis zu 64 Zeichen; ohne *, ?, ~, =, &lt; oder &gt;. Beispiel: T-001.",IF(COUNTIFS('Trades'!$A$9:$A$208,B305)&lt;&gt;1,"Trade-ID muss genau einer Trades-Zeile entsprechen",IF(NOT(ISNUMBER(C305)),"Gültigen Schließungszeitpunkt eingeben",IF(OR(C305&lt;1,C305&gt;2958465),"Gültigen Schließungszeitpunkt eingeben",IF(NOT(ISNUMBER(D305)),"Positive geschlossene Menge eingeben",IF(OR(D305&lt;=0,D305&gt;1000000,ROUND(D305,8)&lt;&gt;D305),"Positive geschlossene Menge eingeben",IF(NOT(ISNUMBER(INDEX('Trades'!$D$9:$D$208,MATCH(B305,'Trades'!$A$9:$A$208,0)))),"Gültigen Eröffnungszeitpunkt eingeben",IF(C305&lt;INDEX('Trades'!$D$9:$D$208,MATCH(B305,'Trades'!$A$9:$A$208,0)),"Ausstieg liegt vor der Eröffnung",IF(AND(E305&lt;&gt;"",OR(NOT(ISNUMBER(E305)),E305&lt;=0)),"Positiven Kurs eingeben oder leer lassen",IF(AND(F305&lt;&gt;"",NOT(ISNUMBER(F305))),"Brutto-P&amp;L muss numerisch oder leer sein",IF(AND(ISNUMBER(F305),OR(ABS(F305)&gt;1000000000,ROUND(F305,2)&lt;&gt;F305)),"Geldbeträge: höchstens 2 Nachkommastellen; Eingabebetrag absolut ≤ 1.000.000.000.",""))))))))))))))))</x:f>
      </x:c>
      <x:c r="I305" s="29" t="str">
        <x:f>IF(ISNUMBER(D305),ROUND(D305,8),"")</x:f>
      </x:c>
      <x:c r="J305" s="29" t="n">
        <x:f>IF(ISNUMBER(F305),1,0)</x:f>
        <x:v>0</x:v>
      </x:c>
      <x:c r="K305" s="29" t="n">
        <x:f>IF(COUNTA(A305:F305)=0,0,1)</x:f>
        <x:v>0</x:v>
      </x:c>
    </x:row>
    <x:row r="306" ht="36" customHeight="1">
      <x:c r="A306" s="34"/>
      <x:c r="B306" s="34"/>
      <x:c r="C306" s="35"/>
      <x:c r="D306" s="36"/>
      <x:c r="E306" s="36"/>
      <x:c r="F306" s="37"/>
      <x:c r="G306" s="38" t="n">
        <x:f>IF(K306=0,0,IF(H306="",1,-1))</x:f>
        <x:v>0</x:v>
      </x:c>
      <x:c r="H306" s="33" t="str">
        <x:f>IF(K306=0,"",IF(A306="","Ausstiegs-ID eingeben",IF(IF(IFERROR(OR(CODE(UPPER(LEFT(A306,1)))&lt;65,CODE(UPPER(LEFT(A306,1)))&gt;90),TRUE),TRUE,OR(NOT(ISTEXT(A306)),LEN(A306)&gt;64,LEN(A306)&lt;&gt;LEN(SUBSTITUTE(A306,"*","")),LEN(A306)&lt;&gt;LEN(SUBSTITUTE(A306,"?","")),LEN(A306)&lt;&gt;LEN(SUBSTITUTE(A306,"~","")),LEN(A306)&lt;&gt;LEN(SUBSTITUTE(A306,"=","")),LEN(A306)&lt;&gt;LEN(SUBSTITUTE(A306,"&lt;","")),LEN(A306)&lt;&gt;LEN(SUBSTITUTE(A306,"&gt;","")))),"IDs: Text mit A–Z am Anfang, bis zu 64 Zeichen; ohne *, ?, ~, =, &lt; oder &gt;. Beispiel: T-001.",IF(COUNTIFS('Exits'!$A$9:$A$608,A306)&lt;&gt;1,"Ausstiegs-ID ist doppelt",IF(B306="","Zugehörige Trade-ID eingeben",IF(IF(IFERROR(OR(CODE(UPPER(LEFT(B306,1)))&lt;65,CODE(UPPER(LEFT(B306,1)))&gt;90),TRUE),TRUE,OR(NOT(ISTEXT(B306)),LEN(B306)&gt;64,LEN(B306)&lt;&gt;LEN(SUBSTITUTE(B306,"*","")),LEN(B306)&lt;&gt;LEN(SUBSTITUTE(B306,"?","")),LEN(B306)&lt;&gt;LEN(SUBSTITUTE(B306,"~","")),LEN(B306)&lt;&gt;LEN(SUBSTITUTE(B306,"=","")),LEN(B306)&lt;&gt;LEN(SUBSTITUTE(B306,"&lt;","")),LEN(B306)&lt;&gt;LEN(SUBSTITUTE(B306,"&gt;","")))),"IDs: Text mit A–Z am Anfang, bis zu 64 Zeichen; ohne *, ?, ~, =, &lt; oder &gt;. Beispiel: T-001.",IF(COUNTIFS('Trades'!$A$9:$A$208,B306)&lt;&gt;1,"Trade-ID muss genau einer Trades-Zeile entsprechen",IF(NOT(ISNUMBER(C306)),"Gültigen Schließungszeitpunkt eingeben",IF(OR(C306&lt;1,C306&gt;2958465),"Gültigen Schließungszeitpunkt eingeben",IF(NOT(ISNUMBER(D306)),"Positive geschlossene Menge eingeben",IF(OR(D306&lt;=0,D306&gt;1000000,ROUND(D306,8)&lt;&gt;D306),"Positive geschlossene Menge eingeben",IF(NOT(ISNUMBER(INDEX('Trades'!$D$9:$D$208,MATCH(B306,'Trades'!$A$9:$A$208,0)))),"Gültigen Eröffnungszeitpunkt eingeben",IF(C306&lt;INDEX('Trades'!$D$9:$D$208,MATCH(B306,'Trades'!$A$9:$A$208,0)),"Ausstieg liegt vor der Eröffnung",IF(AND(E306&lt;&gt;"",OR(NOT(ISNUMBER(E306)),E306&lt;=0)),"Positiven Kurs eingeben oder leer lassen",IF(AND(F306&lt;&gt;"",NOT(ISNUMBER(F306))),"Brutto-P&amp;L muss numerisch oder leer sein",IF(AND(ISNUMBER(F306),OR(ABS(F306)&gt;1000000000,ROUND(F306,2)&lt;&gt;F306)),"Geldbeträge: höchstens 2 Nachkommastellen; Eingabebetrag absolut ≤ 1.000.000.000.",""))))))))))))))))</x:f>
      </x:c>
      <x:c r="I306" s="29" t="str">
        <x:f>IF(ISNUMBER(D306),ROUND(D306,8),"")</x:f>
      </x:c>
      <x:c r="J306" s="29" t="n">
        <x:f>IF(ISNUMBER(F306),1,0)</x:f>
        <x:v>0</x:v>
      </x:c>
      <x:c r="K306" s="29" t="n">
        <x:f>IF(COUNTA(A306:F306)=0,0,1)</x:f>
        <x:v>0</x:v>
      </x:c>
    </x:row>
    <x:row r="307" ht="36" customHeight="1">
      <x:c r="A307" s="34"/>
      <x:c r="B307" s="34"/>
      <x:c r="C307" s="35"/>
      <x:c r="D307" s="36"/>
      <x:c r="E307" s="36"/>
      <x:c r="F307" s="37"/>
      <x:c r="G307" s="38" t="n">
        <x:f>IF(K307=0,0,IF(H307="",1,-1))</x:f>
        <x:v>0</x:v>
      </x:c>
      <x:c r="H307" s="33" t="str">
        <x:f>IF(K307=0,"",IF(A307="","Ausstiegs-ID eingeben",IF(IF(IFERROR(OR(CODE(UPPER(LEFT(A307,1)))&lt;65,CODE(UPPER(LEFT(A307,1)))&gt;90),TRUE),TRUE,OR(NOT(ISTEXT(A307)),LEN(A307)&gt;64,LEN(A307)&lt;&gt;LEN(SUBSTITUTE(A307,"*","")),LEN(A307)&lt;&gt;LEN(SUBSTITUTE(A307,"?","")),LEN(A307)&lt;&gt;LEN(SUBSTITUTE(A307,"~","")),LEN(A307)&lt;&gt;LEN(SUBSTITUTE(A307,"=","")),LEN(A307)&lt;&gt;LEN(SUBSTITUTE(A307,"&lt;","")),LEN(A307)&lt;&gt;LEN(SUBSTITUTE(A307,"&gt;","")))),"IDs: Text mit A–Z am Anfang, bis zu 64 Zeichen; ohne *, ?, ~, =, &lt; oder &gt;. Beispiel: T-001.",IF(COUNTIFS('Exits'!$A$9:$A$608,A307)&lt;&gt;1,"Ausstiegs-ID ist doppelt",IF(B307="","Zugehörige Trade-ID eingeben",IF(IF(IFERROR(OR(CODE(UPPER(LEFT(B307,1)))&lt;65,CODE(UPPER(LEFT(B307,1)))&gt;90),TRUE),TRUE,OR(NOT(ISTEXT(B307)),LEN(B307)&gt;64,LEN(B307)&lt;&gt;LEN(SUBSTITUTE(B307,"*","")),LEN(B307)&lt;&gt;LEN(SUBSTITUTE(B307,"?","")),LEN(B307)&lt;&gt;LEN(SUBSTITUTE(B307,"~","")),LEN(B307)&lt;&gt;LEN(SUBSTITUTE(B307,"=","")),LEN(B307)&lt;&gt;LEN(SUBSTITUTE(B307,"&lt;","")),LEN(B307)&lt;&gt;LEN(SUBSTITUTE(B307,"&gt;","")))),"IDs: Text mit A–Z am Anfang, bis zu 64 Zeichen; ohne *, ?, ~, =, &lt; oder &gt;. Beispiel: T-001.",IF(COUNTIFS('Trades'!$A$9:$A$208,B307)&lt;&gt;1,"Trade-ID muss genau einer Trades-Zeile entsprechen",IF(NOT(ISNUMBER(C307)),"Gültigen Schließungszeitpunkt eingeben",IF(OR(C307&lt;1,C307&gt;2958465),"Gültigen Schließungszeitpunkt eingeben",IF(NOT(ISNUMBER(D307)),"Positive geschlossene Menge eingeben",IF(OR(D307&lt;=0,D307&gt;1000000,ROUND(D307,8)&lt;&gt;D307),"Positive geschlossene Menge eingeben",IF(NOT(ISNUMBER(INDEX('Trades'!$D$9:$D$208,MATCH(B307,'Trades'!$A$9:$A$208,0)))),"Gültigen Eröffnungszeitpunkt eingeben",IF(C307&lt;INDEX('Trades'!$D$9:$D$208,MATCH(B307,'Trades'!$A$9:$A$208,0)),"Ausstieg liegt vor der Eröffnung",IF(AND(E307&lt;&gt;"",OR(NOT(ISNUMBER(E307)),E307&lt;=0)),"Positiven Kurs eingeben oder leer lassen",IF(AND(F307&lt;&gt;"",NOT(ISNUMBER(F307))),"Brutto-P&amp;L muss numerisch oder leer sein",IF(AND(ISNUMBER(F307),OR(ABS(F307)&gt;1000000000,ROUND(F307,2)&lt;&gt;F307)),"Geldbeträge: höchstens 2 Nachkommastellen; Eingabebetrag absolut ≤ 1.000.000.000.",""))))))))))))))))</x:f>
      </x:c>
      <x:c r="I307" s="29" t="str">
        <x:f>IF(ISNUMBER(D307),ROUND(D307,8),"")</x:f>
      </x:c>
      <x:c r="J307" s="29" t="n">
        <x:f>IF(ISNUMBER(F307),1,0)</x:f>
        <x:v>0</x:v>
      </x:c>
      <x:c r="K307" s="29" t="n">
        <x:f>IF(COUNTA(A307:F307)=0,0,1)</x:f>
        <x:v>0</x:v>
      </x:c>
    </x:row>
    <x:row r="308" ht="36" customHeight="1">
      <x:c r="A308" s="34"/>
      <x:c r="B308" s="34"/>
      <x:c r="C308" s="35"/>
      <x:c r="D308" s="36"/>
      <x:c r="E308" s="36"/>
      <x:c r="F308" s="37"/>
      <x:c r="G308" s="38" t="n">
        <x:f>IF(K308=0,0,IF(H308="",1,-1))</x:f>
        <x:v>0</x:v>
      </x:c>
      <x:c r="H308" s="33" t="str">
        <x:f>IF(K308=0,"",IF(A308="","Ausstiegs-ID eingeben",IF(IF(IFERROR(OR(CODE(UPPER(LEFT(A308,1)))&lt;65,CODE(UPPER(LEFT(A308,1)))&gt;90),TRUE),TRUE,OR(NOT(ISTEXT(A308)),LEN(A308)&gt;64,LEN(A308)&lt;&gt;LEN(SUBSTITUTE(A308,"*","")),LEN(A308)&lt;&gt;LEN(SUBSTITUTE(A308,"?","")),LEN(A308)&lt;&gt;LEN(SUBSTITUTE(A308,"~","")),LEN(A308)&lt;&gt;LEN(SUBSTITUTE(A308,"=","")),LEN(A308)&lt;&gt;LEN(SUBSTITUTE(A308,"&lt;","")),LEN(A308)&lt;&gt;LEN(SUBSTITUTE(A308,"&gt;","")))),"IDs: Text mit A–Z am Anfang, bis zu 64 Zeichen; ohne *, ?, ~, =, &lt; oder &gt;. Beispiel: T-001.",IF(COUNTIFS('Exits'!$A$9:$A$608,A308)&lt;&gt;1,"Ausstiegs-ID ist doppelt",IF(B308="","Zugehörige Trade-ID eingeben",IF(IF(IFERROR(OR(CODE(UPPER(LEFT(B308,1)))&lt;65,CODE(UPPER(LEFT(B308,1)))&gt;90),TRUE),TRUE,OR(NOT(ISTEXT(B308)),LEN(B308)&gt;64,LEN(B308)&lt;&gt;LEN(SUBSTITUTE(B308,"*","")),LEN(B308)&lt;&gt;LEN(SUBSTITUTE(B308,"?","")),LEN(B308)&lt;&gt;LEN(SUBSTITUTE(B308,"~","")),LEN(B308)&lt;&gt;LEN(SUBSTITUTE(B308,"=","")),LEN(B308)&lt;&gt;LEN(SUBSTITUTE(B308,"&lt;","")),LEN(B308)&lt;&gt;LEN(SUBSTITUTE(B308,"&gt;","")))),"IDs: Text mit A–Z am Anfang, bis zu 64 Zeichen; ohne *, ?, ~, =, &lt; oder &gt;. Beispiel: T-001.",IF(COUNTIFS('Trades'!$A$9:$A$208,B308)&lt;&gt;1,"Trade-ID muss genau einer Trades-Zeile entsprechen",IF(NOT(ISNUMBER(C308)),"Gültigen Schließungszeitpunkt eingeben",IF(OR(C308&lt;1,C308&gt;2958465),"Gültigen Schließungszeitpunkt eingeben",IF(NOT(ISNUMBER(D308)),"Positive geschlossene Menge eingeben",IF(OR(D308&lt;=0,D308&gt;1000000,ROUND(D308,8)&lt;&gt;D308),"Positive geschlossene Menge eingeben",IF(NOT(ISNUMBER(INDEX('Trades'!$D$9:$D$208,MATCH(B308,'Trades'!$A$9:$A$208,0)))),"Gültigen Eröffnungszeitpunkt eingeben",IF(C308&lt;INDEX('Trades'!$D$9:$D$208,MATCH(B308,'Trades'!$A$9:$A$208,0)),"Ausstieg liegt vor der Eröffnung",IF(AND(E308&lt;&gt;"",OR(NOT(ISNUMBER(E308)),E308&lt;=0)),"Positiven Kurs eingeben oder leer lassen",IF(AND(F308&lt;&gt;"",NOT(ISNUMBER(F308))),"Brutto-P&amp;L muss numerisch oder leer sein",IF(AND(ISNUMBER(F308),OR(ABS(F308)&gt;1000000000,ROUND(F308,2)&lt;&gt;F308)),"Geldbeträge: höchstens 2 Nachkommastellen; Eingabebetrag absolut ≤ 1.000.000.000.",""))))))))))))))))</x:f>
      </x:c>
      <x:c r="I308" s="29" t="str">
        <x:f>IF(ISNUMBER(D308),ROUND(D308,8),"")</x:f>
      </x:c>
      <x:c r="J308" s="29" t="n">
        <x:f>IF(ISNUMBER(F308),1,0)</x:f>
        <x:v>0</x:v>
      </x:c>
      <x:c r="K308" s="29" t="n">
        <x:f>IF(COUNTA(A308:F308)=0,0,1)</x:f>
        <x:v>0</x:v>
      </x:c>
    </x:row>
    <x:row r="309" ht="36" customHeight="1">
      <x:c r="A309" s="34"/>
      <x:c r="B309" s="34"/>
      <x:c r="C309" s="35"/>
      <x:c r="D309" s="36"/>
      <x:c r="E309" s="36"/>
      <x:c r="F309" s="37"/>
      <x:c r="G309" s="38" t="n">
        <x:f>IF(K309=0,0,IF(H309="",1,-1))</x:f>
        <x:v>0</x:v>
      </x:c>
      <x:c r="H309" s="33" t="str">
        <x:f>IF(K309=0,"",IF(A309="","Ausstiegs-ID eingeben",IF(IF(IFERROR(OR(CODE(UPPER(LEFT(A309,1)))&lt;65,CODE(UPPER(LEFT(A309,1)))&gt;90),TRUE),TRUE,OR(NOT(ISTEXT(A309)),LEN(A309)&gt;64,LEN(A309)&lt;&gt;LEN(SUBSTITUTE(A309,"*","")),LEN(A309)&lt;&gt;LEN(SUBSTITUTE(A309,"?","")),LEN(A309)&lt;&gt;LEN(SUBSTITUTE(A309,"~","")),LEN(A309)&lt;&gt;LEN(SUBSTITUTE(A309,"=","")),LEN(A309)&lt;&gt;LEN(SUBSTITUTE(A309,"&lt;","")),LEN(A309)&lt;&gt;LEN(SUBSTITUTE(A309,"&gt;","")))),"IDs: Text mit A–Z am Anfang, bis zu 64 Zeichen; ohne *, ?, ~, =, &lt; oder &gt;. Beispiel: T-001.",IF(COUNTIFS('Exits'!$A$9:$A$608,A309)&lt;&gt;1,"Ausstiegs-ID ist doppelt",IF(B309="","Zugehörige Trade-ID eingeben",IF(IF(IFERROR(OR(CODE(UPPER(LEFT(B309,1)))&lt;65,CODE(UPPER(LEFT(B309,1)))&gt;90),TRUE),TRUE,OR(NOT(ISTEXT(B309)),LEN(B309)&gt;64,LEN(B309)&lt;&gt;LEN(SUBSTITUTE(B309,"*","")),LEN(B309)&lt;&gt;LEN(SUBSTITUTE(B309,"?","")),LEN(B309)&lt;&gt;LEN(SUBSTITUTE(B309,"~","")),LEN(B309)&lt;&gt;LEN(SUBSTITUTE(B309,"=","")),LEN(B309)&lt;&gt;LEN(SUBSTITUTE(B309,"&lt;","")),LEN(B309)&lt;&gt;LEN(SUBSTITUTE(B309,"&gt;","")))),"IDs: Text mit A–Z am Anfang, bis zu 64 Zeichen; ohne *, ?, ~, =, &lt; oder &gt;. Beispiel: T-001.",IF(COUNTIFS('Trades'!$A$9:$A$208,B309)&lt;&gt;1,"Trade-ID muss genau einer Trades-Zeile entsprechen",IF(NOT(ISNUMBER(C309)),"Gültigen Schließungszeitpunkt eingeben",IF(OR(C309&lt;1,C309&gt;2958465),"Gültigen Schließungszeitpunkt eingeben",IF(NOT(ISNUMBER(D309)),"Positive geschlossene Menge eingeben",IF(OR(D309&lt;=0,D309&gt;1000000,ROUND(D309,8)&lt;&gt;D309),"Positive geschlossene Menge eingeben",IF(NOT(ISNUMBER(INDEX('Trades'!$D$9:$D$208,MATCH(B309,'Trades'!$A$9:$A$208,0)))),"Gültigen Eröffnungszeitpunkt eingeben",IF(C309&lt;INDEX('Trades'!$D$9:$D$208,MATCH(B309,'Trades'!$A$9:$A$208,0)),"Ausstieg liegt vor der Eröffnung",IF(AND(E309&lt;&gt;"",OR(NOT(ISNUMBER(E309)),E309&lt;=0)),"Positiven Kurs eingeben oder leer lassen",IF(AND(F309&lt;&gt;"",NOT(ISNUMBER(F309))),"Brutto-P&amp;L muss numerisch oder leer sein",IF(AND(ISNUMBER(F309),OR(ABS(F309)&gt;1000000000,ROUND(F309,2)&lt;&gt;F309)),"Geldbeträge: höchstens 2 Nachkommastellen; Eingabebetrag absolut ≤ 1.000.000.000.",""))))))))))))))))</x:f>
      </x:c>
      <x:c r="I309" s="29" t="str">
        <x:f>IF(ISNUMBER(D309),ROUND(D309,8),"")</x:f>
      </x:c>
      <x:c r="J309" s="29" t="n">
        <x:f>IF(ISNUMBER(F309),1,0)</x:f>
        <x:v>0</x:v>
      </x:c>
      <x:c r="K309" s="29" t="n">
        <x:f>IF(COUNTA(A309:F309)=0,0,1)</x:f>
        <x:v>0</x:v>
      </x:c>
    </x:row>
    <x:row r="310" ht="36" customHeight="1">
      <x:c r="A310" s="34"/>
      <x:c r="B310" s="34"/>
      <x:c r="C310" s="35"/>
      <x:c r="D310" s="36"/>
      <x:c r="E310" s="36"/>
      <x:c r="F310" s="37"/>
      <x:c r="G310" s="38" t="n">
        <x:f>IF(K310=0,0,IF(H310="",1,-1))</x:f>
        <x:v>0</x:v>
      </x:c>
      <x:c r="H310" s="33" t="str">
        <x:f>IF(K310=0,"",IF(A310="","Ausstiegs-ID eingeben",IF(IF(IFERROR(OR(CODE(UPPER(LEFT(A310,1)))&lt;65,CODE(UPPER(LEFT(A310,1)))&gt;90),TRUE),TRUE,OR(NOT(ISTEXT(A310)),LEN(A310)&gt;64,LEN(A310)&lt;&gt;LEN(SUBSTITUTE(A310,"*","")),LEN(A310)&lt;&gt;LEN(SUBSTITUTE(A310,"?","")),LEN(A310)&lt;&gt;LEN(SUBSTITUTE(A310,"~","")),LEN(A310)&lt;&gt;LEN(SUBSTITUTE(A310,"=","")),LEN(A310)&lt;&gt;LEN(SUBSTITUTE(A310,"&lt;","")),LEN(A310)&lt;&gt;LEN(SUBSTITUTE(A310,"&gt;","")))),"IDs: Text mit A–Z am Anfang, bis zu 64 Zeichen; ohne *, ?, ~, =, &lt; oder &gt;. Beispiel: T-001.",IF(COUNTIFS('Exits'!$A$9:$A$608,A310)&lt;&gt;1,"Ausstiegs-ID ist doppelt",IF(B310="","Zugehörige Trade-ID eingeben",IF(IF(IFERROR(OR(CODE(UPPER(LEFT(B310,1)))&lt;65,CODE(UPPER(LEFT(B310,1)))&gt;90),TRUE),TRUE,OR(NOT(ISTEXT(B310)),LEN(B310)&gt;64,LEN(B310)&lt;&gt;LEN(SUBSTITUTE(B310,"*","")),LEN(B310)&lt;&gt;LEN(SUBSTITUTE(B310,"?","")),LEN(B310)&lt;&gt;LEN(SUBSTITUTE(B310,"~","")),LEN(B310)&lt;&gt;LEN(SUBSTITUTE(B310,"=","")),LEN(B310)&lt;&gt;LEN(SUBSTITUTE(B310,"&lt;","")),LEN(B310)&lt;&gt;LEN(SUBSTITUTE(B310,"&gt;","")))),"IDs: Text mit A–Z am Anfang, bis zu 64 Zeichen; ohne *, ?, ~, =, &lt; oder &gt;. Beispiel: T-001.",IF(COUNTIFS('Trades'!$A$9:$A$208,B310)&lt;&gt;1,"Trade-ID muss genau einer Trades-Zeile entsprechen",IF(NOT(ISNUMBER(C310)),"Gültigen Schließungszeitpunkt eingeben",IF(OR(C310&lt;1,C310&gt;2958465),"Gültigen Schließungszeitpunkt eingeben",IF(NOT(ISNUMBER(D310)),"Positive geschlossene Menge eingeben",IF(OR(D310&lt;=0,D310&gt;1000000,ROUND(D310,8)&lt;&gt;D310),"Positive geschlossene Menge eingeben",IF(NOT(ISNUMBER(INDEX('Trades'!$D$9:$D$208,MATCH(B310,'Trades'!$A$9:$A$208,0)))),"Gültigen Eröffnungszeitpunkt eingeben",IF(C310&lt;INDEX('Trades'!$D$9:$D$208,MATCH(B310,'Trades'!$A$9:$A$208,0)),"Ausstieg liegt vor der Eröffnung",IF(AND(E310&lt;&gt;"",OR(NOT(ISNUMBER(E310)),E310&lt;=0)),"Positiven Kurs eingeben oder leer lassen",IF(AND(F310&lt;&gt;"",NOT(ISNUMBER(F310))),"Brutto-P&amp;L muss numerisch oder leer sein",IF(AND(ISNUMBER(F310),OR(ABS(F310)&gt;1000000000,ROUND(F310,2)&lt;&gt;F310)),"Geldbeträge: höchstens 2 Nachkommastellen; Eingabebetrag absolut ≤ 1.000.000.000.",""))))))))))))))))</x:f>
      </x:c>
      <x:c r="I310" s="29" t="str">
        <x:f>IF(ISNUMBER(D310),ROUND(D310,8),"")</x:f>
      </x:c>
      <x:c r="J310" s="29" t="n">
        <x:f>IF(ISNUMBER(F310),1,0)</x:f>
        <x:v>0</x:v>
      </x:c>
      <x:c r="K310" s="29" t="n">
        <x:f>IF(COUNTA(A310:F310)=0,0,1)</x:f>
        <x:v>0</x:v>
      </x:c>
    </x:row>
    <x:row r="311" ht="36" customHeight="1">
      <x:c r="A311" s="34"/>
      <x:c r="B311" s="34"/>
      <x:c r="C311" s="35"/>
      <x:c r="D311" s="36"/>
      <x:c r="E311" s="36"/>
      <x:c r="F311" s="37"/>
      <x:c r="G311" s="38" t="n">
        <x:f>IF(K311=0,0,IF(H311="",1,-1))</x:f>
        <x:v>0</x:v>
      </x:c>
      <x:c r="H311" s="33" t="str">
        <x:f>IF(K311=0,"",IF(A311="","Ausstiegs-ID eingeben",IF(IF(IFERROR(OR(CODE(UPPER(LEFT(A311,1)))&lt;65,CODE(UPPER(LEFT(A311,1)))&gt;90),TRUE),TRUE,OR(NOT(ISTEXT(A311)),LEN(A311)&gt;64,LEN(A311)&lt;&gt;LEN(SUBSTITUTE(A311,"*","")),LEN(A311)&lt;&gt;LEN(SUBSTITUTE(A311,"?","")),LEN(A311)&lt;&gt;LEN(SUBSTITUTE(A311,"~","")),LEN(A311)&lt;&gt;LEN(SUBSTITUTE(A311,"=","")),LEN(A311)&lt;&gt;LEN(SUBSTITUTE(A311,"&lt;","")),LEN(A311)&lt;&gt;LEN(SUBSTITUTE(A311,"&gt;","")))),"IDs: Text mit A–Z am Anfang, bis zu 64 Zeichen; ohne *, ?, ~, =, &lt; oder &gt;. Beispiel: T-001.",IF(COUNTIFS('Exits'!$A$9:$A$608,A311)&lt;&gt;1,"Ausstiegs-ID ist doppelt",IF(B311="","Zugehörige Trade-ID eingeben",IF(IF(IFERROR(OR(CODE(UPPER(LEFT(B311,1)))&lt;65,CODE(UPPER(LEFT(B311,1)))&gt;90),TRUE),TRUE,OR(NOT(ISTEXT(B311)),LEN(B311)&gt;64,LEN(B311)&lt;&gt;LEN(SUBSTITUTE(B311,"*","")),LEN(B311)&lt;&gt;LEN(SUBSTITUTE(B311,"?","")),LEN(B311)&lt;&gt;LEN(SUBSTITUTE(B311,"~","")),LEN(B311)&lt;&gt;LEN(SUBSTITUTE(B311,"=","")),LEN(B311)&lt;&gt;LEN(SUBSTITUTE(B311,"&lt;","")),LEN(B311)&lt;&gt;LEN(SUBSTITUTE(B311,"&gt;","")))),"IDs: Text mit A–Z am Anfang, bis zu 64 Zeichen; ohne *, ?, ~, =, &lt; oder &gt;. Beispiel: T-001.",IF(COUNTIFS('Trades'!$A$9:$A$208,B311)&lt;&gt;1,"Trade-ID muss genau einer Trades-Zeile entsprechen",IF(NOT(ISNUMBER(C311)),"Gültigen Schließungszeitpunkt eingeben",IF(OR(C311&lt;1,C311&gt;2958465),"Gültigen Schließungszeitpunkt eingeben",IF(NOT(ISNUMBER(D311)),"Positive geschlossene Menge eingeben",IF(OR(D311&lt;=0,D311&gt;1000000,ROUND(D311,8)&lt;&gt;D311),"Positive geschlossene Menge eingeben",IF(NOT(ISNUMBER(INDEX('Trades'!$D$9:$D$208,MATCH(B311,'Trades'!$A$9:$A$208,0)))),"Gültigen Eröffnungszeitpunkt eingeben",IF(C311&lt;INDEX('Trades'!$D$9:$D$208,MATCH(B311,'Trades'!$A$9:$A$208,0)),"Ausstieg liegt vor der Eröffnung",IF(AND(E311&lt;&gt;"",OR(NOT(ISNUMBER(E311)),E311&lt;=0)),"Positiven Kurs eingeben oder leer lassen",IF(AND(F311&lt;&gt;"",NOT(ISNUMBER(F311))),"Brutto-P&amp;L muss numerisch oder leer sein",IF(AND(ISNUMBER(F311),OR(ABS(F311)&gt;1000000000,ROUND(F311,2)&lt;&gt;F311)),"Geldbeträge: höchstens 2 Nachkommastellen; Eingabebetrag absolut ≤ 1.000.000.000.",""))))))))))))))))</x:f>
      </x:c>
      <x:c r="I311" s="29" t="str">
        <x:f>IF(ISNUMBER(D311),ROUND(D311,8),"")</x:f>
      </x:c>
      <x:c r="J311" s="29" t="n">
        <x:f>IF(ISNUMBER(F311),1,0)</x:f>
        <x:v>0</x:v>
      </x:c>
      <x:c r="K311" s="29" t="n">
        <x:f>IF(COUNTA(A311:F311)=0,0,1)</x:f>
        <x:v>0</x:v>
      </x:c>
    </x:row>
    <x:row r="312" ht="36" customHeight="1">
      <x:c r="A312" s="34"/>
      <x:c r="B312" s="34"/>
      <x:c r="C312" s="35"/>
      <x:c r="D312" s="36"/>
      <x:c r="E312" s="36"/>
      <x:c r="F312" s="37"/>
      <x:c r="G312" s="38" t="n">
        <x:f>IF(K312=0,0,IF(H312="",1,-1))</x:f>
        <x:v>0</x:v>
      </x:c>
      <x:c r="H312" s="33" t="str">
        <x:f>IF(K312=0,"",IF(A312="","Ausstiegs-ID eingeben",IF(IF(IFERROR(OR(CODE(UPPER(LEFT(A312,1)))&lt;65,CODE(UPPER(LEFT(A312,1)))&gt;90),TRUE),TRUE,OR(NOT(ISTEXT(A312)),LEN(A312)&gt;64,LEN(A312)&lt;&gt;LEN(SUBSTITUTE(A312,"*","")),LEN(A312)&lt;&gt;LEN(SUBSTITUTE(A312,"?","")),LEN(A312)&lt;&gt;LEN(SUBSTITUTE(A312,"~","")),LEN(A312)&lt;&gt;LEN(SUBSTITUTE(A312,"=","")),LEN(A312)&lt;&gt;LEN(SUBSTITUTE(A312,"&lt;","")),LEN(A312)&lt;&gt;LEN(SUBSTITUTE(A312,"&gt;","")))),"IDs: Text mit A–Z am Anfang, bis zu 64 Zeichen; ohne *, ?, ~, =, &lt; oder &gt;. Beispiel: T-001.",IF(COUNTIFS('Exits'!$A$9:$A$608,A312)&lt;&gt;1,"Ausstiegs-ID ist doppelt",IF(B312="","Zugehörige Trade-ID eingeben",IF(IF(IFERROR(OR(CODE(UPPER(LEFT(B312,1)))&lt;65,CODE(UPPER(LEFT(B312,1)))&gt;90),TRUE),TRUE,OR(NOT(ISTEXT(B312)),LEN(B312)&gt;64,LEN(B312)&lt;&gt;LEN(SUBSTITUTE(B312,"*","")),LEN(B312)&lt;&gt;LEN(SUBSTITUTE(B312,"?","")),LEN(B312)&lt;&gt;LEN(SUBSTITUTE(B312,"~","")),LEN(B312)&lt;&gt;LEN(SUBSTITUTE(B312,"=","")),LEN(B312)&lt;&gt;LEN(SUBSTITUTE(B312,"&lt;","")),LEN(B312)&lt;&gt;LEN(SUBSTITUTE(B312,"&gt;","")))),"IDs: Text mit A–Z am Anfang, bis zu 64 Zeichen; ohne *, ?, ~, =, &lt; oder &gt;. Beispiel: T-001.",IF(COUNTIFS('Trades'!$A$9:$A$208,B312)&lt;&gt;1,"Trade-ID muss genau einer Trades-Zeile entsprechen",IF(NOT(ISNUMBER(C312)),"Gültigen Schließungszeitpunkt eingeben",IF(OR(C312&lt;1,C312&gt;2958465),"Gültigen Schließungszeitpunkt eingeben",IF(NOT(ISNUMBER(D312)),"Positive geschlossene Menge eingeben",IF(OR(D312&lt;=0,D312&gt;1000000,ROUND(D312,8)&lt;&gt;D312),"Positive geschlossene Menge eingeben",IF(NOT(ISNUMBER(INDEX('Trades'!$D$9:$D$208,MATCH(B312,'Trades'!$A$9:$A$208,0)))),"Gültigen Eröffnungszeitpunkt eingeben",IF(C312&lt;INDEX('Trades'!$D$9:$D$208,MATCH(B312,'Trades'!$A$9:$A$208,0)),"Ausstieg liegt vor der Eröffnung",IF(AND(E312&lt;&gt;"",OR(NOT(ISNUMBER(E312)),E312&lt;=0)),"Positiven Kurs eingeben oder leer lassen",IF(AND(F312&lt;&gt;"",NOT(ISNUMBER(F312))),"Brutto-P&amp;L muss numerisch oder leer sein",IF(AND(ISNUMBER(F312),OR(ABS(F312)&gt;1000000000,ROUND(F312,2)&lt;&gt;F312)),"Geldbeträge: höchstens 2 Nachkommastellen; Eingabebetrag absolut ≤ 1.000.000.000.",""))))))))))))))))</x:f>
      </x:c>
      <x:c r="I312" s="29" t="str">
        <x:f>IF(ISNUMBER(D312),ROUND(D312,8),"")</x:f>
      </x:c>
      <x:c r="J312" s="29" t="n">
        <x:f>IF(ISNUMBER(F312),1,0)</x:f>
        <x:v>0</x:v>
      </x:c>
      <x:c r="K312" s="29" t="n">
        <x:f>IF(COUNTA(A312:F312)=0,0,1)</x:f>
        <x:v>0</x:v>
      </x:c>
    </x:row>
    <x:row r="313" ht="36" customHeight="1">
      <x:c r="A313" s="34"/>
      <x:c r="B313" s="34"/>
      <x:c r="C313" s="35"/>
      <x:c r="D313" s="36"/>
      <x:c r="E313" s="36"/>
      <x:c r="F313" s="37"/>
      <x:c r="G313" s="38" t="n">
        <x:f>IF(K313=0,0,IF(H313="",1,-1))</x:f>
        <x:v>0</x:v>
      </x:c>
      <x:c r="H313" s="33" t="str">
        <x:f>IF(K313=0,"",IF(A313="","Ausstiegs-ID eingeben",IF(IF(IFERROR(OR(CODE(UPPER(LEFT(A313,1)))&lt;65,CODE(UPPER(LEFT(A313,1)))&gt;90),TRUE),TRUE,OR(NOT(ISTEXT(A313)),LEN(A313)&gt;64,LEN(A313)&lt;&gt;LEN(SUBSTITUTE(A313,"*","")),LEN(A313)&lt;&gt;LEN(SUBSTITUTE(A313,"?","")),LEN(A313)&lt;&gt;LEN(SUBSTITUTE(A313,"~","")),LEN(A313)&lt;&gt;LEN(SUBSTITUTE(A313,"=","")),LEN(A313)&lt;&gt;LEN(SUBSTITUTE(A313,"&lt;","")),LEN(A313)&lt;&gt;LEN(SUBSTITUTE(A313,"&gt;","")))),"IDs: Text mit A–Z am Anfang, bis zu 64 Zeichen; ohne *, ?, ~, =, &lt; oder &gt;. Beispiel: T-001.",IF(COUNTIFS('Exits'!$A$9:$A$608,A313)&lt;&gt;1,"Ausstiegs-ID ist doppelt",IF(B313="","Zugehörige Trade-ID eingeben",IF(IF(IFERROR(OR(CODE(UPPER(LEFT(B313,1)))&lt;65,CODE(UPPER(LEFT(B313,1)))&gt;90),TRUE),TRUE,OR(NOT(ISTEXT(B313)),LEN(B313)&gt;64,LEN(B313)&lt;&gt;LEN(SUBSTITUTE(B313,"*","")),LEN(B313)&lt;&gt;LEN(SUBSTITUTE(B313,"?","")),LEN(B313)&lt;&gt;LEN(SUBSTITUTE(B313,"~","")),LEN(B313)&lt;&gt;LEN(SUBSTITUTE(B313,"=","")),LEN(B313)&lt;&gt;LEN(SUBSTITUTE(B313,"&lt;","")),LEN(B313)&lt;&gt;LEN(SUBSTITUTE(B313,"&gt;","")))),"IDs: Text mit A–Z am Anfang, bis zu 64 Zeichen; ohne *, ?, ~, =, &lt; oder &gt;. Beispiel: T-001.",IF(COUNTIFS('Trades'!$A$9:$A$208,B313)&lt;&gt;1,"Trade-ID muss genau einer Trades-Zeile entsprechen",IF(NOT(ISNUMBER(C313)),"Gültigen Schließungszeitpunkt eingeben",IF(OR(C313&lt;1,C313&gt;2958465),"Gültigen Schließungszeitpunkt eingeben",IF(NOT(ISNUMBER(D313)),"Positive geschlossene Menge eingeben",IF(OR(D313&lt;=0,D313&gt;1000000,ROUND(D313,8)&lt;&gt;D313),"Positive geschlossene Menge eingeben",IF(NOT(ISNUMBER(INDEX('Trades'!$D$9:$D$208,MATCH(B313,'Trades'!$A$9:$A$208,0)))),"Gültigen Eröffnungszeitpunkt eingeben",IF(C313&lt;INDEX('Trades'!$D$9:$D$208,MATCH(B313,'Trades'!$A$9:$A$208,0)),"Ausstieg liegt vor der Eröffnung",IF(AND(E313&lt;&gt;"",OR(NOT(ISNUMBER(E313)),E313&lt;=0)),"Positiven Kurs eingeben oder leer lassen",IF(AND(F313&lt;&gt;"",NOT(ISNUMBER(F313))),"Brutto-P&amp;L muss numerisch oder leer sein",IF(AND(ISNUMBER(F313),OR(ABS(F313)&gt;1000000000,ROUND(F313,2)&lt;&gt;F313)),"Geldbeträge: höchstens 2 Nachkommastellen; Eingabebetrag absolut ≤ 1.000.000.000.",""))))))))))))))))</x:f>
      </x:c>
      <x:c r="I313" s="29" t="str">
        <x:f>IF(ISNUMBER(D313),ROUND(D313,8),"")</x:f>
      </x:c>
      <x:c r="J313" s="29" t="n">
        <x:f>IF(ISNUMBER(F313),1,0)</x:f>
        <x:v>0</x:v>
      </x:c>
      <x:c r="K313" s="29" t="n">
        <x:f>IF(COUNTA(A313:F313)=0,0,1)</x:f>
        <x:v>0</x:v>
      </x:c>
    </x:row>
    <x:row r="314" ht="36" customHeight="1">
      <x:c r="A314" s="34"/>
      <x:c r="B314" s="34"/>
      <x:c r="C314" s="35"/>
      <x:c r="D314" s="36"/>
      <x:c r="E314" s="36"/>
      <x:c r="F314" s="37"/>
      <x:c r="G314" s="38" t="n">
        <x:f>IF(K314=0,0,IF(H314="",1,-1))</x:f>
        <x:v>0</x:v>
      </x:c>
      <x:c r="H314" s="33" t="str">
        <x:f>IF(K314=0,"",IF(A314="","Ausstiegs-ID eingeben",IF(IF(IFERROR(OR(CODE(UPPER(LEFT(A314,1)))&lt;65,CODE(UPPER(LEFT(A314,1)))&gt;90),TRUE),TRUE,OR(NOT(ISTEXT(A314)),LEN(A314)&gt;64,LEN(A314)&lt;&gt;LEN(SUBSTITUTE(A314,"*","")),LEN(A314)&lt;&gt;LEN(SUBSTITUTE(A314,"?","")),LEN(A314)&lt;&gt;LEN(SUBSTITUTE(A314,"~","")),LEN(A314)&lt;&gt;LEN(SUBSTITUTE(A314,"=","")),LEN(A314)&lt;&gt;LEN(SUBSTITUTE(A314,"&lt;","")),LEN(A314)&lt;&gt;LEN(SUBSTITUTE(A314,"&gt;","")))),"IDs: Text mit A–Z am Anfang, bis zu 64 Zeichen; ohne *, ?, ~, =, &lt; oder &gt;. Beispiel: T-001.",IF(COUNTIFS('Exits'!$A$9:$A$608,A314)&lt;&gt;1,"Ausstiegs-ID ist doppelt",IF(B314="","Zugehörige Trade-ID eingeben",IF(IF(IFERROR(OR(CODE(UPPER(LEFT(B314,1)))&lt;65,CODE(UPPER(LEFT(B314,1)))&gt;90),TRUE),TRUE,OR(NOT(ISTEXT(B314)),LEN(B314)&gt;64,LEN(B314)&lt;&gt;LEN(SUBSTITUTE(B314,"*","")),LEN(B314)&lt;&gt;LEN(SUBSTITUTE(B314,"?","")),LEN(B314)&lt;&gt;LEN(SUBSTITUTE(B314,"~","")),LEN(B314)&lt;&gt;LEN(SUBSTITUTE(B314,"=","")),LEN(B314)&lt;&gt;LEN(SUBSTITUTE(B314,"&lt;","")),LEN(B314)&lt;&gt;LEN(SUBSTITUTE(B314,"&gt;","")))),"IDs: Text mit A–Z am Anfang, bis zu 64 Zeichen; ohne *, ?, ~, =, &lt; oder &gt;. Beispiel: T-001.",IF(COUNTIFS('Trades'!$A$9:$A$208,B314)&lt;&gt;1,"Trade-ID muss genau einer Trades-Zeile entsprechen",IF(NOT(ISNUMBER(C314)),"Gültigen Schließungszeitpunkt eingeben",IF(OR(C314&lt;1,C314&gt;2958465),"Gültigen Schließungszeitpunkt eingeben",IF(NOT(ISNUMBER(D314)),"Positive geschlossene Menge eingeben",IF(OR(D314&lt;=0,D314&gt;1000000,ROUND(D314,8)&lt;&gt;D314),"Positive geschlossene Menge eingeben",IF(NOT(ISNUMBER(INDEX('Trades'!$D$9:$D$208,MATCH(B314,'Trades'!$A$9:$A$208,0)))),"Gültigen Eröffnungszeitpunkt eingeben",IF(C314&lt;INDEX('Trades'!$D$9:$D$208,MATCH(B314,'Trades'!$A$9:$A$208,0)),"Ausstieg liegt vor der Eröffnung",IF(AND(E314&lt;&gt;"",OR(NOT(ISNUMBER(E314)),E314&lt;=0)),"Positiven Kurs eingeben oder leer lassen",IF(AND(F314&lt;&gt;"",NOT(ISNUMBER(F314))),"Brutto-P&amp;L muss numerisch oder leer sein",IF(AND(ISNUMBER(F314),OR(ABS(F314)&gt;1000000000,ROUND(F314,2)&lt;&gt;F314)),"Geldbeträge: höchstens 2 Nachkommastellen; Eingabebetrag absolut ≤ 1.000.000.000.",""))))))))))))))))</x:f>
      </x:c>
      <x:c r="I314" s="29" t="str">
        <x:f>IF(ISNUMBER(D314),ROUND(D314,8),"")</x:f>
      </x:c>
      <x:c r="J314" s="29" t="n">
        <x:f>IF(ISNUMBER(F314),1,0)</x:f>
        <x:v>0</x:v>
      </x:c>
      <x:c r="K314" s="29" t="n">
        <x:f>IF(COUNTA(A314:F314)=0,0,1)</x:f>
        <x:v>0</x:v>
      </x:c>
    </x:row>
    <x:row r="315" ht="36" customHeight="1">
      <x:c r="A315" s="34"/>
      <x:c r="B315" s="34"/>
      <x:c r="C315" s="35"/>
      <x:c r="D315" s="36"/>
      <x:c r="E315" s="36"/>
      <x:c r="F315" s="37"/>
      <x:c r="G315" s="38" t="n">
        <x:f>IF(K315=0,0,IF(H315="",1,-1))</x:f>
        <x:v>0</x:v>
      </x:c>
      <x:c r="H315" s="33" t="str">
        <x:f>IF(K315=0,"",IF(A315="","Ausstiegs-ID eingeben",IF(IF(IFERROR(OR(CODE(UPPER(LEFT(A315,1)))&lt;65,CODE(UPPER(LEFT(A315,1)))&gt;90),TRUE),TRUE,OR(NOT(ISTEXT(A315)),LEN(A315)&gt;64,LEN(A315)&lt;&gt;LEN(SUBSTITUTE(A315,"*","")),LEN(A315)&lt;&gt;LEN(SUBSTITUTE(A315,"?","")),LEN(A315)&lt;&gt;LEN(SUBSTITUTE(A315,"~","")),LEN(A315)&lt;&gt;LEN(SUBSTITUTE(A315,"=","")),LEN(A315)&lt;&gt;LEN(SUBSTITUTE(A315,"&lt;","")),LEN(A315)&lt;&gt;LEN(SUBSTITUTE(A315,"&gt;","")))),"IDs: Text mit A–Z am Anfang, bis zu 64 Zeichen; ohne *, ?, ~, =, &lt; oder &gt;. Beispiel: T-001.",IF(COUNTIFS('Exits'!$A$9:$A$608,A315)&lt;&gt;1,"Ausstiegs-ID ist doppelt",IF(B315="","Zugehörige Trade-ID eingeben",IF(IF(IFERROR(OR(CODE(UPPER(LEFT(B315,1)))&lt;65,CODE(UPPER(LEFT(B315,1)))&gt;90),TRUE),TRUE,OR(NOT(ISTEXT(B315)),LEN(B315)&gt;64,LEN(B315)&lt;&gt;LEN(SUBSTITUTE(B315,"*","")),LEN(B315)&lt;&gt;LEN(SUBSTITUTE(B315,"?","")),LEN(B315)&lt;&gt;LEN(SUBSTITUTE(B315,"~","")),LEN(B315)&lt;&gt;LEN(SUBSTITUTE(B315,"=","")),LEN(B315)&lt;&gt;LEN(SUBSTITUTE(B315,"&lt;","")),LEN(B315)&lt;&gt;LEN(SUBSTITUTE(B315,"&gt;","")))),"IDs: Text mit A–Z am Anfang, bis zu 64 Zeichen; ohne *, ?, ~, =, &lt; oder &gt;. Beispiel: T-001.",IF(COUNTIFS('Trades'!$A$9:$A$208,B315)&lt;&gt;1,"Trade-ID muss genau einer Trades-Zeile entsprechen",IF(NOT(ISNUMBER(C315)),"Gültigen Schließungszeitpunkt eingeben",IF(OR(C315&lt;1,C315&gt;2958465),"Gültigen Schließungszeitpunkt eingeben",IF(NOT(ISNUMBER(D315)),"Positive geschlossene Menge eingeben",IF(OR(D315&lt;=0,D315&gt;1000000,ROUND(D315,8)&lt;&gt;D315),"Positive geschlossene Menge eingeben",IF(NOT(ISNUMBER(INDEX('Trades'!$D$9:$D$208,MATCH(B315,'Trades'!$A$9:$A$208,0)))),"Gültigen Eröffnungszeitpunkt eingeben",IF(C315&lt;INDEX('Trades'!$D$9:$D$208,MATCH(B315,'Trades'!$A$9:$A$208,0)),"Ausstieg liegt vor der Eröffnung",IF(AND(E315&lt;&gt;"",OR(NOT(ISNUMBER(E315)),E315&lt;=0)),"Positiven Kurs eingeben oder leer lassen",IF(AND(F315&lt;&gt;"",NOT(ISNUMBER(F315))),"Brutto-P&amp;L muss numerisch oder leer sein",IF(AND(ISNUMBER(F315),OR(ABS(F315)&gt;1000000000,ROUND(F315,2)&lt;&gt;F315)),"Geldbeträge: höchstens 2 Nachkommastellen; Eingabebetrag absolut ≤ 1.000.000.000.",""))))))))))))))))</x:f>
      </x:c>
      <x:c r="I315" s="29" t="str">
        <x:f>IF(ISNUMBER(D315),ROUND(D315,8),"")</x:f>
      </x:c>
      <x:c r="J315" s="29" t="n">
        <x:f>IF(ISNUMBER(F315),1,0)</x:f>
        <x:v>0</x:v>
      </x:c>
      <x:c r="K315" s="29" t="n">
        <x:f>IF(COUNTA(A315:F315)=0,0,1)</x:f>
        <x:v>0</x:v>
      </x:c>
    </x:row>
    <x:row r="316" ht="36" customHeight="1">
      <x:c r="A316" s="34"/>
      <x:c r="B316" s="34"/>
      <x:c r="C316" s="35"/>
      <x:c r="D316" s="36"/>
      <x:c r="E316" s="36"/>
      <x:c r="F316" s="37"/>
      <x:c r="G316" s="38" t="n">
        <x:f>IF(K316=0,0,IF(H316="",1,-1))</x:f>
        <x:v>0</x:v>
      </x:c>
      <x:c r="H316" s="33" t="str">
        <x:f>IF(K316=0,"",IF(A316="","Ausstiegs-ID eingeben",IF(IF(IFERROR(OR(CODE(UPPER(LEFT(A316,1)))&lt;65,CODE(UPPER(LEFT(A316,1)))&gt;90),TRUE),TRUE,OR(NOT(ISTEXT(A316)),LEN(A316)&gt;64,LEN(A316)&lt;&gt;LEN(SUBSTITUTE(A316,"*","")),LEN(A316)&lt;&gt;LEN(SUBSTITUTE(A316,"?","")),LEN(A316)&lt;&gt;LEN(SUBSTITUTE(A316,"~","")),LEN(A316)&lt;&gt;LEN(SUBSTITUTE(A316,"=","")),LEN(A316)&lt;&gt;LEN(SUBSTITUTE(A316,"&lt;","")),LEN(A316)&lt;&gt;LEN(SUBSTITUTE(A316,"&gt;","")))),"IDs: Text mit A–Z am Anfang, bis zu 64 Zeichen; ohne *, ?, ~, =, &lt; oder &gt;. Beispiel: T-001.",IF(COUNTIFS('Exits'!$A$9:$A$608,A316)&lt;&gt;1,"Ausstiegs-ID ist doppelt",IF(B316="","Zugehörige Trade-ID eingeben",IF(IF(IFERROR(OR(CODE(UPPER(LEFT(B316,1)))&lt;65,CODE(UPPER(LEFT(B316,1)))&gt;90),TRUE),TRUE,OR(NOT(ISTEXT(B316)),LEN(B316)&gt;64,LEN(B316)&lt;&gt;LEN(SUBSTITUTE(B316,"*","")),LEN(B316)&lt;&gt;LEN(SUBSTITUTE(B316,"?","")),LEN(B316)&lt;&gt;LEN(SUBSTITUTE(B316,"~","")),LEN(B316)&lt;&gt;LEN(SUBSTITUTE(B316,"=","")),LEN(B316)&lt;&gt;LEN(SUBSTITUTE(B316,"&lt;","")),LEN(B316)&lt;&gt;LEN(SUBSTITUTE(B316,"&gt;","")))),"IDs: Text mit A–Z am Anfang, bis zu 64 Zeichen; ohne *, ?, ~, =, &lt; oder &gt;. Beispiel: T-001.",IF(COUNTIFS('Trades'!$A$9:$A$208,B316)&lt;&gt;1,"Trade-ID muss genau einer Trades-Zeile entsprechen",IF(NOT(ISNUMBER(C316)),"Gültigen Schließungszeitpunkt eingeben",IF(OR(C316&lt;1,C316&gt;2958465),"Gültigen Schließungszeitpunkt eingeben",IF(NOT(ISNUMBER(D316)),"Positive geschlossene Menge eingeben",IF(OR(D316&lt;=0,D316&gt;1000000,ROUND(D316,8)&lt;&gt;D316),"Positive geschlossene Menge eingeben",IF(NOT(ISNUMBER(INDEX('Trades'!$D$9:$D$208,MATCH(B316,'Trades'!$A$9:$A$208,0)))),"Gültigen Eröffnungszeitpunkt eingeben",IF(C316&lt;INDEX('Trades'!$D$9:$D$208,MATCH(B316,'Trades'!$A$9:$A$208,0)),"Ausstieg liegt vor der Eröffnung",IF(AND(E316&lt;&gt;"",OR(NOT(ISNUMBER(E316)),E316&lt;=0)),"Positiven Kurs eingeben oder leer lassen",IF(AND(F316&lt;&gt;"",NOT(ISNUMBER(F316))),"Brutto-P&amp;L muss numerisch oder leer sein",IF(AND(ISNUMBER(F316),OR(ABS(F316)&gt;1000000000,ROUND(F316,2)&lt;&gt;F316)),"Geldbeträge: höchstens 2 Nachkommastellen; Eingabebetrag absolut ≤ 1.000.000.000.",""))))))))))))))))</x:f>
      </x:c>
      <x:c r="I316" s="29" t="str">
        <x:f>IF(ISNUMBER(D316),ROUND(D316,8),"")</x:f>
      </x:c>
      <x:c r="J316" s="29" t="n">
        <x:f>IF(ISNUMBER(F316),1,0)</x:f>
        <x:v>0</x:v>
      </x:c>
      <x:c r="K316" s="29" t="n">
        <x:f>IF(COUNTA(A316:F316)=0,0,1)</x:f>
        <x:v>0</x:v>
      </x:c>
    </x:row>
    <x:row r="317" ht="36" customHeight="1">
      <x:c r="A317" s="34"/>
      <x:c r="B317" s="34"/>
      <x:c r="C317" s="35"/>
      <x:c r="D317" s="36"/>
      <x:c r="E317" s="36"/>
      <x:c r="F317" s="37"/>
      <x:c r="G317" s="38" t="n">
        <x:f>IF(K317=0,0,IF(H317="",1,-1))</x:f>
        <x:v>0</x:v>
      </x:c>
      <x:c r="H317" s="33" t="str">
        <x:f>IF(K317=0,"",IF(A317="","Ausstiegs-ID eingeben",IF(IF(IFERROR(OR(CODE(UPPER(LEFT(A317,1)))&lt;65,CODE(UPPER(LEFT(A317,1)))&gt;90),TRUE),TRUE,OR(NOT(ISTEXT(A317)),LEN(A317)&gt;64,LEN(A317)&lt;&gt;LEN(SUBSTITUTE(A317,"*","")),LEN(A317)&lt;&gt;LEN(SUBSTITUTE(A317,"?","")),LEN(A317)&lt;&gt;LEN(SUBSTITUTE(A317,"~","")),LEN(A317)&lt;&gt;LEN(SUBSTITUTE(A317,"=","")),LEN(A317)&lt;&gt;LEN(SUBSTITUTE(A317,"&lt;","")),LEN(A317)&lt;&gt;LEN(SUBSTITUTE(A317,"&gt;","")))),"IDs: Text mit A–Z am Anfang, bis zu 64 Zeichen; ohne *, ?, ~, =, &lt; oder &gt;. Beispiel: T-001.",IF(COUNTIFS('Exits'!$A$9:$A$608,A317)&lt;&gt;1,"Ausstiegs-ID ist doppelt",IF(B317="","Zugehörige Trade-ID eingeben",IF(IF(IFERROR(OR(CODE(UPPER(LEFT(B317,1)))&lt;65,CODE(UPPER(LEFT(B317,1)))&gt;90),TRUE),TRUE,OR(NOT(ISTEXT(B317)),LEN(B317)&gt;64,LEN(B317)&lt;&gt;LEN(SUBSTITUTE(B317,"*","")),LEN(B317)&lt;&gt;LEN(SUBSTITUTE(B317,"?","")),LEN(B317)&lt;&gt;LEN(SUBSTITUTE(B317,"~","")),LEN(B317)&lt;&gt;LEN(SUBSTITUTE(B317,"=","")),LEN(B317)&lt;&gt;LEN(SUBSTITUTE(B317,"&lt;","")),LEN(B317)&lt;&gt;LEN(SUBSTITUTE(B317,"&gt;","")))),"IDs: Text mit A–Z am Anfang, bis zu 64 Zeichen; ohne *, ?, ~, =, &lt; oder &gt;. Beispiel: T-001.",IF(COUNTIFS('Trades'!$A$9:$A$208,B317)&lt;&gt;1,"Trade-ID muss genau einer Trades-Zeile entsprechen",IF(NOT(ISNUMBER(C317)),"Gültigen Schließungszeitpunkt eingeben",IF(OR(C317&lt;1,C317&gt;2958465),"Gültigen Schließungszeitpunkt eingeben",IF(NOT(ISNUMBER(D317)),"Positive geschlossene Menge eingeben",IF(OR(D317&lt;=0,D317&gt;1000000,ROUND(D317,8)&lt;&gt;D317),"Positive geschlossene Menge eingeben",IF(NOT(ISNUMBER(INDEX('Trades'!$D$9:$D$208,MATCH(B317,'Trades'!$A$9:$A$208,0)))),"Gültigen Eröffnungszeitpunkt eingeben",IF(C317&lt;INDEX('Trades'!$D$9:$D$208,MATCH(B317,'Trades'!$A$9:$A$208,0)),"Ausstieg liegt vor der Eröffnung",IF(AND(E317&lt;&gt;"",OR(NOT(ISNUMBER(E317)),E317&lt;=0)),"Positiven Kurs eingeben oder leer lassen",IF(AND(F317&lt;&gt;"",NOT(ISNUMBER(F317))),"Brutto-P&amp;L muss numerisch oder leer sein",IF(AND(ISNUMBER(F317),OR(ABS(F317)&gt;1000000000,ROUND(F317,2)&lt;&gt;F317)),"Geldbeträge: höchstens 2 Nachkommastellen; Eingabebetrag absolut ≤ 1.000.000.000.",""))))))))))))))))</x:f>
      </x:c>
      <x:c r="I317" s="29" t="str">
        <x:f>IF(ISNUMBER(D317),ROUND(D317,8),"")</x:f>
      </x:c>
      <x:c r="J317" s="29" t="n">
        <x:f>IF(ISNUMBER(F317),1,0)</x:f>
        <x:v>0</x:v>
      </x:c>
      <x:c r="K317" s="29" t="n">
        <x:f>IF(COUNTA(A317:F317)=0,0,1)</x:f>
        <x:v>0</x:v>
      </x:c>
    </x:row>
    <x:row r="318" ht="36" customHeight="1">
      <x:c r="A318" s="34"/>
      <x:c r="B318" s="34"/>
      <x:c r="C318" s="35"/>
      <x:c r="D318" s="36"/>
      <x:c r="E318" s="36"/>
      <x:c r="F318" s="37"/>
      <x:c r="G318" s="38" t="n">
        <x:f>IF(K318=0,0,IF(H318="",1,-1))</x:f>
        <x:v>0</x:v>
      </x:c>
      <x:c r="H318" s="33" t="str">
        <x:f>IF(K318=0,"",IF(A318="","Ausstiegs-ID eingeben",IF(IF(IFERROR(OR(CODE(UPPER(LEFT(A318,1)))&lt;65,CODE(UPPER(LEFT(A318,1)))&gt;90),TRUE),TRUE,OR(NOT(ISTEXT(A318)),LEN(A318)&gt;64,LEN(A318)&lt;&gt;LEN(SUBSTITUTE(A318,"*","")),LEN(A318)&lt;&gt;LEN(SUBSTITUTE(A318,"?","")),LEN(A318)&lt;&gt;LEN(SUBSTITUTE(A318,"~","")),LEN(A318)&lt;&gt;LEN(SUBSTITUTE(A318,"=","")),LEN(A318)&lt;&gt;LEN(SUBSTITUTE(A318,"&lt;","")),LEN(A318)&lt;&gt;LEN(SUBSTITUTE(A318,"&gt;","")))),"IDs: Text mit A–Z am Anfang, bis zu 64 Zeichen; ohne *, ?, ~, =, &lt; oder &gt;. Beispiel: T-001.",IF(COUNTIFS('Exits'!$A$9:$A$608,A318)&lt;&gt;1,"Ausstiegs-ID ist doppelt",IF(B318="","Zugehörige Trade-ID eingeben",IF(IF(IFERROR(OR(CODE(UPPER(LEFT(B318,1)))&lt;65,CODE(UPPER(LEFT(B318,1)))&gt;90),TRUE),TRUE,OR(NOT(ISTEXT(B318)),LEN(B318)&gt;64,LEN(B318)&lt;&gt;LEN(SUBSTITUTE(B318,"*","")),LEN(B318)&lt;&gt;LEN(SUBSTITUTE(B318,"?","")),LEN(B318)&lt;&gt;LEN(SUBSTITUTE(B318,"~","")),LEN(B318)&lt;&gt;LEN(SUBSTITUTE(B318,"=","")),LEN(B318)&lt;&gt;LEN(SUBSTITUTE(B318,"&lt;","")),LEN(B318)&lt;&gt;LEN(SUBSTITUTE(B318,"&gt;","")))),"IDs: Text mit A–Z am Anfang, bis zu 64 Zeichen; ohne *, ?, ~, =, &lt; oder &gt;. Beispiel: T-001.",IF(COUNTIFS('Trades'!$A$9:$A$208,B318)&lt;&gt;1,"Trade-ID muss genau einer Trades-Zeile entsprechen",IF(NOT(ISNUMBER(C318)),"Gültigen Schließungszeitpunkt eingeben",IF(OR(C318&lt;1,C318&gt;2958465),"Gültigen Schließungszeitpunkt eingeben",IF(NOT(ISNUMBER(D318)),"Positive geschlossene Menge eingeben",IF(OR(D318&lt;=0,D318&gt;1000000,ROUND(D318,8)&lt;&gt;D318),"Positive geschlossene Menge eingeben",IF(NOT(ISNUMBER(INDEX('Trades'!$D$9:$D$208,MATCH(B318,'Trades'!$A$9:$A$208,0)))),"Gültigen Eröffnungszeitpunkt eingeben",IF(C318&lt;INDEX('Trades'!$D$9:$D$208,MATCH(B318,'Trades'!$A$9:$A$208,0)),"Ausstieg liegt vor der Eröffnung",IF(AND(E318&lt;&gt;"",OR(NOT(ISNUMBER(E318)),E318&lt;=0)),"Positiven Kurs eingeben oder leer lassen",IF(AND(F318&lt;&gt;"",NOT(ISNUMBER(F318))),"Brutto-P&amp;L muss numerisch oder leer sein",IF(AND(ISNUMBER(F318),OR(ABS(F318)&gt;1000000000,ROUND(F318,2)&lt;&gt;F318)),"Geldbeträge: höchstens 2 Nachkommastellen; Eingabebetrag absolut ≤ 1.000.000.000.",""))))))))))))))))</x:f>
      </x:c>
      <x:c r="I318" s="29" t="str">
        <x:f>IF(ISNUMBER(D318),ROUND(D318,8),"")</x:f>
      </x:c>
      <x:c r="J318" s="29" t="n">
        <x:f>IF(ISNUMBER(F318),1,0)</x:f>
        <x:v>0</x:v>
      </x:c>
      <x:c r="K318" s="29" t="n">
        <x:f>IF(COUNTA(A318:F318)=0,0,1)</x:f>
        <x:v>0</x:v>
      </x:c>
    </x:row>
    <x:row r="319" ht="36" customHeight="1">
      <x:c r="A319" s="34"/>
      <x:c r="B319" s="34"/>
      <x:c r="C319" s="35"/>
      <x:c r="D319" s="36"/>
      <x:c r="E319" s="36"/>
      <x:c r="F319" s="37"/>
      <x:c r="G319" s="38" t="n">
        <x:f>IF(K319=0,0,IF(H319="",1,-1))</x:f>
        <x:v>0</x:v>
      </x:c>
      <x:c r="H319" s="33" t="str">
        <x:f>IF(K319=0,"",IF(A319="","Ausstiegs-ID eingeben",IF(IF(IFERROR(OR(CODE(UPPER(LEFT(A319,1)))&lt;65,CODE(UPPER(LEFT(A319,1)))&gt;90),TRUE),TRUE,OR(NOT(ISTEXT(A319)),LEN(A319)&gt;64,LEN(A319)&lt;&gt;LEN(SUBSTITUTE(A319,"*","")),LEN(A319)&lt;&gt;LEN(SUBSTITUTE(A319,"?","")),LEN(A319)&lt;&gt;LEN(SUBSTITUTE(A319,"~","")),LEN(A319)&lt;&gt;LEN(SUBSTITUTE(A319,"=","")),LEN(A319)&lt;&gt;LEN(SUBSTITUTE(A319,"&lt;","")),LEN(A319)&lt;&gt;LEN(SUBSTITUTE(A319,"&gt;","")))),"IDs: Text mit A–Z am Anfang, bis zu 64 Zeichen; ohne *, ?, ~, =, &lt; oder &gt;. Beispiel: T-001.",IF(COUNTIFS('Exits'!$A$9:$A$608,A319)&lt;&gt;1,"Ausstiegs-ID ist doppelt",IF(B319="","Zugehörige Trade-ID eingeben",IF(IF(IFERROR(OR(CODE(UPPER(LEFT(B319,1)))&lt;65,CODE(UPPER(LEFT(B319,1)))&gt;90),TRUE),TRUE,OR(NOT(ISTEXT(B319)),LEN(B319)&gt;64,LEN(B319)&lt;&gt;LEN(SUBSTITUTE(B319,"*","")),LEN(B319)&lt;&gt;LEN(SUBSTITUTE(B319,"?","")),LEN(B319)&lt;&gt;LEN(SUBSTITUTE(B319,"~","")),LEN(B319)&lt;&gt;LEN(SUBSTITUTE(B319,"=","")),LEN(B319)&lt;&gt;LEN(SUBSTITUTE(B319,"&lt;","")),LEN(B319)&lt;&gt;LEN(SUBSTITUTE(B319,"&gt;","")))),"IDs: Text mit A–Z am Anfang, bis zu 64 Zeichen; ohne *, ?, ~, =, &lt; oder &gt;. Beispiel: T-001.",IF(COUNTIFS('Trades'!$A$9:$A$208,B319)&lt;&gt;1,"Trade-ID muss genau einer Trades-Zeile entsprechen",IF(NOT(ISNUMBER(C319)),"Gültigen Schließungszeitpunkt eingeben",IF(OR(C319&lt;1,C319&gt;2958465),"Gültigen Schließungszeitpunkt eingeben",IF(NOT(ISNUMBER(D319)),"Positive geschlossene Menge eingeben",IF(OR(D319&lt;=0,D319&gt;1000000,ROUND(D319,8)&lt;&gt;D319),"Positive geschlossene Menge eingeben",IF(NOT(ISNUMBER(INDEX('Trades'!$D$9:$D$208,MATCH(B319,'Trades'!$A$9:$A$208,0)))),"Gültigen Eröffnungszeitpunkt eingeben",IF(C319&lt;INDEX('Trades'!$D$9:$D$208,MATCH(B319,'Trades'!$A$9:$A$208,0)),"Ausstieg liegt vor der Eröffnung",IF(AND(E319&lt;&gt;"",OR(NOT(ISNUMBER(E319)),E319&lt;=0)),"Positiven Kurs eingeben oder leer lassen",IF(AND(F319&lt;&gt;"",NOT(ISNUMBER(F319))),"Brutto-P&amp;L muss numerisch oder leer sein",IF(AND(ISNUMBER(F319),OR(ABS(F319)&gt;1000000000,ROUND(F319,2)&lt;&gt;F319)),"Geldbeträge: höchstens 2 Nachkommastellen; Eingabebetrag absolut ≤ 1.000.000.000.",""))))))))))))))))</x:f>
      </x:c>
      <x:c r="I319" s="29" t="str">
        <x:f>IF(ISNUMBER(D319),ROUND(D319,8),"")</x:f>
      </x:c>
      <x:c r="J319" s="29" t="n">
        <x:f>IF(ISNUMBER(F319),1,0)</x:f>
        <x:v>0</x:v>
      </x:c>
      <x:c r="K319" s="29" t="n">
        <x:f>IF(COUNTA(A319:F319)=0,0,1)</x:f>
        <x:v>0</x:v>
      </x:c>
    </x:row>
    <x:row r="320" ht="36" customHeight="1">
      <x:c r="A320" s="34"/>
      <x:c r="B320" s="34"/>
      <x:c r="C320" s="35"/>
      <x:c r="D320" s="36"/>
      <x:c r="E320" s="36"/>
      <x:c r="F320" s="37"/>
      <x:c r="G320" s="38" t="n">
        <x:f>IF(K320=0,0,IF(H320="",1,-1))</x:f>
        <x:v>0</x:v>
      </x:c>
      <x:c r="H320" s="33" t="str">
        <x:f>IF(K320=0,"",IF(A320="","Ausstiegs-ID eingeben",IF(IF(IFERROR(OR(CODE(UPPER(LEFT(A320,1)))&lt;65,CODE(UPPER(LEFT(A320,1)))&gt;90),TRUE),TRUE,OR(NOT(ISTEXT(A320)),LEN(A320)&gt;64,LEN(A320)&lt;&gt;LEN(SUBSTITUTE(A320,"*","")),LEN(A320)&lt;&gt;LEN(SUBSTITUTE(A320,"?","")),LEN(A320)&lt;&gt;LEN(SUBSTITUTE(A320,"~","")),LEN(A320)&lt;&gt;LEN(SUBSTITUTE(A320,"=","")),LEN(A320)&lt;&gt;LEN(SUBSTITUTE(A320,"&lt;","")),LEN(A320)&lt;&gt;LEN(SUBSTITUTE(A320,"&gt;","")))),"IDs: Text mit A–Z am Anfang, bis zu 64 Zeichen; ohne *, ?, ~, =, &lt; oder &gt;. Beispiel: T-001.",IF(COUNTIFS('Exits'!$A$9:$A$608,A320)&lt;&gt;1,"Ausstiegs-ID ist doppelt",IF(B320="","Zugehörige Trade-ID eingeben",IF(IF(IFERROR(OR(CODE(UPPER(LEFT(B320,1)))&lt;65,CODE(UPPER(LEFT(B320,1)))&gt;90),TRUE),TRUE,OR(NOT(ISTEXT(B320)),LEN(B320)&gt;64,LEN(B320)&lt;&gt;LEN(SUBSTITUTE(B320,"*","")),LEN(B320)&lt;&gt;LEN(SUBSTITUTE(B320,"?","")),LEN(B320)&lt;&gt;LEN(SUBSTITUTE(B320,"~","")),LEN(B320)&lt;&gt;LEN(SUBSTITUTE(B320,"=","")),LEN(B320)&lt;&gt;LEN(SUBSTITUTE(B320,"&lt;","")),LEN(B320)&lt;&gt;LEN(SUBSTITUTE(B320,"&gt;","")))),"IDs: Text mit A–Z am Anfang, bis zu 64 Zeichen; ohne *, ?, ~, =, &lt; oder &gt;. Beispiel: T-001.",IF(COUNTIFS('Trades'!$A$9:$A$208,B320)&lt;&gt;1,"Trade-ID muss genau einer Trades-Zeile entsprechen",IF(NOT(ISNUMBER(C320)),"Gültigen Schließungszeitpunkt eingeben",IF(OR(C320&lt;1,C320&gt;2958465),"Gültigen Schließungszeitpunkt eingeben",IF(NOT(ISNUMBER(D320)),"Positive geschlossene Menge eingeben",IF(OR(D320&lt;=0,D320&gt;1000000,ROUND(D320,8)&lt;&gt;D320),"Positive geschlossene Menge eingeben",IF(NOT(ISNUMBER(INDEX('Trades'!$D$9:$D$208,MATCH(B320,'Trades'!$A$9:$A$208,0)))),"Gültigen Eröffnungszeitpunkt eingeben",IF(C320&lt;INDEX('Trades'!$D$9:$D$208,MATCH(B320,'Trades'!$A$9:$A$208,0)),"Ausstieg liegt vor der Eröffnung",IF(AND(E320&lt;&gt;"",OR(NOT(ISNUMBER(E320)),E320&lt;=0)),"Positiven Kurs eingeben oder leer lassen",IF(AND(F320&lt;&gt;"",NOT(ISNUMBER(F320))),"Brutto-P&amp;L muss numerisch oder leer sein",IF(AND(ISNUMBER(F320),OR(ABS(F320)&gt;1000000000,ROUND(F320,2)&lt;&gt;F320)),"Geldbeträge: höchstens 2 Nachkommastellen; Eingabebetrag absolut ≤ 1.000.000.000.",""))))))))))))))))</x:f>
      </x:c>
      <x:c r="I320" s="29" t="str">
        <x:f>IF(ISNUMBER(D320),ROUND(D320,8),"")</x:f>
      </x:c>
      <x:c r="J320" s="29" t="n">
        <x:f>IF(ISNUMBER(F320),1,0)</x:f>
        <x:v>0</x:v>
      </x:c>
      <x:c r="K320" s="29" t="n">
        <x:f>IF(COUNTA(A320:F320)=0,0,1)</x:f>
        <x:v>0</x:v>
      </x:c>
    </x:row>
    <x:row r="321" ht="36" customHeight="1">
      <x:c r="A321" s="34"/>
      <x:c r="B321" s="34"/>
      <x:c r="C321" s="35"/>
      <x:c r="D321" s="36"/>
      <x:c r="E321" s="36"/>
      <x:c r="F321" s="37"/>
      <x:c r="G321" s="38" t="n">
        <x:f>IF(K321=0,0,IF(H321="",1,-1))</x:f>
        <x:v>0</x:v>
      </x:c>
      <x:c r="H321" s="33" t="str">
        <x:f>IF(K321=0,"",IF(A321="","Ausstiegs-ID eingeben",IF(IF(IFERROR(OR(CODE(UPPER(LEFT(A321,1)))&lt;65,CODE(UPPER(LEFT(A321,1)))&gt;90),TRUE),TRUE,OR(NOT(ISTEXT(A321)),LEN(A321)&gt;64,LEN(A321)&lt;&gt;LEN(SUBSTITUTE(A321,"*","")),LEN(A321)&lt;&gt;LEN(SUBSTITUTE(A321,"?","")),LEN(A321)&lt;&gt;LEN(SUBSTITUTE(A321,"~","")),LEN(A321)&lt;&gt;LEN(SUBSTITUTE(A321,"=","")),LEN(A321)&lt;&gt;LEN(SUBSTITUTE(A321,"&lt;","")),LEN(A321)&lt;&gt;LEN(SUBSTITUTE(A321,"&gt;","")))),"IDs: Text mit A–Z am Anfang, bis zu 64 Zeichen; ohne *, ?, ~, =, &lt; oder &gt;. Beispiel: T-001.",IF(COUNTIFS('Exits'!$A$9:$A$608,A321)&lt;&gt;1,"Ausstiegs-ID ist doppelt",IF(B321="","Zugehörige Trade-ID eingeben",IF(IF(IFERROR(OR(CODE(UPPER(LEFT(B321,1)))&lt;65,CODE(UPPER(LEFT(B321,1)))&gt;90),TRUE),TRUE,OR(NOT(ISTEXT(B321)),LEN(B321)&gt;64,LEN(B321)&lt;&gt;LEN(SUBSTITUTE(B321,"*","")),LEN(B321)&lt;&gt;LEN(SUBSTITUTE(B321,"?","")),LEN(B321)&lt;&gt;LEN(SUBSTITUTE(B321,"~","")),LEN(B321)&lt;&gt;LEN(SUBSTITUTE(B321,"=","")),LEN(B321)&lt;&gt;LEN(SUBSTITUTE(B321,"&lt;","")),LEN(B321)&lt;&gt;LEN(SUBSTITUTE(B321,"&gt;","")))),"IDs: Text mit A–Z am Anfang, bis zu 64 Zeichen; ohne *, ?, ~, =, &lt; oder &gt;. Beispiel: T-001.",IF(COUNTIFS('Trades'!$A$9:$A$208,B321)&lt;&gt;1,"Trade-ID muss genau einer Trades-Zeile entsprechen",IF(NOT(ISNUMBER(C321)),"Gültigen Schließungszeitpunkt eingeben",IF(OR(C321&lt;1,C321&gt;2958465),"Gültigen Schließungszeitpunkt eingeben",IF(NOT(ISNUMBER(D321)),"Positive geschlossene Menge eingeben",IF(OR(D321&lt;=0,D321&gt;1000000,ROUND(D321,8)&lt;&gt;D321),"Positive geschlossene Menge eingeben",IF(NOT(ISNUMBER(INDEX('Trades'!$D$9:$D$208,MATCH(B321,'Trades'!$A$9:$A$208,0)))),"Gültigen Eröffnungszeitpunkt eingeben",IF(C321&lt;INDEX('Trades'!$D$9:$D$208,MATCH(B321,'Trades'!$A$9:$A$208,0)),"Ausstieg liegt vor der Eröffnung",IF(AND(E321&lt;&gt;"",OR(NOT(ISNUMBER(E321)),E321&lt;=0)),"Positiven Kurs eingeben oder leer lassen",IF(AND(F321&lt;&gt;"",NOT(ISNUMBER(F321))),"Brutto-P&amp;L muss numerisch oder leer sein",IF(AND(ISNUMBER(F321),OR(ABS(F321)&gt;1000000000,ROUND(F321,2)&lt;&gt;F321)),"Geldbeträge: höchstens 2 Nachkommastellen; Eingabebetrag absolut ≤ 1.000.000.000.",""))))))))))))))))</x:f>
      </x:c>
      <x:c r="I321" s="29" t="str">
        <x:f>IF(ISNUMBER(D321),ROUND(D321,8),"")</x:f>
      </x:c>
      <x:c r="J321" s="29" t="n">
        <x:f>IF(ISNUMBER(F321),1,0)</x:f>
        <x:v>0</x:v>
      </x:c>
      <x:c r="K321" s="29" t="n">
        <x:f>IF(COUNTA(A321:F321)=0,0,1)</x:f>
        <x:v>0</x:v>
      </x:c>
    </x:row>
    <x:row r="322" ht="36" customHeight="1">
      <x:c r="A322" s="34"/>
      <x:c r="B322" s="34"/>
      <x:c r="C322" s="35"/>
      <x:c r="D322" s="36"/>
      <x:c r="E322" s="36"/>
      <x:c r="F322" s="37"/>
      <x:c r="G322" s="38" t="n">
        <x:f>IF(K322=0,0,IF(H322="",1,-1))</x:f>
        <x:v>0</x:v>
      </x:c>
      <x:c r="H322" s="33" t="str">
        <x:f>IF(K322=0,"",IF(A322="","Ausstiegs-ID eingeben",IF(IF(IFERROR(OR(CODE(UPPER(LEFT(A322,1)))&lt;65,CODE(UPPER(LEFT(A322,1)))&gt;90),TRUE),TRUE,OR(NOT(ISTEXT(A322)),LEN(A322)&gt;64,LEN(A322)&lt;&gt;LEN(SUBSTITUTE(A322,"*","")),LEN(A322)&lt;&gt;LEN(SUBSTITUTE(A322,"?","")),LEN(A322)&lt;&gt;LEN(SUBSTITUTE(A322,"~","")),LEN(A322)&lt;&gt;LEN(SUBSTITUTE(A322,"=","")),LEN(A322)&lt;&gt;LEN(SUBSTITUTE(A322,"&lt;","")),LEN(A322)&lt;&gt;LEN(SUBSTITUTE(A322,"&gt;","")))),"IDs: Text mit A–Z am Anfang, bis zu 64 Zeichen; ohne *, ?, ~, =, &lt; oder &gt;. Beispiel: T-001.",IF(COUNTIFS('Exits'!$A$9:$A$608,A322)&lt;&gt;1,"Ausstiegs-ID ist doppelt",IF(B322="","Zugehörige Trade-ID eingeben",IF(IF(IFERROR(OR(CODE(UPPER(LEFT(B322,1)))&lt;65,CODE(UPPER(LEFT(B322,1)))&gt;90),TRUE),TRUE,OR(NOT(ISTEXT(B322)),LEN(B322)&gt;64,LEN(B322)&lt;&gt;LEN(SUBSTITUTE(B322,"*","")),LEN(B322)&lt;&gt;LEN(SUBSTITUTE(B322,"?","")),LEN(B322)&lt;&gt;LEN(SUBSTITUTE(B322,"~","")),LEN(B322)&lt;&gt;LEN(SUBSTITUTE(B322,"=","")),LEN(B322)&lt;&gt;LEN(SUBSTITUTE(B322,"&lt;","")),LEN(B322)&lt;&gt;LEN(SUBSTITUTE(B322,"&gt;","")))),"IDs: Text mit A–Z am Anfang, bis zu 64 Zeichen; ohne *, ?, ~, =, &lt; oder &gt;. Beispiel: T-001.",IF(COUNTIFS('Trades'!$A$9:$A$208,B322)&lt;&gt;1,"Trade-ID muss genau einer Trades-Zeile entsprechen",IF(NOT(ISNUMBER(C322)),"Gültigen Schließungszeitpunkt eingeben",IF(OR(C322&lt;1,C322&gt;2958465),"Gültigen Schließungszeitpunkt eingeben",IF(NOT(ISNUMBER(D322)),"Positive geschlossene Menge eingeben",IF(OR(D322&lt;=0,D322&gt;1000000,ROUND(D322,8)&lt;&gt;D322),"Positive geschlossene Menge eingeben",IF(NOT(ISNUMBER(INDEX('Trades'!$D$9:$D$208,MATCH(B322,'Trades'!$A$9:$A$208,0)))),"Gültigen Eröffnungszeitpunkt eingeben",IF(C322&lt;INDEX('Trades'!$D$9:$D$208,MATCH(B322,'Trades'!$A$9:$A$208,0)),"Ausstieg liegt vor der Eröffnung",IF(AND(E322&lt;&gt;"",OR(NOT(ISNUMBER(E322)),E322&lt;=0)),"Positiven Kurs eingeben oder leer lassen",IF(AND(F322&lt;&gt;"",NOT(ISNUMBER(F322))),"Brutto-P&amp;L muss numerisch oder leer sein",IF(AND(ISNUMBER(F322),OR(ABS(F322)&gt;1000000000,ROUND(F322,2)&lt;&gt;F322)),"Geldbeträge: höchstens 2 Nachkommastellen; Eingabebetrag absolut ≤ 1.000.000.000.",""))))))))))))))))</x:f>
      </x:c>
      <x:c r="I322" s="29" t="str">
        <x:f>IF(ISNUMBER(D322),ROUND(D322,8),"")</x:f>
      </x:c>
      <x:c r="J322" s="29" t="n">
        <x:f>IF(ISNUMBER(F322),1,0)</x:f>
        <x:v>0</x:v>
      </x:c>
      <x:c r="K322" s="29" t="n">
        <x:f>IF(COUNTA(A322:F322)=0,0,1)</x:f>
        <x:v>0</x:v>
      </x:c>
    </x:row>
    <x:row r="323" ht="36" customHeight="1">
      <x:c r="A323" s="34"/>
      <x:c r="B323" s="34"/>
      <x:c r="C323" s="35"/>
      <x:c r="D323" s="36"/>
      <x:c r="E323" s="36"/>
      <x:c r="F323" s="37"/>
      <x:c r="G323" s="38" t="n">
        <x:f>IF(K323=0,0,IF(H323="",1,-1))</x:f>
        <x:v>0</x:v>
      </x:c>
      <x:c r="H323" s="33" t="str">
        <x:f>IF(K323=0,"",IF(A323="","Ausstiegs-ID eingeben",IF(IF(IFERROR(OR(CODE(UPPER(LEFT(A323,1)))&lt;65,CODE(UPPER(LEFT(A323,1)))&gt;90),TRUE),TRUE,OR(NOT(ISTEXT(A323)),LEN(A323)&gt;64,LEN(A323)&lt;&gt;LEN(SUBSTITUTE(A323,"*","")),LEN(A323)&lt;&gt;LEN(SUBSTITUTE(A323,"?","")),LEN(A323)&lt;&gt;LEN(SUBSTITUTE(A323,"~","")),LEN(A323)&lt;&gt;LEN(SUBSTITUTE(A323,"=","")),LEN(A323)&lt;&gt;LEN(SUBSTITUTE(A323,"&lt;","")),LEN(A323)&lt;&gt;LEN(SUBSTITUTE(A323,"&gt;","")))),"IDs: Text mit A–Z am Anfang, bis zu 64 Zeichen; ohne *, ?, ~, =, &lt; oder &gt;. Beispiel: T-001.",IF(COUNTIFS('Exits'!$A$9:$A$608,A323)&lt;&gt;1,"Ausstiegs-ID ist doppelt",IF(B323="","Zugehörige Trade-ID eingeben",IF(IF(IFERROR(OR(CODE(UPPER(LEFT(B323,1)))&lt;65,CODE(UPPER(LEFT(B323,1)))&gt;90),TRUE),TRUE,OR(NOT(ISTEXT(B323)),LEN(B323)&gt;64,LEN(B323)&lt;&gt;LEN(SUBSTITUTE(B323,"*","")),LEN(B323)&lt;&gt;LEN(SUBSTITUTE(B323,"?","")),LEN(B323)&lt;&gt;LEN(SUBSTITUTE(B323,"~","")),LEN(B323)&lt;&gt;LEN(SUBSTITUTE(B323,"=","")),LEN(B323)&lt;&gt;LEN(SUBSTITUTE(B323,"&lt;","")),LEN(B323)&lt;&gt;LEN(SUBSTITUTE(B323,"&gt;","")))),"IDs: Text mit A–Z am Anfang, bis zu 64 Zeichen; ohne *, ?, ~, =, &lt; oder &gt;. Beispiel: T-001.",IF(COUNTIFS('Trades'!$A$9:$A$208,B323)&lt;&gt;1,"Trade-ID muss genau einer Trades-Zeile entsprechen",IF(NOT(ISNUMBER(C323)),"Gültigen Schließungszeitpunkt eingeben",IF(OR(C323&lt;1,C323&gt;2958465),"Gültigen Schließungszeitpunkt eingeben",IF(NOT(ISNUMBER(D323)),"Positive geschlossene Menge eingeben",IF(OR(D323&lt;=0,D323&gt;1000000,ROUND(D323,8)&lt;&gt;D323),"Positive geschlossene Menge eingeben",IF(NOT(ISNUMBER(INDEX('Trades'!$D$9:$D$208,MATCH(B323,'Trades'!$A$9:$A$208,0)))),"Gültigen Eröffnungszeitpunkt eingeben",IF(C323&lt;INDEX('Trades'!$D$9:$D$208,MATCH(B323,'Trades'!$A$9:$A$208,0)),"Ausstieg liegt vor der Eröffnung",IF(AND(E323&lt;&gt;"",OR(NOT(ISNUMBER(E323)),E323&lt;=0)),"Positiven Kurs eingeben oder leer lassen",IF(AND(F323&lt;&gt;"",NOT(ISNUMBER(F323))),"Brutto-P&amp;L muss numerisch oder leer sein",IF(AND(ISNUMBER(F323),OR(ABS(F323)&gt;1000000000,ROUND(F323,2)&lt;&gt;F323)),"Geldbeträge: höchstens 2 Nachkommastellen; Eingabebetrag absolut ≤ 1.000.000.000.",""))))))))))))))))</x:f>
      </x:c>
      <x:c r="I323" s="29" t="str">
        <x:f>IF(ISNUMBER(D323),ROUND(D323,8),"")</x:f>
      </x:c>
      <x:c r="J323" s="29" t="n">
        <x:f>IF(ISNUMBER(F323),1,0)</x:f>
        <x:v>0</x:v>
      </x:c>
      <x:c r="K323" s="29" t="n">
        <x:f>IF(COUNTA(A323:F323)=0,0,1)</x:f>
        <x:v>0</x:v>
      </x:c>
    </x:row>
    <x:row r="324" ht="36" customHeight="1">
      <x:c r="A324" s="34"/>
      <x:c r="B324" s="34"/>
      <x:c r="C324" s="35"/>
      <x:c r="D324" s="36"/>
      <x:c r="E324" s="36"/>
      <x:c r="F324" s="37"/>
      <x:c r="G324" s="38" t="n">
        <x:f>IF(K324=0,0,IF(H324="",1,-1))</x:f>
        <x:v>0</x:v>
      </x:c>
      <x:c r="H324" s="33" t="str">
        <x:f>IF(K324=0,"",IF(A324="","Ausstiegs-ID eingeben",IF(IF(IFERROR(OR(CODE(UPPER(LEFT(A324,1)))&lt;65,CODE(UPPER(LEFT(A324,1)))&gt;90),TRUE),TRUE,OR(NOT(ISTEXT(A324)),LEN(A324)&gt;64,LEN(A324)&lt;&gt;LEN(SUBSTITUTE(A324,"*","")),LEN(A324)&lt;&gt;LEN(SUBSTITUTE(A324,"?","")),LEN(A324)&lt;&gt;LEN(SUBSTITUTE(A324,"~","")),LEN(A324)&lt;&gt;LEN(SUBSTITUTE(A324,"=","")),LEN(A324)&lt;&gt;LEN(SUBSTITUTE(A324,"&lt;","")),LEN(A324)&lt;&gt;LEN(SUBSTITUTE(A324,"&gt;","")))),"IDs: Text mit A–Z am Anfang, bis zu 64 Zeichen; ohne *, ?, ~, =, &lt; oder &gt;. Beispiel: T-001.",IF(COUNTIFS('Exits'!$A$9:$A$608,A324)&lt;&gt;1,"Ausstiegs-ID ist doppelt",IF(B324="","Zugehörige Trade-ID eingeben",IF(IF(IFERROR(OR(CODE(UPPER(LEFT(B324,1)))&lt;65,CODE(UPPER(LEFT(B324,1)))&gt;90),TRUE),TRUE,OR(NOT(ISTEXT(B324)),LEN(B324)&gt;64,LEN(B324)&lt;&gt;LEN(SUBSTITUTE(B324,"*","")),LEN(B324)&lt;&gt;LEN(SUBSTITUTE(B324,"?","")),LEN(B324)&lt;&gt;LEN(SUBSTITUTE(B324,"~","")),LEN(B324)&lt;&gt;LEN(SUBSTITUTE(B324,"=","")),LEN(B324)&lt;&gt;LEN(SUBSTITUTE(B324,"&lt;","")),LEN(B324)&lt;&gt;LEN(SUBSTITUTE(B324,"&gt;","")))),"IDs: Text mit A–Z am Anfang, bis zu 64 Zeichen; ohne *, ?, ~, =, &lt; oder &gt;. Beispiel: T-001.",IF(COUNTIFS('Trades'!$A$9:$A$208,B324)&lt;&gt;1,"Trade-ID muss genau einer Trades-Zeile entsprechen",IF(NOT(ISNUMBER(C324)),"Gültigen Schließungszeitpunkt eingeben",IF(OR(C324&lt;1,C324&gt;2958465),"Gültigen Schließungszeitpunkt eingeben",IF(NOT(ISNUMBER(D324)),"Positive geschlossene Menge eingeben",IF(OR(D324&lt;=0,D324&gt;1000000,ROUND(D324,8)&lt;&gt;D324),"Positive geschlossene Menge eingeben",IF(NOT(ISNUMBER(INDEX('Trades'!$D$9:$D$208,MATCH(B324,'Trades'!$A$9:$A$208,0)))),"Gültigen Eröffnungszeitpunkt eingeben",IF(C324&lt;INDEX('Trades'!$D$9:$D$208,MATCH(B324,'Trades'!$A$9:$A$208,0)),"Ausstieg liegt vor der Eröffnung",IF(AND(E324&lt;&gt;"",OR(NOT(ISNUMBER(E324)),E324&lt;=0)),"Positiven Kurs eingeben oder leer lassen",IF(AND(F324&lt;&gt;"",NOT(ISNUMBER(F324))),"Brutto-P&amp;L muss numerisch oder leer sein",IF(AND(ISNUMBER(F324),OR(ABS(F324)&gt;1000000000,ROUND(F324,2)&lt;&gt;F324)),"Geldbeträge: höchstens 2 Nachkommastellen; Eingabebetrag absolut ≤ 1.000.000.000.",""))))))))))))))))</x:f>
      </x:c>
      <x:c r="I324" s="29" t="str">
        <x:f>IF(ISNUMBER(D324),ROUND(D324,8),"")</x:f>
      </x:c>
      <x:c r="J324" s="29" t="n">
        <x:f>IF(ISNUMBER(F324),1,0)</x:f>
        <x:v>0</x:v>
      </x:c>
      <x:c r="K324" s="29" t="n">
        <x:f>IF(COUNTA(A324:F324)=0,0,1)</x:f>
        <x:v>0</x:v>
      </x:c>
    </x:row>
    <x:row r="325" ht="36" customHeight="1">
      <x:c r="A325" s="34"/>
      <x:c r="B325" s="34"/>
      <x:c r="C325" s="35"/>
      <x:c r="D325" s="36"/>
      <x:c r="E325" s="36"/>
      <x:c r="F325" s="37"/>
      <x:c r="G325" s="38" t="n">
        <x:f>IF(K325=0,0,IF(H325="",1,-1))</x:f>
        <x:v>0</x:v>
      </x:c>
      <x:c r="H325" s="33" t="str">
        <x:f>IF(K325=0,"",IF(A325="","Ausstiegs-ID eingeben",IF(IF(IFERROR(OR(CODE(UPPER(LEFT(A325,1)))&lt;65,CODE(UPPER(LEFT(A325,1)))&gt;90),TRUE),TRUE,OR(NOT(ISTEXT(A325)),LEN(A325)&gt;64,LEN(A325)&lt;&gt;LEN(SUBSTITUTE(A325,"*","")),LEN(A325)&lt;&gt;LEN(SUBSTITUTE(A325,"?","")),LEN(A325)&lt;&gt;LEN(SUBSTITUTE(A325,"~","")),LEN(A325)&lt;&gt;LEN(SUBSTITUTE(A325,"=","")),LEN(A325)&lt;&gt;LEN(SUBSTITUTE(A325,"&lt;","")),LEN(A325)&lt;&gt;LEN(SUBSTITUTE(A325,"&gt;","")))),"IDs: Text mit A–Z am Anfang, bis zu 64 Zeichen; ohne *, ?, ~, =, &lt; oder &gt;. Beispiel: T-001.",IF(COUNTIFS('Exits'!$A$9:$A$608,A325)&lt;&gt;1,"Ausstiegs-ID ist doppelt",IF(B325="","Zugehörige Trade-ID eingeben",IF(IF(IFERROR(OR(CODE(UPPER(LEFT(B325,1)))&lt;65,CODE(UPPER(LEFT(B325,1)))&gt;90),TRUE),TRUE,OR(NOT(ISTEXT(B325)),LEN(B325)&gt;64,LEN(B325)&lt;&gt;LEN(SUBSTITUTE(B325,"*","")),LEN(B325)&lt;&gt;LEN(SUBSTITUTE(B325,"?","")),LEN(B325)&lt;&gt;LEN(SUBSTITUTE(B325,"~","")),LEN(B325)&lt;&gt;LEN(SUBSTITUTE(B325,"=","")),LEN(B325)&lt;&gt;LEN(SUBSTITUTE(B325,"&lt;","")),LEN(B325)&lt;&gt;LEN(SUBSTITUTE(B325,"&gt;","")))),"IDs: Text mit A–Z am Anfang, bis zu 64 Zeichen; ohne *, ?, ~, =, &lt; oder &gt;. Beispiel: T-001.",IF(COUNTIFS('Trades'!$A$9:$A$208,B325)&lt;&gt;1,"Trade-ID muss genau einer Trades-Zeile entsprechen",IF(NOT(ISNUMBER(C325)),"Gültigen Schließungszeitpunkt eingeben",IF(OR(C325&lt;1,C325&gt;2958465),"Gültigen Schließungszeitpunkt eingeben",IF(NOT(ISNUMBER(D325)),"Positive geschlossene Menge eingeben",IF(OR(D325&lt;=0,D325&gt;1000000,ROUND(D325,8)&lt;&gt;D325),"Positive geschlossene Menge eingeben",IF(NOT(ISNUMBER(INDEX('Trades'!$D$9:$D$208,MATCH(B325,'Trades'!$A$9:$A$208,0)))),"Gültigen Eröffnungszeitpunkt eingeben",IF(C325&lt;INDEX('Trades'!$D$9:$D$208,MATCH(B325,'Trades'!$A$9:$A$208,0)),"Ausstieg liegt vor der Eröffnung",IF(AND(E325&lt;&gt;"",OR(NOT(ISNUMBER(E325)),E325&lt;=0)),"Positiven Kurs eingeben oder leer lassen",IF(AND(F325&lt;&gt;"",NOT(ISNUMBER(F325))),"Brutto-P&amp;L muss numerisch oder leer sein",IF(AND(ISNUMBER(F325),OR(ABS(F325)&gt;1000000000,ROUND(F325,2)&lt;&gt;F325)),"Geldbeträge: höchstens 2 Nachkommastellen; Eingabebetrag absolut ≤ 1.000.000.000.",""))))))))))))))))</x:f>
      </x:c>
      <x:c r="I325" s="29" t="str">
        <x:f>IF(ISNUMBER(D325),ROUND(D325,8),"")</x:f>
      </x:c>
      <x:c r="J325" s="29" t="n">
        <x:f>IF(ISNUMBER(F325),1,0)</x:f>
        <x:v>0</x:v>
      </x:c>
      <x:c r="K325" s="29" t="n">
        <x:f>IF(COUNTA(A325:F325)=0,0,1)</x:f>
        <x:v>0</x:v>
      </x:c>
    </x:row>
    <x:row r="326" ht="36" customHeight="1">
      <x:c r="A326" s="34"/>
      <x:c r="B326" s="34"/>
      <x:c r="C326" s="35"/>
      <x:c r="D326" s="36"/>
      <x:c r="E326" s="36"/>
      <x:c r="F326" s="37"/>
      <x:c r="G326" s="38" t="n">
        <x:f>IF(K326=0,0,IF(H326="",1,-1))</x:f>
        <x:v>0</x:v>
      </x:c>
      <x:c r="H326" s="33" t="str">
        <x:f>IF(K326=0,"",IF(A326="","Ausstiegs-ID eingeben",IF(IF(IFERROR(OR(CODE(UPPER(LEFT(A326,1)))&lt;65,CODE(UPPER(LEFT(A326,1)))&gt;90),TRUE),TRUE,OR(NOT(ISTEXT(A326)),LEN(A326)&gt;64,LEN(A326)&lt;&gt;LEN(SUBSTITUTE(A326,"*","")),LEN(A326)&lt;&gt;LEN(SUBSTITUTE(A326,"?","")),LEN(A326)&lt;&gt;LEN(SUBSTITUTE(A326,"~","")),LEN(A326)&lt;&gt;LEN(SUBSTITUTE(A326,"=","")),LEN(A326)&lt;&gt;LEN(SUBSTITUTE(A326,"&lt;","")),LEN(A326)&lt;&gt;LEN(SUBSTITUTE(A326,"&gt;","")))),"IDs: Text mit A–Z am Anfang, bis zu 64 Zeichen; ohne *, ?, ~, =, &lt; oder &gt;. Beispiel: T-001.",IF(COUNTIFS('Exits'!$A$9:$A$608,A326)&lt;&gt;1,"Ausstiegs-ID ist doppelt",IF(B326="","Zugehörige Trade-ID eingeben",IF(IF(IFERROR(OR(CODE(UPPER(LEFT(B326,1)))&lt;65,CODE(UPPER(LEFT(B326,1)))&gt;90),TRUE),TRUE,OR(NOT(ISTEXT(B326)),LEN(B326)&gt;64,LEN(B326)&lt;&gt;LEN(SUBSTITUTE(B326,"*","")),LEN(B326)&lt;&gt;LEN(SUBSTITUTE(B326,"?","")),LEN(B326)&lt;&gt;LEN(SUBSTITUTE(B326,"~","")),LEN(B326)&lt;&gt;LEN(SUBSTITUTE(B326,"=","")),LEN(B326)&lt;&gt;LEN(SUBSTITUTE(B326,"&lt;","")),LEN(B326)&lt;&gt;LEN(SUBSTITUTE(B326,"&gt;","")))),"IDs: Text mit A–Z am Anfang, bis zu 64 Zeichen; ohne *, ?, ~, =, &lt; oder &gt;. Beispiel: T-001.",IF(COUNTIFS('Trades'!$A$9:$A$208,B326)&lt;&gt;1,"Trade-ID muss genau einer Trades-Zeile entsprechen",IF(NOT(ISNUMBER(C326)),"Gültigen Schließungszeitpunkt eingeben",IF(OR(C326&lt;1,C326&gt;2958465),"Gültigen Schließungszeitpunkt eingeben",IF(NOT(ISNUMBER(D326)),"Positive geschlossene Menge eingeben",IF(OR(D326&lt;=0,D326&gt;1000000,ROUND(D326,8)&lt;&gt;D326),"Positive geschlossene Menge eingeben",IF(NOT(ISNUMBER(INDEX('Trades'!$D$9:$D$208,MATCH(B326,'Trades'!$A$9:$A$208,0)))),"Gültigen Eröffnungszeitpunkt eingeben",IF(C326&lt;INDEX('Trades'!$D$9:$D$208,MATCH(B326,'Trades'!$A$9:$A$208,0)),"Ausstieg liegt vor der Eröffnung",IF(AND(E326&lt;&gt;"",OR(NOT(ISNUMBER(E326)),E326&lt;=0)),"Positiven Kurs eingeben oder leer lassen",IF(AND(F326&lt;&gt;"",NOT(ISNUMBER(F326))),"Brutto-P&amp;L muss numerisch oder leer sein",IF(AND(ISNUMBER(F326),OR(ABS(F326)&gt;1000000000,ROUND(F326,2)&lt;&gt;F326)),"Geldbeträge: höchstens 2 Nachkommastellen; Eingabebetrag absolut ≤ 1.000.000.000.",""))))))))))))))))</x:f>
      </x:c>
      <x:c r="I326" s="29" t="str">
        <x:f>IF(ISNUMBER(D326),ROUND(D326,8),"")</x:f>
      </x:c>
      <x:c r="J326" s="29" t="n">
        <x:f>IF(ISNUMBER(F326),1,0)</x:f>
        <x:v>0</x:v>
      </x:c>
      <x:c r="K326" s="29" t="n">
        <x:f>IF(COUNTA(A326:F326)=0,0,1)</x:f>
        <x:v>0</x:v>
      </x:c>
    </x:row>
    <x:row r="327" ht="36" customHeight="1">
      <x:c r="A327" s="34"/>
      <x:c r="B327" s="34"/>
      <x:c r="C327" s="35"/>
      <x:c r="D327" s="36"/>
      <x:c r="E327" s="36"/>
      <x:c r="F327" s="37"/>
      <x:c r="G327" s="38" t="n">
        <x:f>IF(K327=0,0,IF(H327="",1,-1))</x:f>
        <x:v>0</x:v>
      </x:c>
      <x:c r="H327" s="33" t="str">
        <x:f>IF(K327=0,"",IF(A327="","Ausstiegs-ID eingeben",IF(IF(IFERROR(OR(CODE(UPPER(LEFT(A327,1)))&lt;65,CODE(UPPER(LEFT(A327,1)))&gt;90),TRUE),TRUE,OR(NOT(ISTEXT(A327)),LEN(A327)&gt;64,LEN(A327)&lt;&gt;LEN(SUBSTITUTE(A327,"*","")),LEN(A327)&lt;&gt;LEN(SUBSTITUTE(A327,"?","")),LEN(A327)&lt;&gt;LEN(SUBSTITUTE(A327,"~","")),LEN(A327)&lt;&gt;LEN(SUBSTITUTE(A327,"=","")),LEN(A327)&lt;&gt;LEN(SUBSTITUTE(A327,"&lt;","")),LEN(A327)&lt;&gt;LEN(SUBSTITUTE(A327,"&gt;","")))),"IDs: Text mit A–Z am Anfang, bis zu 64 Zeichen; ohne *, ?, ~, =, &lt; oder &gt;. Beispiel: T-001.",IF(COUNTIFS('Exits'!$A$9:$A$608,A327)&lt;&gt;1,"Ausstiegs-ID ist doppelt",IF(B327="","Zugehörige Trade-ID eingeben",IF(IF(IFERROR(OR(CODE(UPPER(LEFT(B327,1)))&lt;65,CODE(UPPER(LEFT(B327,1)))&gt;90),TRUE),TRUE,OR(NOT(ISTEXT(B327)),LEN(B327)&gt;64,LEN(B327)&lt;&gt;LEN(SUBSTITUTE(B327,"*","")),LEN(B327)&lt;&gt;LEN(SUBSTITUTE(B327,"?","")),LEN(B327)&lt;&gt;LEN(SUBSTITUTE(B327,"~","")),LEN(B327)&lt;&gt;LEN(SUBSTITUTE(B327,"=","")),LEN(B327)&lt;&gt;LEN(SUBSTITUTE(B327,"&lt;","")),LEN(B327)&lt;&gt;LEN(SUBSTITUTE(B327,"&gt;","")))),"IDs: Text mit A–Z am Anfang, bis zu 64 Zeichen; ohne *, ?, ~, =, &lt; oder &gt;. Beispiel: T-001.",IF(COUNTIFS('Trades'!$A$9:$A$208,B327)&lt;&gt;1,"Trade-ID muss genau einer Trades-Zeile entsprechen",IF(NOT(ISNUMBER(C327)),"Gültigen Schließungszeitpunkt eingeben",IF(OR(C327&lt;1,C327&gt;2958465),"Gültigen Schließungszeitpunkt eingeben",IF(NOT(ISNUMBER(D327)),"Positive geschlossene Menge eingeben",IF(OR(D327&lt;=0,D327&gt;1000000,ROUND(D327,8)&lt;&gt;D327),"Positive geschlossene Menge eingeben",IF(NOT(ISNUMBER(INDEX('Trades'!$D$9:$D$208,MATCH(B327,'Trades'!$A$9:$A$208,0)))),"Gültigen Eröffnungszeitpunkt eingeben",IF(C327&lt;INDEX('Trades'!$D$9:$D$208,MATCH(B327,'Trades'!$A$9:$A$208,0)),"Ausstieg liegt vor der Eröffnung",IF(AND(E327&lt;&gt;"",OR(NOT(ISNUMBER(E327)),E327&lt;=0)),"Positiven Kurs eingeben oder leer lassen",IF(AND(F327&lt;&gt;"",NOT(ISNUMBER(F327))),"Brutto-P&amp;L muss numerisch oder leer sein",IF(AND(ISNUMBER(F327),OR(ABS(F327)&gt;1000000000,ROUND(F327,2)&lt;&gt;F327)),"Geldbeträge: höchstens 2 Nachkommastellen; Eingabebetrag absolut ≤ 1.000.000.000.",""))))))))))))))))</x:f>
      </x:c>
      <x:c r="I327" s="29" t="str">
        <x:f>IF(ISNUMBER(D327),ROUND(D327,8),"")</x:f>
      </x:c>
      <x:c r="J327" s="29" t="n">
        <x:f>IF(ISNUMBER(F327),1,0)</x:f>
        <x:v>0</x:v>
      </x:c>
      <x:c r="K327" s="29" t="n">
        <x:f>IF(COUNTA(A327:F327)=0,0,1)</x:f>
        <x:v>0</x:v>
      </x:c>
    </x:row>
    <x:row r="328" ht="36" customHeight="1">
      <x:c r="A328" s="34"/>
      <x:c r="B328" s="34"/>
      <x:c r="C328" s="35"/>
      <x:c r="D328" s="36"/>
      <x:c r="E328" s="36"/>
      <x:c r="F328" s="37"/>
      <x:c r="G328" s="38" t="n">
        <x:f>IF(K328=0,0,IF(H328="",1,-1))</x:f>
        <x:v>0</x:v>
      </x:c>
      <x:c r="H328" s="33" t="str">
        <x:f>IF(K328=0,"",IF(A328="","Ausstiegs-ID eingeben",IF(IF(IFERROR(OR(CODE(UPPER(LEFT(A328,1)))&lt;65,CODE(UPPER(LEFT(A328,1)))&gt;90),TRUE),TRUE,OR(NOT(ISTEXT(A328)),LEN(A328)&gt;64,LEN(A328)&lt;&gt;LEN(SUBSTITUTE(A328,"*","")),LEN(A328)&lt;&gt;LEN(SUBSTITUTE(A328,"?","")),LEN(A328)&lt;&gt;LEN(SUBSTITUTE(A328,"~","")),LEN(A328)&lt;&gt;LEN(SUBSTITUTE(A328,"=","")),LEN(A328)&lt;&gt;LEN(SUBSTITUTE(A328,"&lt;","")),LEN(A328)&lt;&gt;LEN(SUBSTITUTE(A328,"&gt;","")))),"IDs: Text mit A–Z am Anfang, bis zu 64 Zeichen; ohne *, ?, ~, =, &lt; oder &gt;. Beispiel: T-001.",IF(COUNTIFS('Exits'!$A$9:$A$608,A328)&lt;&gt;1,"Ausstiegs-ID ist doppelt",IF(B328="","Zugehörige Trade-ID eingeben",IF(IF(IFERROR(OR(CODE(UPPER(LEFT(B328,1)))&lt;65,CODE(UPPER(LEFT(B328,1)))&gt;90),TRUE),TRUE,OR(NOT(ISTEXT(B328)),LEN(B328)&gt;64,LEN(B328)&lt;&gt;LEN(SUBSTITUTE(B328,"*","")),LEN(B328)&lt;&gt;LEN(SUBSTITUTE(B328,"?","")),LEN(B328)&lt;&gt;LEN(SUBSTITUTE(B328,"~","")),LEN(B328)&lt;&gt;LEN(SUBSTITUTE(B328,"=","")),LEN(B328)&lt;&gt;LEN(SUBSTITUTE(B328,"&lt;","")),LEN(B328)&lt;&gt;LEN(SUBSTITUTE(B328,"&gt;","")))),"IDs: Text mit A–Z am Anfang, bis zu 64 Zeichen; ohne *, ?, ~, =, &lt; oder &gt;. Beispiel: T-001.",IF(COUNTIFS('Trades'!$A$9:$A$208,B328)&lt;&gt;1,"Trade-ID muss genau einer Trades-Zeile entsprechen",IF(NOT(ISNUMBER(C328)),"Gültigen Schließungszeitpunkt eingeben",IF(OR(C328&lt;1,C328&gt;2958465),"Gültigen Schließungszeitpunkt eingeben",IF(NOT(ISNUMBER(D328)),"Positive geschlossene Menge eingeben",IF(OR(D328&lt;=0,D328&gt;1000000,ROUND(D328,8)&lt;&gt;D328),"Positive geschlossene Menge eingeben",IF(NOT(ISNUMBER(INDEX('Trades'!$D$9:$D$208,MATCH(B328,'Trades'!$A$9:$A$208,0)))),"Gültigen Eröffnungszeitpunkt eingeben",IF(C328&lt;INDEX('Trades'!$D$9:$D$208,MATCH(B328,'Trades'!$A$9:$A$208,0)),"Ausstieg liegt vor der Eröffnung",IF(AND(E328&lt;&gt;"",OR(NOT(ISNUMBER(E328)),E328&lt;=0)),"Positiven Kurs eingeben oder leer lassen",IF(AND(F328&lt;&gt;"",NOT(ISNUMBER(F328))),"Brutto-P&amp;L muss numerisch oder leer sein",IF(AND(ISNUMBER(F328),OR(ABS(F328)&gt;1000000000,ROUND(F328,2)&lt;&gt;F328)),"Geldbeträge: höchstens 2 Nachkommastellen; Eingabebetrag absolut ≤ 1.000.000.000.",""))))))))))))))))</x:f>
      </x:c>
      <x:c r="I328" s="29" t="str">
        <x:f>IF(ISNUMBER(D328),ROUND(D328,8),"")</x:f>
      </x:c>
      <x:c r="J328" s="29" t="n">
        <x:f>IF(ISNUMBER(F328),1,0)</x:f>
        <x:v>0</x:v>
      </x:c>
      <x:c r="K328" s="29" t="n">
        <x:f>IF(COUNTA(A328:F328)=0,0,1)</x:f>
        <x:v>0</x:v>
      </x:c>
    </x:row>
    <x:row r="329" ht="36" customHeight="1">
      <x:c r="A329" s="34"/>
      <x:c r="B329" s="34"/>
      <x:c r="C329" s="35"/>
      <x:c r="D329" s="36"/>
      <x:c r="E329" s="36"/>
      <x:c r="F329" s="37"/>
      <x:c r="G329" s="38" t="n">
        <x:f>IF(K329=0,0,IF(H329="",1,-1))</x:f>
        <x:v>0</x:v>
      </x:c>
      <x:c r="H329" s="33" t="str">
        <x:f>IF(K329=0,"",IF(A329="","Ausstiegs-ID eingeben",IF(IF(IFERROR(OR(CODE(UPPER(LEFT(A329,1)))&lt;65,CODE(UPPER(LEFT(A329,1)))&gt;90),TRUE),TRUE,OR(NOT(ISTEXT(A329)),LEN(A329)&gt;64,LEN(A329)&lt;&gt;LEN(SUBSTITUTE(A329,"*","")),LEN(A329)&lt;&gt;LEN(SUBSTITUTE(A329,"?","")),LEN(A329)&lt;&gt;LEN(SUBSTITUTE(A329,"~","")),LEN(A329)&lt;&gt;LEN(SUBSTITUTE(A329,"=","")),LEN(A329)&lt;&gt;LEN(SUBSTITUTE(A329,"&lt;","")),LEN(A329)&lt;&gt;LEN(SUBSTITUTE(A329,"&gt;","")))),"IDs: Text mit A–Z am Anfang, bis zu 64 Zeichen; ohne *, ?, ~, =, &lt; oder &gt;. Beispiel: T-001.",IF(COUNTIFS('Exits'!$A$9:$A$608,A329)&lt;&gt;1,"Ausstiegs-ID ist doppelt",IF(B329="","Zugehörige Trade-ID eingeben",IF(IF(IFERROR(OR(CODE(UPPER(LEFT(B329,1)))&lt;65,CODE(UPPER(LEFT(B329,1)))&gt;90),TRUE),TRUE,OR(NOT(ISTEXT(B329)),LEN(B329)&gt;64,LEN(B329)&lt;&gt;LEN(SUBSTITUTE(B329,"*","")),LEN(B329)&lt;&gt;LEN(SUBSTITUTE(B329,"?","")),LEN(B329)&lt;&gt;LEN(SUBSTITUTE(B329,"~","")),LEN(B329)&lt;&gt;LEN(SUBSTITUTE(B329,"=","")),LEN(B329)&lt;&gt;LEN(SUBSTITUTE(B329,"&lt;","")),LEN(B329)&lt;&gt;LEN(SUBSTITUTE(B329,"&gt;","")))),"IDs: Text mit A–Z am Anfang, bis zu 64 Zeichen; ohne *, ?, ~, =, &lt; oder &gt;. Beispiel: T-001.",IF(COUNTIFS('Trades'!$A$9:$A$208,B329)&lt;&gt;1,"Trade-ID muss genau einer Trades-Zeile entsprechen",IF(NOT(ISNUMBER(C329)),"Gültigen Schließungszeitpunkt eingeben",IF(OR(C329&lt;1,C329&gt;2958465),"Gültigen Schließungszeitpunkt eingeben",IF(NOT(ISNUMBER(D329)),"Positive geschlossene Menge eingeben",IF(OR(D329&lt;=0,D329&gt;1000000,ROUND(D329,8)&lt;&gt;D329),"Positive geschlossene Menge eingeben",IF(NOT(ISNUMBER(INDEX('Trades'!$D$9:$D$208,MATCH(B329,'Trades'!$A$9:$A$208,0)))),"Gültigen Eröffnungszeitpunkt eingeben",IF(C329&lt;INDEX('Trades'!$D$9:$D$208,MATCH(B329,'Trades'!$A$9:$A$208,0)),"Ausstieg liegt vor der Eröffnung",IF(AND(E329&lt;&gt;"",OR(NOT(ISNUMBER(E329)),E329&lt;=0)),"Positiven Kurs eingeben oder leer lassen",IF(AND(F329&lt;&gt;"",NOT(ISNUMBER(F329))),"Brutto-P&amp;L muss numerisch oder leer sein",IF(AND(ISNUMBER(F329),OR(ABS(F329)&gt;1000000000,ROUND(F329,2)&lt;&gt;F329)),"Geldbeträge: höchstens 2 Nachkommastellen; Eingabebetrag absolut ≤ 1.000.000.000.",""))))))))))))))))</x:f>
      </x:c>
      <x:c r="I329" s="29" t="str">
        <x:f>IF(ISNUMBER(D329),ROUND(D329,8),"")</x:f>
      </x:c>
      <x:c r="J329" s="29" t="n">
        <x:f>IF(ISNUMBER(F329),1,0)</x:f>
        <x:v>0</x:v>
      </x:c>
      <x:c r="K329" s="29" t="n">
        <x:f>IF(COUNTA(A329:F329)=0,0,1)</x:f>
        <x:v>0</x:v>
      </x:c>
    </x:row>
    <x:row r="330" ht="36" customHeight="1">
      <x:c r="A330" s="34"/>
      <x:c r="B330" s="34"/>
      <x:c r="C330" s="35"/>
      <x:c r="D330" s="36"/>
      <x:c r="E330" s="36"/>
      <x:c r="F330" s="37"/>
      <x:c r="G330" s="38" t="n">
        <x:f>IF(K330=0,0,IF(H330="",1,-1))</x:f>
        <x:v>0</x:v>
      </x:c>
      <x:c r="H330" s="33" t="str">
        <x:f>IF(K330=0,"",IF(A330="","Ausstiegs-ID eingeben",IF(IF(IFERROR(OR(CODE(UPPER(LEFT(A330,1)))&lt;65,CODE(UPPER(LEFT(A330,1)))&gt;90),TRUE),TRUE,OR(NOT(ISTEXT(A330)),LEN(A330)&gt;64,LEN(A330)&lt;&gt;LEN(SUBSTITUTE(A330,"*","")),LEN(A330)&lt;&gt;LEN(SUBSTITUTE(A330,"?","")),LEN(A330)&lt;&gt;LEN(SUBSTITUTE(A330,"~","")),LEN(A330)&lt;&gt;LEN(SUBSTITUTE(A330,"=","")),LEN(A330)&lt;&gt;LEN(SUBSTITUTE(A330,"&lt;","")),LEN(A330)&lt;&gt;LEN(SUBSTITUTE(A330,"&gt;","")))),"IDs: Text mit A–Z am Anfang, bis zu 64 Zeichen; ohne *, ?, ~, =, &lt; oder &gt;. Beispiel: T-001.",IF(COUNTIFS('Exits'!$A$9:$A$608,A330)&lt;&gt;1,"Ausstiegs-ID ist doppelt",IF(B330="","Zugehörige Trade-ID eingeben",IF(IF(IFERROR(OR(CODE(UPPER(LEFT(B330,1)))&lt;65,CODE(UPPER(LEFT(B330,1)))&gt;90),TRUE),TRUE,OR(NOT(ISTEXT(B330)),LEN(B330)&gt;64,LEN(B330)&lt;&gt;LEN(SUBSTITUTE(B330,"*","")),LEN(B330)&lt;&gt;LEN(SUBSTITUTE(B330,"?","")),LEN(B330)&lt;&gt;LEN(SUBSTITUTE(B330,"~","")),LEN(B330)&lt;&gt;LEN(SUBSTITUTE(B330,"=","")),LEN(B330)&lt;&gt;LEN(SUBSTITUTE(B330,"&lt;","")),LEN(B330)&lt;&gt;LEN(SUBSTITUTE(B330,"&gt;","")))),"IDs: Text mit A–Z am Anfang, bis zu 64 Zeichen; ohne *, ?, ~, =, &lt; oder &gt;. Beispiel: T-001.",IF(COUNTIFS('Trades'!$A$9:$A$208,B330)&lt;&gt;1,"Trade-ID muss genau einer Trades-Zeile entsprechen",IF(NOT(ISNUMBER(C330)),"Gültigen Schließungszeitpunkt eingeben",IF(OR(C330&lt;1,C330&gt;2958465),"Gültigen Schließungszeitpunkt eingeben",IF(NOT(ISNUMBER(D330)),"Positive geschlossene Menge eingeben",IF(OR(D330&lt;=0,D330&gt;1000000,ROUND(D330,8)&lt;&gt;D330),"Positive geschlossene Menge eingeben",IF(NOT(ISNUMBER(INDEX('Trades'!$D$9:$D$208,MATCH(B330,'Trades'!$A$9:$A$208,0)))),"Gültigen Eröffnungszeitpunkt eingeben",IF(C330&lt;INDEX('Trades'!$D$9:$D$208,MATCH(B330,'Trades'!$A$9:$A$208,0)),"Ausstieg liegt vor der Eröffnung",IF(AND(E330&lt;&gt;"",OR(NOT(ISNUMBER(E330)),E330&lt;=0)),"Positiven Kurs eingeben oder leer lassen",IF(AND(F330&lt;&gt;"",NOT(ISNUMBER(F330))),"Brutto-P&amp;L muss numerisch oder leer sein",IF(AND(ISNUMBER(F330),OR(ABS(F330)&gt;1000000000,ROUND(F330,2)&lt;&gt;F330)),"Geldbeträge: höchstens 2 Nachkommastellen; Eingabebetrag absolut ≤ 1.000.000.000.",""))))))))))))))))</x:f>
      </x:c>
      <x:c r="I330" s="29" t="str">
        <x:f>IF(ISNUMBER(D330),ROUND(D330,8),"")</x:f>
      </x:c>
      <x:c r="J330" s="29" t="n">
        <x:f>IF(ISNUMBER(F330),1,0)</x:f>
        <x:v>0</x:v>
      </x:c>
      <x:c r="K330" s="29" t="n">
        <x:f>IF(COUNTA(A330:F330)=0,0,1)</x:f>
        <x:v>0</x:v>
      </x:c>
    </x:row>
    <x:row r="331" ht="36" customHeight="1">
      <x:c r="A331" s="34"/>
      <x:c r="B331" s="34"/>
      <x:c r="C331" s="35"/>
      <x:c r="D331" s="36"/>
      <x:c r="E331" s="36"/>
      <x:c r="F331" s="37"/>
      <x:c r="G331" s="38" t="n">
        <x:f>IF(K331=0,0,IF(H331="",1,-1))</x:f>
        <x:v>0</x:v>
      </x:c>
      <x:c r="H331" s="33" t="str">
        <x:f>IF(K331=0,"",IF(A331="","Ausstiegs-ID eingeben",IF(IF(IFERROR(OR(CODE(UPPER(LEFT(A331,1)))&lt;65,CODE(UPPER(LEFT(A331,1)))&gt;90),TRUE),TRUE,OR(NOT(ISTEXT(A331)),LEN(A331)&gt;64,LEN(A331)&lt;&gt;LEN(SUBSTITUTE(A331,"*","")),LEN(A331)&lt;&gt;LEN(SUBSTITUTE(A331,"?","")),LEN(A331)&lt;&gt;LEN(SUBSTITUTE(A331,"~","")),LEN(A331)&lt;&gt;LEN(SUBSTITUTE(A331,"=","")),LEN(A331)&lt;&gt;LEN(SUBSTITUTE(A331,"&lt;","")),LEN(A331)&lt;&gt;LEN(SUBSTITUTE(A331,"&gt;","")))),"IDs: Text mit A–Z am Anfang, bis zu 64 Zeichen; ohne *, ?, ~, =, &lt; oder &gt;. Beispiel: T-001.",IF(COUNTIFS('Exits'!$A$9:$A$608,A331)&lt;&gt;1,"Ausstiegs-ID ist doppelt",IF(B331="","Zugehörige Trade-ID eingeben",IF(IF(IFERROR(OR(CODE(UPPER(LEFT(B331,1)))&lt;65,CODE(UPPER(LEFT(B331,1)))&gt;90),TRUE),TRUE,OR(NOT(ISTEXT(B331)),LEN(B331)&gt;64,LEN(B331)&lt;&gt;LEN(SUBSTITUTE(B331,"*","")),LEN(B331)&lt;&gt;LEN(SUBSTITUTE(B331,"?","")),LEN(B331)&lt;&gt;LEN(SUBSTITUTE(B331,"~","")),LEN(B331)&lt;&gt;LEN(SUBSTITUTE(B331,"=","")),LEN(B331)&lt;&gt;LEN(SUBSTITUTE(B331,"&lt;","")),LEN(B331)&lt;&gt;LEN(SUBSTITUTE(B331,"&gt;","")))),"IDs: Text mit A–Z am Anfang, bis zu 64 Zeichen; ohne *, ?, ~, =, &lt; oder &gt;. Beispiel: T-001.",IF(COUNTIFS('Trades'!$A$9:$A$208,B331)&lt;&gt;1,"Trade-ID muss genau einer Trades-Zeile entsprechen",IF(NOT(ISNUMBER(C331)),"Gültigen Schließungszeitpunkt eingeben",IF(OR(C331&lt;1,C331&gt;2958465),"Gültigen Schließungszeitpunkt eingeben",IF(NOT(ISNUMBER(D331)),"Positive geschlossene Menge eingeben",IF(OR(D331&lt;=0,D331&gt;1000000,ROUND(D331,8)&lt;&gt;D331),"Positive geschlossene Menge eingeben",IF(NOT(ISNUMBER(INDEX('Trades'!$D$9:$D$208,MATCH(B331,'Trades'!$A$9:$A$208,0)))),"Gültigen Eröffnungszeitpunkt eingeben",IF(C331&lt;INDEX('Trades'!$D$9:$D$208,MATCH(B331,'Trades'!$A$9:$A$208,0)),"Ausstieg liegt vor der Eröffnung",IF(AND(E331&lt;&gt;"",OR(NOT(ISNUMBER(E331)),E331&lt;=0)),"Positiven Kurs eingeben oder leer lassen",IF(AND(F331&lt;&gt;"",NOT(ISNUMBER(F331))),"Brutto-P&amp;L muss numerisch oder leer sein",IF(AND(ISNUMBER(F331),OR(ABS(F331)&gt;1000000000,ROUND(F331,2)&lt;&gt;F331)),"Geldbeträge: höchstens 2 Nachkommastellen; Eingabebetrag absolut ≤ 1.000.000.000.",""))))))))))))))))</x:f>
      </x:c>
      <x:c r="I331" s="29" t="str">
        <x:f>IF(ISNUMBER(D331),ROUND(D331,8),"")</x:f>
      </x:c>
      <x:c r="J331" s="29" t="n">
        <x:f>IF(ISNUMBER(F331),1,0)</x:f>
        <x:v>0</x:v>
      </x:c>
      <x:c r="K331" s="29" t="n">
        <x:f>IF(COUNTA(A331:F331)=0,0,1)</x:f>
        <x:v>0</x:v>
      </x:c>
    </x:row>
    <x:row r="332" ht="36" customHeight="1">
      <x:c r="A332" s="34"/>
      <x:c r="B332" s="34"/>
      <x:c r="C332" s="35"/>
      <x:c r="D332" s="36"/>
      <x:c r="E332" s="36"/>
      <x:c r="F332" s="37"/>
      <x:c r="G332" s="38" t="n">
        <x:f>IF(K332=0,0,IF(H332="",1,-1))</x:f>
        <x:v>0</x:v>
      </x:c>
      <x:c r="H332" s="33" t="str">
        <x:f>IF(K332=0,"",IF(A332="","Ausstiegs-ID eingeben",IF(IF(IFERROR(OR(CODE(UPPER(LEFT(A332,1)))&lt;65,CODE(UPPER(LEFT(A332,1)))&gt;90),TRUE),TRUE,OR(NOT(ISTEXT(A332)),LEN(A332)&gt;64,LEN(A332)&lt;&gt;LEN(SUBSTITUTE(A332,"*","")),LEN(A332)&lt;&gt;LEN(SUBSTITUTE(A332,"?","")),LEN(A332)&lt;&gt;LEN(SUBSTITUTE(A332,"~","")),LEN(A332)&lt;&gt;LEN(SUBSTITUTE(A332,"=","")),LEN(A332)&lt;&gt;LEN(SUBSTITUTE(A332,"&lt;","")),LEN(A332)&lt;&gt;LEN(SUBSTITUTE(A332,"&gt;","")))),"IDs: Text mit A–Z am Anfang, bis zu 64 Zeichen; ohne *, ?, ~, =, &lt; oder &gt;. Beispiel: T-001.",IF(COUNTIFS('Exits'!$A$9:$A$608,A332)&lt;&gt;1,"Ausstiegs-ID ist doppelt",IF(B332="","Zugehörige Trade-ID eingeben",IF(IF(IFERROR(OR(CODE(UPPER(LEFT(B332,1)))&lt;65,CODE(UPPER(LEFT(B332,1)))&gt;90),TRUE),TRUE,OR(NOT(ISTEXT(B332)),LEN(B332)&gt;64,LEN(B332)&lt;&gt;LEN(SUBSTITUTE(B332,"*","")),LEN(B332)&lt;&gt;LEN(SUBSTITUTE(B332,"?","")),LEN(B332)&lt;&gt;LEN(SUBSTITUTE(B332,"~","")),LEN(B332)&lt;&gt;LEN(SUBSTITUTE(B332,"=","")),LEN(B332)&lt;&gt;LEN(SUBSTITUTE(B332,"&lt;","")),LEN(B332)&lt;&gt;LEN(SUBSTITUTE(B332,"&gt;","")))),"IDs: Text mit A–Z am Anfang, bis zu 64 Zeichen; ohne *, ?, ~, =, &lt; oder &gt;. Beispiel: T-001.",IF(COUNTIFS('Trades'!$A$9:$A$208,B332)&lt;&gt;1,"Trade-ID muss genau einer Trades-Zeile entsprechen",IF(NOT(ISNUMBER(C332)),"Gültigen Schließungszeitpunkt eingeben",IF(OR(C332&lt;1,C332&gt;2958465),"Gültigen Schließungszeitpunkt eingeben",IF(NOT(ISNUMBER(D332)),"Positive geschlossene Menge eingeben",IF(OR(D332&lt;=0,D332&gt;1000000,ROUND(D332,8)&lt;&gt;D332),"Positive geschlossene Menge eingeben",IF(NOT(ISNUMBER(INDEX('Trades'!$D$9:$D$208,MATCH(B332,'Trades'!$A$9:$A$208,0)))),"Gültigen Eröffnungszeitpunkt eingeben",IF(C332&lt;INDEX('Trades'!$D$9:$D$208,MATCH(B332,'Trades'!$A$9:$A$208,0)),"Ausstieg liegt vor der Eröffnung",IF(AND(E332&lt;&gt;"",OR(NOT(ISNUMBER(E332)),E332&lt;=0)),"Positiven Kurs eingeben oder leer lassen",IF(AND(F332&lt;&gt;"",NOT(ISNUMBER(F332))),"Brutto-P&amp;L muss numerisch oder leer sein",IF(AND(ISNUMBER(F332),OR(ABS(F332)&gt;1000000000,ROUND(F332,2)&lt;&gt;F332)),"Geldbeträge: höchstens 2 Nachkommastellen; Eingabebetrag absolut ≤ 1.000.000.000.",""))))))))))))))))</x:f>
      </x:c>
      <x:c r="I332" s="29" t="str">
        <x:f>IF(ISNUMBER(D332),ROUND(D332,8),"")</x:f>
      </x:c>
      <x:c r="J332" s="29" t="n">
        <x:f>IF(ISNUMBER(F332),1,0)</x:f>
        <x:v>0</x:v>
      </x:c>
      <x:c r="K332" s="29" t="n">
        <x:f>IF(COUNTA(A332:F332)=0,0,1)</x:f>
        <x:v>0</x:v>
      </x:c>
    </x:row>
    <x:row r="333" ht="36" customHeight="1">
      <x:c r="A333" s="34"/>
      <x:c r="B333" s="34"/>
      <x:c r="C333" s="35"/>
      <x:c r="D333" s="36"/>
      <x:c r="E333" s="36"/>
      <x:c r="F333" s="37"/>
      <x:c r="G333" s="38" t="n">
        <x:f>IF(K333=0,0,IF(H333="",1,-1))</x:f>
        <x:v>0</x:v>
      </x:c>
      <x:c r="H333" s="33" t="str">
        <x:f>IF(K333=0,"",IF(A333="","Ausstiegs-ID eingeben",IF(IF(IFERROR(OR(CODE(UPPER(LEFT(A333,1)))&lt;65,CODE(UPPER(LEFT(A333,1)))&gt;90),TRUE),TRUE,OR(NOT(ISTEXT(A333)),LEN(A333)&gt;64,LEN(A333)&lt;&gt;LEN(SUBSTITUTE(A333,"*","")),LEN(A333)&lt;&gt;LEN(SUBSTITUTE(A333,"?","")),LEN(A333)&lt;&gt;LEN(SUBSTITUTE(A333,"~","")),LEN(A333)&lt;&gt;LEN(SUBSTITUTE(A333,"=","")),LEN(A333)&lt;&gt;LEN(SUBSTITUTE(A333,"&lt;","")),LEN(A333)&lt;&gt;LEN(SUBSTITUTE(A333,"&gt;","")))),"IDs: Text mit A–Z am Anfang, bis zu 64 Zeichen; ohne *, ?, ~, =, &lt; oder &gt;. Beispiel: T-001.",IF(COUNTIFS('Exits'!$A$9:$A$608,A333)&lt;&gt;1,"Ausstiegs-ID ist doppelt",IF(B333="","Zugehörige Trade-ID eingeben",IF(IF(IFERROR(OR(CODE(UPPER(LEFT(B333,1)))&lt;65,CODE(UPPER(LEFT(B333,1)))&gt;90),TRUE),TRUE,OR(NOT(ISTEXT(B333)),LEN(B333)&gt;64,LEN(B333)&lt;&gt;LEN(SUBSTITUTE(B333,"*","")),LEN(B333)&lt;&gt;LEN(SUBSTITUTE(B333,"?","")),LEN(B333)&lt;&gt;LEN(SUBSTITUTE(B333,"~","")),LEN(B333)&lt;&gt;LEN(SUBSTITUTE(B333,"=","")),LEN(B333)&lt;&gt;LEN(SUBSTITUTE(B333,"&lt;","")),LEN(B333)&lt;&gt;LEN(SUBSTITUTE(B333,"&gt;","")))),"IDs: Text mit A–Z am Anfang, bis zu 64 Zeichen; ohne *, ?, ~, =, &lt; oder &gt;. Beispiel: T-001.",IF(COUNTIFS('Trades'!$A$9:$A$208,B333)&lt;&gt;1,"Trade-ID muss genau einer Trades-Zeile entsprechen",IF(NOT(ISNUMBER(C333)),"Gültigen Schließungszeitpunkt eingeben",IF(OR(C333&lt;1,C333&gt;2958465),"Gültigen Schließungszeitpunkt eingeben",IF(NOT(ISNUMBER(D333)),"Positive geschlossene Menge eingeben",IF(OR(D333&lt;=0,D333&gt;1000000,ROUND(D333,8)&lt;&gt;D333),"Positive geschlossene Menge eingeben",IF(NOT(ISNUMBER(INDEX('Trades'!$D$9:$D$208,MATCH(B333,'Trades'!$A$9:$A$208,0)))),"Gültigen Eröffnungszeitpunkt eingeben",IF(C333&lt;INDEX('Trades'!$D$9:$D$208,MATCH(B333,'Trades'!$A$9:$A$208,0)),"Ausstieg liegt vor der Eröffnung",IF(AND(E333&lt;&gt;"",OR(NOT(ISNUMBER(E333)),E333&lt;=0)),"Positiven Kurs eingeben oder leer lassen",IF(AND(F333&lt;&gt;"",NOT(ISNUMBER(F333))),"Brutto-P&amp;L muss numerisch oder leer sein",IF(AND(ISNUMBER(F333),OR(ABS(F333)&gt;1000000000,ROUND(F333,2)&lt;&gt;F333)),"Geldbeträge: höchstens 2 Nachkommastellen; Eingabebetrag absolut ≤ 1.000.000.000.",""))))))))))))))))</x:f>
      </x:c>
      <x:c r="I333" s="29" t="str">
        <x:f>IF(ISNUMBER(D333),ROUND(D333,8),"")</x:f>
      </x:c>
      <x:c r="J333" s="29" t="n">
        <x:f>IF(ISNUMBER(F333),1,0)</x:f>
        <x:v>0</x:v>
      </x:c>
      <x:c r="K333" s="29" t="n">
        <x:f>IF(COUNTA(A333:F333)=0,0,1)</x:f>
        <x:v>0</x:v>
      </x:c>
    </x:row>
    <x:row r="334" ht="36" customHeight="1">
      <x:c r="A334" s="34"/>
      <x:c r="B334" s="34"/>
      <x:c r="C334" s="35"/>
      <x:c r="D334" s="36"/>
      <x:c r="E334" s="36"/>
      <x:c r="F334" s="37"/>
      <x:c r="G334" s="38" t="n">
        <x:f>IF(K334=0,0,IF(H334="",1,-1))</x:f>
        <x:v>0</x:v>
      </x:c>
      <x:c r="H334" s="33" t="str">
        <x:f>IF(K334=0,"",IF(A334="","Ausstiegs-ID eingeben",IF(IF(IFERROR(OR(CODE(UPPER(LEFT(A334,1)))&lt;65,CODE(UPPER(LEFT(A334,1)))&gt;90),TRUE),TRUE,OR(NOT(ISTEXT(A334)),LEN(A334)&gt;64,LEN(A334)&lt;&gt;LEN(SUBSTITUTE(A334,"*","")),LEN(A334)&lt;&gt;LEN(SUBSTITUTE(A334,"?","")),LEN(A334)&lt;&gt;LEN(SUBSTITUTE(A334,"~","")),LEN(A334)&lt;&gt;LEN(SUBSTITUTE(A334,"=","")),LEN(A334)&lt;&gt;LEN(SUBSTITUTE(A334,"&lt;","")),LEN(A334)&lt;&gt;LEN(SUBSTITUTE(A334,"&gt;","")))),"IDs: Text mit A–Z am Anfang, bis zu 64 Zeichen; ohne *, ?, ~, =, &lt; oder &gt;. Beispiel: T-001.",IF(COUNTIFS('Exits'!$A$9:$A$608,A334)&lt;&gt;1,"Ausstiegs-ID ist doppelt",IF(B334="","Zugehörige Trade-ID eingeben",IF(IF(IFERROR(OR(CODE(UPPER(LEFT(B334,1)))&lt;65,CODE(UPPER(LEFT(B334,1)))&gt;90),TRUE),TRUE,OR(NOT(ISTEXT(B334)),LEN(B334)&gt;64,LEN(B334)&lt;&gt;LEN(SUBSTITUTE(B334,"*","")),LEN(B334)&lt;&gt;LEN(SUBSTITUTE(B334,"?","")),LEN(B334)&lt;&gt;LEN(SUBSTITUTE(B334,"~","")),LEN(B334)&lt;&gt;LEN(SUBSTITUTE(B334,"=","")),LEN(B334)&lt;&gt;LEN(SUBSTITUTE(B334,"&lt;","")),LEN(B334)&lt;&gt;LEN(SUBSTITUTE(B334,"&gt;","")))),"IDs: Text mit A–Z am Anfang, bis zu 64 Zeichen; ohne *, ?, ~, =, &lt; oder &gt;. Beispiel: T-001.",IF(COUNTIFS('Trades'!$A$9:$A$208,B334)&lt;&gt;1,"Trade-ID muss genau einer Trades-Zeile entsprechen",IF(NOT(ISNUMBER(C334)),"Gültigen Schließungszeitpunkt eingeben",IF(OR(C334&lt;1,C334&gt;2958465),"Gültigen Schließungszeitpunkt eingeben",IF(NOT(ISNUMBER(D334)),"Positive geschlossene Menge eingeben",IF(OR(D334&lt;=0,D334&gt;1000000,ROUND(D334,8)&lt;&gt;D334),"Positive geschlossene Menge eingeben",IF(NOT(ISNUMBER(INDEX('Trades'!$D$9:$D$208,MATCH(B334,'Trades'!$A$9:$A$208,0)))),"Gültigen Eröffnungszeitpunkt eingeben",IF(C334&lt;INDEX('Trades'!$D$9:$D$208,MATCH(B334,'Trades'!$A$9:$A$208,0)),"Ausstieg liegt vor der Eröffnung",IF(AND(E334&lt;&gt;"",OR(NOT(ISNUMBER(E334)),E334&lt;=0)),"Positiven Kurs eingeben oder leer lassen",IF(AND(F334&lt;&gt;"",NOT(ISNUMBER(F334))),"Brutto-P&amp;L muss numerisch oder leer sein",IF(AND(ISNUMBER(F334),OR(ABS(F334)&gt;1000000000,ROUND(F334,2)&lt;&gt;F334)),"Geldbeträge: höchstens 2 Nachkommastellen; Eingabebetrag absolut ≤ 1.000.000.000.",""))))))))))))))))</x:f>
      </x:c>
      <x:c r="I334" s="29" t="str">
        <x:f>IF(ISNUMBER(D334),ROUND(D334,8),"")</x:f>
      </x:c>
      <x:c r="J334" s="29" t="n">
        <x:f>IF(ISNUMBER(F334),1,0)</x:f>
        <x:v>0</x:v>
      </x:c>
      <x:c r="K334" s="29" t="n">
        <x:f>IF(COUNTA(A334:F334)=0,0,1)</x:f>
        <x:v>0</x:v>
      </x:c>
    </x:row>
    <x:row r="335" ht="36" customHeight="1">
      <x:c r="A335" s="34"/>
      <x:c r="B335" s="34"/>
      <x:c r="C335" s="35"/>
      <x:c r="D335" s="36"/>
      <x:c r="E335" s="36"/>
      <x:c r="F335" s="37"/>
      <x:c r="G335" s="38" t="n">
        <x:f>IF(K335=0,0,IF(H335="",1,-1))</x:f>
        <x:v>0</x:v>
      </x:c>
      <x:c r="H335" s="33" t="str">
        <x:f>IF(K335=0,"",IF(A335="","Ausstiegs-ID eingeben",IF(IF(IFERROR(OR(CODE(UPPER(LEFT(A335,1)))&lt;65,CODE(UPPER(LEFT(A335,1)))&gt;90),TRUE),TRUE,OR(NOT(ISTEXT(A335)),LEN(A335)&gt;64,LEN(A335)&lt;&gt;LEN(SUBSTITUTE(A335,"*","")),LEN(A335)&lt;&gt;LEN(SUBSTITUTE(A335,"?","")),LEN(A335)&lt;&gt;LEN(SUBSTITUTE(A335,"~","")),LEN(A335)&lt;&gt;LEN(SUBSTITUTE(A335,"=","")),LEN(A335)&lt;&gt;LEN(SUBSTITUTE(A335,"&lt;","")),LEN(A335)&lt;&gt;LEN(SUBSTITUTE(A335,"&gt;","")))),"IDs: Text mit A–Z am Anfang, bis zu 64 Zeichen; ohne *, ?, ~, =, &lt; oder &gt;. Beispiel: T-001.",IF(COUNTIFS('Exits'!$A$9:$A$608,A335)&lt;&gt;1,"Ausstiegs-ID ist doppelt",IF(B335="","Zugehörige Trade-ID eingeben",IF(IF(IFERROR(OR(CODE(UPPER(LEFT(B335,1)))&lt;65,CODE(UPPER(LEFT(B335,1)))&gt;90),TRUE),TRUE,OR(NOT(ISTEXT(B335)),LEN(B335)&gt;64,LEN(B335)&lt;&gt;LEN(SUBSTITUTE(B335,"*","")),LEN(B335)&lt;&gt;LEN(SUBSTITUTE(B335,"?","")),LEN(B335)&lt;&gt;LEN(SUBSTITUTE(B335,"~","")),LEN(B335)&lt;&gt;LEN(SUBSTITUTE(B335,"=","")),LEN(B335)&lt;&gt;LEN(SUBSTITUTE(B335,"&lt;","")),LEN(B335)&lt;&gt;LEN(SUBSTITUTE(B335,"&gt;","")))),"IDs: Text mit A–Z am Anfang, bis zu 64 Zeichen; ohne *, ?, ~, =, &lt; oder &gt;. Beispiel: T-001.",IF(COUNTIFS('Trades'!$A$9:$A$208,B335)&lt;&gt;1,"Trade-ID muss genau einer Trades-Zeile entsprechen",IF(NOT(ISNUMBER(C335)),"Gültigen Schließungszeitpunkt eingeben",IF(OR(C335&lt;1,C335&gt;2958465),"Gültigen Schließungszeitpunkt eingeben",IF(NOT(ISNUMBER(D335)),"Positive geschlossene Menge eingeben",IF(OR(D335&lt;=0,D335&gt;1000000,ROUND(D335,8)&lt;&gt;D335),"Positive geschlossene Menge eingeben",IF(NOT(ISNUMBER(INDEX('Trades'!$D$9:$D$208,MATCH(B335,'Trades'!$A$9:$A$208,0)))),"Gültigen Eröffnungszeitpunkt eingeben",IF(C335&lt;INDEX('Trades'!$D$9:$D$208,MATCH(B335,'Trades'!$A$9:$A$208,0)),"Ausstieg liegt vor der Eröffnung",IF(AND(E335&lt;&gt;"",OR(NOT(ISNUMBER(E335)),E335&lt;=0)),"Positiven Kurs eingeben oder leer lassen",IF(AND(F335&lt;&gt;"",NOT(ISNUMBER(F335))),"Brutto-P&amp;L muss numerisch oder leer sein",IF(AND(ISNUMBER(F335),OR(ABS(F335)&gt;1000000000,ROUND(F335,2)&lt;&gt;F335)),"Geldbeträge: höchstens 2 Nachkommastellen; Eingabebetrag absolut ≤ 1.000.000.000.",""))))))))))))))))</x:f>
      </x:c>
      <x:c r="I335" s="29" t="str">
        <x:f>IF(ISNUMBER(D335),ROUND(D335,8),"")</x:f>
      </x:c>
      <x:c r="J335" s="29" t="n">
        <x:f>IF(ISNUMBER(F335),1,0)</x:f>
        <x:v>0</x:v>
      </x:c>
      <x:c r="K335" s="29" t="n">
        <x:f>IF(COUNTA(A335:F335)=0,0,1)</x:f>
        <x:v>0</x:v>
      </x:c>
    </x:row>
    <x:row r="336" ht="36" customHeight="1">
      <x:c r="A336" s="34"/>
      <x:c r="B336" s="34"/>
      <x:c r="C336" s="35"/>
      <x:c r="D336" s="36"/>
      <x:c r="E336" s="36"/>
      <x:c r="F336" s="37"/>
      <x:c r="G336" s="38" t="n">
        <x:f>IF(K336=0,0,IF(H336="",1,-1))</x:f>
        <x:v>0</x:v>
      </x:c>
      <x:c r="H336" s="33" t="str">
        <x:f>IF(K336=0,"",IF(A336="","Ausstiegs-ID eingeben",IF(IF(IFERROR(OR(CODE(UPPER(LEFT(A336,1)))&lt;65,CODE(UPPER(LEFT(A336,1)))&gt;90),TRUE),TRUE,OR(NOT(ISTEXT(A336)),LEN(A336)&gt;64,LEN(A336)&lt;&gt;LEN(SUBSTITUTE(A336,"*","")),LEN(A336)&lt;&gt;LEN(SUBSTITUTE(A336,"?","")),LEN(A336)&lt;&gt;LEN(SUBSTITUTE(A336,"~","")),LEN(A336)&lt;&gt;LEN(SUBSTITUTE(A336,"=","")),LEN(A336)&lt;&gt;LEN(SUBSTITUTE(A336,"&lt;","")),LEN(A336)&lt;&gt;LEN(SUBSTITUTE(A336,"&gt;","")))),"IDs: Text mit A–Z am Anfang, bis zu 64 Zeichen; ohne *, ?, ~, =, &lt; oder &gt;. Beispiel: T-001.",IF(COUNTIFS('Exits'!$A$9:$A$608,A336)&lt;&gt;1,"Ausstiegs-ID ist doppelt",IF(B336="","Zugehörige Trade-ID eingeben",IF(IF(IFERROR(OR(CODE(UPPER(LEFT(B336,1)))&lt;65,CODE(UPPER(LEFT(B336,1)))&gt;90),TRUE),TRUE,OR(NOT(ISTEXT(B336)),LEN(B336)&gt;64,LEN(B336)&lt;&gt;LEN(SUBSTITUTE(B336,"*","")),LEN(B336)&lt;&gt;LEN(SUBSTITUTE(B336,"?","")),LEN(B336)&lt;&gt;LEN(SUBSTITUTE(B336,"~","")),LEN(B336)&lt;&gt;LEN(SUBSTITUTE(B336,"=","")),LEN(B336)&lt;&gt;LEN(SUBSTITUTE(B336,"&lt;","")),LEN(B336)&lt;&gt;LEN(SUBSTITUTE(B336,"&gt;","")))),"IDs: Text mit A–Z am Anfang, bis zu 64 Zeichen; ohne *, ?, ~, =, &lt; oder &gt;. Beispiel: T-001.",IF(COUNTIFS('Trades'!$A$9:$A$208,B336)&lt;&gt;1,"Trade-ID muss genau einer Trades-Zeile entsprechen",IF(NOT(ISNUMBER(C336)),"Gültigen Schließungszeitpunkt eingeben",IF(OR(C336&lt;1,C336&gt;2958465),"Gültigen Schließungszeitpunkt eingeben",IF(NOT(ISNUMBER(D336)),"Positive geschlossene Menge eingeben",IF(OR(D336&lt;=0,D336&gt;1000000,ROUND(D336,8)&lt;&gt;D336),"Positive geschlossene Menge eingeben",IF(NOT(ISNUMBER(INDEX('Trades'!$D$9:$D$208,MATCH(B336,'Trades'!$A$9:$A$208,0)))),"Gültigen Eröffnungszeitpunkt eingeben",IF(C336&lt;INDEX('Trades'!$D$9:$D$208,MATCH(B336,'Trades'!$A$9:$A$208,0)),"Ausstieg liegt vor der Eröffnung",IF(AND(E336&lt;&gt;"",OR(NOT(ISNUMBER(E336)),E336&lt;=0)),"Positiven Kurs eingeben oder leer lassen",IF(AND(F336&lt;&gt;"",NOT(ISNUMBER(F336))),"Brutto-P&amp;L muss numerisch oder leer sein",IF(AND(ISNUMBER(F336),OR(ABS(F336)&gt;1000000000,ROUND(F336,2)&lt;&gt;F336)),"Geldbeträge: höchstens 2 Nachkommastellen; Eingabebetrag absolut ≤ 1.000.000.000.",""))))))))))))))))</x:f>
      </x:c>
      <x:c r="I336" s="29" t="str">
        <x:f>IF(ISNUMBER(D336),ROUND(D336,8),"")</x:f>
      </x:c>
      <x:c r="J336" s="29" t="n">
        <x:f>IF(ISNUMBER(F336),1,0)</x:f>
        <x:v>0</x:v>
      </x:c>
      <x:c r="K336" s="29" t="n">
        <x:f>IF(COUNTA(A336:F336)=0,0,1)</x:f>
        <x:v>0</x:v>
      </x:c>
    </x:row>
    <x:row r="337" ht="36" customHeight="1">
      <x:c r="A337" s="34"/>
      <x:c r="B337" s="34"/>
      <x:c r="C337" s="35"/>
      <x:c r="D337" s="36"/>
      <x:c r="E337" s="36"/>
      <x:c r="F337" s="37"/>
      <x:c r="G337" s="38" t="n">
        <x:f>IF(K337=0,0,IF(H337="",1,-1))</x:f>
        <x:v>0</x:v>
      </x:c>
      <x:c r="H337" s="33" t="str">
        <x:f>IF(K337=0,"",IF(A337="","Ausstiegs-ID eingeben",IF(IF(IFERROR(OR(CODE(UPPER(LEFT(A337,1)))&lt;65,CODE(UPPER(LEFT(A337,1)))&gt;90),TRUE),TRUE,OR(NOT(ISTEXT(A337)),LEN(A337)&gt;64,LEN(A337)&lt;&gt;LEN(SUBSTITUTE(A337,"*","")),LEN(A337)&lt;&gt;LEN(SUBSTITUTE(A337,"?","")),LEN(A337)&lt;&gt;LEN(SUBSTITUTE(A337,"~","")),LEN(A337)&lt;&gt;LEN(SUBSTITUTE(A337,"=","")),LEN(A337)&lt;&gt;LEN(SUBSTITUTE(A337,"&lt;","")),LEN(A337)&lt;&gt;LEN(SUBSTITUTE(A337,"&gt;","")))),"IDs: Text mit A–Z am Anfang, bis zu 64 Zeichen; ohne *, ?, ~, =, &lt; oder &gt;. Beispiel: T-001.",IF(COUNTIFS('Exits'!$A$9:$A$608,A337)&lt;&gt;1,"Ausstiegs-ID ist doppelt",IF(B337="","Zugehörige Trade-ID eingeben",IF(IF(IFERROR(OR(CODE(UPPER(LEFT(B337,1)))&lt;65,CODE(UPPER(LEFT(B337,1)))&gt;90),TRUE),TRUE,OR(NOT(ISTEXT(B337)),LEN(B337)&gt;64,LEN(B337)&lt;&gt;LEN(SUBSTITUTE(B337,"*","")),LEN(B337)&lt;&gt;LEN(SUBSTITUTE(B337,"?","")),LEN(B337)&lt;&gt;LEN(SUBSTITUTE(B337,"~","")),LEN(B337)&lt;&gt;LEN(SUBSTITUTE(B337,"=","")),LEN(B337)&lt;&gt;LEN(SUBSTITUTE(B337,"&lt;","")),LEN(B337)&lt;&gt;LEN(SUBSTITUTE(B337,"&gt;","")))),"IDs: Text mit A–Z am Anfang, bis zu 64 Zeichen; ohne *, ?, ~, =, &lt; oder &gt;. Beispiel: T-001.",IF(COUNTIFS('Trades'!$A$9:$A$208,B337)&lt;&gt;1,"Trade-ID muss genau einer Trades-Zeile entsprechen",IF(NOT(ISNUMBER(C337)),"Gültigen Schließungszeitpunkt eingeben",IF(OR(C337&lt;1,C337&gt;2958465),"Gültigen Schließungszeitpunkt eingeben",IF(NOT(ISNUMBER(D337)),"Positive geschlossene Menge eingeben",IF(OR(D337&lt;=0,D337&gt;1000000,ROUND(D337,8)&lt;&gt;D337),"Positive geschlossene Menge eingeben",IF(NOT(ISNUMBER(INDEX('Trades'!$D$9:$D$208,MATCH(B337,'Trades'!$A$9:$A$208,0)))),"Gültigen Eröffnungszeitpunkt eingeben",IF(C337&lt;INDEX('Trades'!$D$9:$D$208,MATCH(B337,'Trades'!$A$9:$A$208,0)),"Ausstieg liegt vor der Eröffnung",IF(AND(E337&lt;&gt;"",OR(NOT(ISNUMBER(E337)),E337&lt;=0)),"Positiven Kurs eingeben oder leer lassen",IF(AND(F337&lt;&gt;"",NOT(ISNUMBER(F337))),"Brutto-P&amp;L muss numerisch oder leer sein",IF(AND(ISNUMBER(F337),OR(ABS(F337)&gt;1000000000,ROUND(F337,2)&lt;&gt;F337)),"Geldbeträge: höchstens 2 Nachkommastellen; Eingabebetrag absolut ≤ 1.000.000.000.",""))))))))))))))))</x:f>
      </x:c>
      <x:c r="I337" s="29" t="str">
        <x:f>IF(ISNUMBER(D337),ROUND(D337,8),"")</x:f>
      </x:c>
      <x:c r="J337" s="29" t="n">
        <x:f>IF(ISNUMBER(F337),1,0)</x:f>
        <x:v>0</x:v>
      </x:c>
      <x:c r="K337" s="29" t="n">
        <x:f>IF(COUNTA(A337:F337)=0,0,1)</x:f>
        <x:v>0</x:v>
      </x:c>
    </x:row>
    <x:row r="338" ht="36" customHeight="1">
      <x:c r="A338" s="34"/>
      <x:c r="B338" s="34"/>
      <x:c r="C338" s="35"/>
      <x:c r="D338" s="36"/>
      <x:c r="E338" s="36"/>
      <x:c r="F338" s="37"/>
      <x:c r="G338" s="38" t="n">
        <x:f>IF(K338=0,0,IF(H338="",1,-1))</x:f>
        <x:v>0</x:v>
      </x:c>
      <x:c r="H338" s="33" t="str">
        <x:f>IF(K338=0,"",IF(A338="","Ausstiegs-ID eingeben",IF(IF(IFERROR(OR(CODE(UPPER(LEFT(A338,1)))&lt;65,CODE(UPPER(LEFT(A338,1)))&gt;90),TRUE),TRUE,OR(NOT(ISTEXT(A338)),LEN(A338)&gt;64,LEN(A338)&lt;&gt;LEN(SUBSTITUTE(A338,"*","")),LEN(A338)&lt;&gt;LEN(SUBSTITUTE(A338,"?","")),LEN(A338)&lt;&gt;LEN(SUBSTITUTE(A338,"~","")),LEN(A338)&lt;&gt;LEN(SUBSTITUTE(A338,"=","")),LEN(A338)&lt;&gt;LEN(SUBSTITUTE(A338,"&lt;","")),LEN(A338)&lt;&gt;LEN(SUBSTITUTE(A338,"&gt;","")))),"IDs: Text mit A–Z am Anfang, bis zu 64 Zeichen; ohne *, ?, ~, =, &lt; oder &gt;. Beispiel: T-001.",IF(COUNTIFS('Exits'!$A$9:$A$608,A338)&lt;&gt;1,"Ausstiegs-ID ist doppelt",IF(B338="","Zugehörige Trade-ID eingeben",IF(IF(IFERROR(OR(CODE(UPPER(LEFT(B338,1)))&lt;65,CODE(UPPER(LEFT(B338,1)))&gt;90),TRUE),TRUE,OR(NOT(ISTEXT(B338)),LEN(B338)&gt;64,LEN(B338)&lt;&gt;LEN(SUBSTITUTE(B338,"*","")),LEN(B338)&lt;&gt;LEN(SUBSTITUTE(B338,"?","")),LEN(B338)&lt;&gt;LEN(SUBSTITUTE(B338,"~","")),LEN(B338)&lt;&gt;LEN(SUBSTITUTE(B338,"=","")),LEN(B338)&lt;&gt;LEN(SUBSTITUTE(B338,"&lt;","")),LEN(B338)&lt;&gt;LEN(SUBSTITUTE(B338,"&gt;","")))),"IDs: Text mit A–Z am Anfang, bis zu 64 Zeichen; ohne *, ?, ~, =, &lt; oder &gt;. Beispiel: T-001.",IF(COUNTIFS('Trades'!$A$9:$A$208,B338)&lt;&gt;1,"Trade-ID muss genau einer Trades-Zeile entsprechen",IF(NOT(ISNUMBER(C338)),"Gültigen Schließungszeitpunkt eingeben",IF(OR(C338&lt;1,C338&gt;2958465),"Gültigen Schließungszeitpunkt eingeben",IF(NOT(ISNUMBER(D338)),"Positive geschlossene Menge eingeben",IF(OR(D338&lt;=0,D338&gt;1000000,ROUND(D338,8)&lt;&gt;D338),"Positive geschlossene Menge eingeben",IF(NOT(ISNUMBER(INDEX('Trades'!$D$9:$D$208,MATCH(B338,'Trades'!$A$9:$A$208,0)))),"Gültigen Eröffnungszeitpunkt eingeben",IF(C338&lt;INDEX('Trades'!$D$9:$D$208,MATCH(B338,'Trades'!$A$9:$A$208,0)),"Ausstieg liegt vor der Eröffnung",IF(AND(E338&lt;&gt;"",OR(NOT(ISNUMBER(E338)),E338&lt;=0)),"Positiven Kurs eingeben oder leer lassen",IF(AND(F338&lt;&gt;"",NOT(ISNUMBER(F338))),"Brutto-P&amp;L muss numerisch oder leer sein",IF(AND(ISNUMBER(F338),OR(ABS(F338)&gt;1000000000,ROUND(F338,2)&lt;&gt;F338)),"Geldbeträge: höchstens 2 Nachkommastellen; Eingabebetrag absolut ≤ 1.000.000.000.",""))))))))))))))))</x:f>
      </x:c>
      <x:c r="I338" s="29" t="str">
        <x:f>IF(ISNUMBER(D338),ROUND(D338,8),"")</x:f>
      </x:c>
      <x:c r="J338" s="29" t="n">
        <x:f>IF(ISNUMBER(F338),1,0)</x:f>
        <x:v>0</x:v>
      </x:c>
      <x:c r="K338" s="29" t="n">
        <x:f>IF(COUNTA(A338:F338)=0,0,1)</x:f>
        <x:v>0</x:v>
      </x:c>
    </x:row>
    <x:row r="339" ht="36" customHeight="1">
      <x:c r="A339" s="34"/>
      <x:c r="B339" s="34"/>
      <x:c r="C339" s="35"/>
      <x:c r="D339" s="36"/>
      <x:c r="E339" s="36"/>
      <x:c r="F339" s="37"/>
      <x:c r="G339" s="38" t="n">
        <x:f>IF(K339=0,0,IF(H339="",1,-1))</x:f>
        <x:v>0</x:v>
      </x:c>
      <x:c r="H339" s="33" t="str">
        <x:f>IF(K339=0,"",IF(A339="","Ausstiegs-ID eingeben",IF(IF(IFERROR(OR(CODE(UPPER(LEFT(A339,1)))&lt;65,CODE(UPPER(LEFT(A339,1)))&gt;90),TRUE),TRUE,OR(NOT(ISTEXT(A339)),LEN(A339)&gt;64,LEN(A339)&lt;&gt;LEN(SUBSTITUTE(A339,"*","")),LEN(A339)&lt;&gt;LEN(SUBSTITUTE(A339,"?","")),LEN(A339)&lt;&gt;LEN(SUBSTITUTE(A339,"~","")),LEN(A339)&lt;&gt;LEN(SUBSTITUTE(A339,"=","")),LEN(A339)&lt;&gt;LEN(SUBSTITUTE(A339,"&lt;","")),LEN(A339)&lt;&gt;LEN(SUBSTITUTE(A339,"&gt;","")))),"IDs: Text mit A–Z am Anfang, bis zu 64 Zeichen; ohne *, ?, ~, =, &lt; oder &gt;. Beispiel: T-001.",IF(COUNTIFS('Exits'!$A$9:$A$608,A339)&lt;&gt;1,"Ausstiegs-ID ist doppelt",IF(B339="","Zugehörige Trade-ID eingeben",IF(IF(IFERROR(OR(CODE(UPPER(LEFT(B339,1)))&lt;65,CODE(UPPER(LEFT(B339,1)))&gt;90),TRUE),TRUE,OR(NOT(ISTEXT(B339)),LEN(B339)&gt;64,LEN(B339)&lt;&gt;LEN(SUBSTITUTE(B339,"*","")),LEN(B339)&lt;&gt;LEN(SUBSTITUTE(B339,"?","")),LEN(B339)&lt;&gt;LEN(SUBSTITUTE(B339,"~","")),LEN(B339)&lt;&gt;LEN(SUBSTITUTE(B339,"=","")),LEN(B339)&lt;&gt;LEN(SUBSTITUTE(B339,"&lt;","")),LEN(B339)&lt;&gt;LEN(SUBSTITUTE(B339,"&gt;","")))),"IDs: Text mit A–Z am Anfang, bis zu 64 Zeichen; ohne *, ?, ~, =, &lt; oder &gt;. Beispiel: T-001.",IF(COUNTIFS('Trades'!$A$9:$A$208,B339)&lt;&gt;1,"Trade-ID muss genau einer Trades-Zeile entsprechen",IF(NOT(ISNUMBER(C339)),"Gültigen Schließungszeitpunkt eingeben",IF(OR(C339&lt;1,C339&gt;2958465),"Gültigen Schließungszeitpunkt eingeben",IF(NOT(ISNUMBER(D339)),"Positive geschlossene Menge eingeben",IF(OR(D339&lt;=0,D339&gt;1000000,ROUND(D339,8)&lt;&gt;D339),"Positive geschlossene Menge eingeben",IF(NOT(ISNUMBER(INDEX('Trades'!$D$9:$D$208,MATCH(B339,'Trades'!$A$9:$A$208,0)))),"Gültigen Eröffnungszeitpunkt eingeben",IF(C339&lt;INDEX('Trades'!$D$9:$D$208,MATCH(B339,'Trades'!$A$9:$A$208,0)),"Ausstieg liegt vor der Eröffnung",IF(AND(E339&lt;&gt;"",OR(NOT(ISNUMBER(E339)),E339&lt;=0)),"Positiven Kurs eingeben oder leer lassen",IF(AND(F339&lt;&gt;"",NOT(ISNUMBER(F339))),"Brutto-P&amp;L muss numerisch oder leer sein",IF(AND(ISNUMBER(F339),OR(ABS(F339)&gt;1000000000,ROUND(F339,2)&lt;&gt;F339)),"Geldbeträge: höchstens 2 Nachkommastellen; Eingabebetrag absolut ≤ 1.000.000.000.",""))))))))))))))))</x:f>
      </x:c>
      <x:c r="I339" s="29" t="str">
        <x:f>IF(ISNUMBER(D339),ROUND(D339,8),"")</x:f>
      </x:c>
      <x:c r="J339" s="29" t="n">
        <x:f>IF(ISNUMBER(F339),1,0)</x:f>
        <x:v>0</x:v>
      </x:c>
      <x:c r="K339" s="29" t="n">
        <x:f>IF(COUNTA(A339:F339)=0,0,1)</x:f>
        <x:v>0</x:v>
      </x:c>
    </x:row>
    <x:row r="340" ht="36" customHeight="1">
      <x:c r="A340" s="34"/>
      <x:c r="B340" s="34"/>
      <x:c r="C340" s="35"/>
      <x:c r="D340" s="36"/>
      <x:c r="E340" s="36"/>
      <x:c r="F340" s="37"/>
      <x:c r="G340" s="38" t="n">
        <x:f>IF(K340=0,0,IF(H340="",1,-1))</x:f>
        <x:v>0</x:v>
      </x:c>
      <x:c r="H340" s="33" t="str">
        <x:f>IF(K340=0,"",IF(A340="","Ausstiegs-ID eingeben",IF(IF(IFERROR(OR(CODE(UPPER(LEFT(A340,1)))&lt;65,CODE(UPPER(LEFT(A340,1)))&gt;90),TRUE),TRUE,OR(NOT(ISTEXT(A340)),LEN(A340)&gt;64,LEN(A340)&lt;&gt;LEN(SUBSTITUTE(A340,"*","")),LEN(A340)&lt;&gt;LEN(SUBSTITUTE(A340,"?","")),LEN(A340)&lt;&gt;LEN(SUBSTITUTE(A340,"~","")),LEN(A340)&lt;&gt;LEN(SUBSTITUTE(A340,"=","")),LEN(A340)&lt;&gt;LEN(SUBSTITUTE(A340,"&lt;","")),LEN(A340)&lt;&gt;LEN(SUBSTITUTE(A340,"&gt;","")))),"IDs: Text mit A–Z am Anfang, bis zu 64 Zeichen; ohne *, ?, ~, =, &lt; oder &gt;. Beispiel: T-001.",IF(COUNTIFS('Exits'!$A$9:$A$608,A340)&lt;&gt;1,"Ausstiegs-ID ist doppelt",IF(B340="","Zugehörige Trade-ID eingeben",IF(IF(IFERROR(OR(CODE(UPPER(LEFT(B340,1)))&lt;65,CODE(UPPER(LEFT(B340,1)))&gt;90),TRUE),TRUE,OR(NOT(ISTEXT(B340)),LEN(B340)&gt;64,LEN(B340)&lt;&gt;LEN(SUBSTITUTE(B340,"*","")),LEN(B340)&lt;&gt;LEN(SUBSTITUTE(B340,"?","")),LEN(B340)&lt;&gt;LEN(SUBSTITUTE(B340,"~","")),LEN(B340)&lt;&gt;LEN(SUBSTITUTE(B340,"=","")),LEN(B340)&lt;&gt;LEN(SUBSTITUTE(B340,"&lt;","")),LEN(B340)&lt;&gt;LEN(SUBSTITUTE(B340,"&gt;","")))),"IDs: Text mit A–Z am Anfang, bis zu 64 Zeichen; ohne *, ?, ~, =, &lt; oder &gt;. Beispiel: T-001.",IF(COUNTIFS('Trades'!$A$9:$A$208,B340)&lt;&gt;1,"Trade-ID muss genau einer Trades-Zeile entsprechen",IF(NOT(ISNUMBER(C340)),"Gültigen Schließungszeitpunkt eingeben",IF(OR(C340&lt;1,C340&gt;2958465),"Gültigen Schließungszeitpunkt eingeben",IF(NOT(ISNUMBER(D340)),"Positive geschlossene Menge eingeben",IF(OR(D340&lt;=0,D340&gt;1000000,ROUND(D340,8)&lt;&gt;D340),"Positive geschlossene Menge eingeben",IF(NOT(ISNUMBER(INDEX('Trades'!$D$9:$D$208,MATCH(B340,'Trades'!$A$9:$A$208,0)))),"Gültigen Eröffnungszeitpunkt eingeben",IF(C340&lt;INDEX('Trades'!$D$9:$D$208,MATCH(B340,'Trades'!$A$9:$A$208,0)),"Ausstieg liegt vor der Eröffnung",IF(AND(E340&lt;&gt;"",OR(NOT(ISNUMBER(E340)),E340&lt;=0)),"Positiven Kurs eingeben oder leer lassen",IF(AND(F340&lt;&gt;"",NOT(ISNUMBER(F340))),"Brutto-P&amp;L muss numerisch oder leer sein",IF(AND(ISNUMBER(F340),OR(ABS(F340)&gt;1000000000,ROUND(F340,2)&lt;&gt;F340)),"Geldbeträge: höchstens 2 Nachkommastellen; Eingabebetrag absolut ≤ 1.000.000.000.",""))))))))))))))))</x:f>
      </x:c>
      <x:c r="I340" s="29" t="str">
        <x:f>IF(ISNUMBER(D340),ROUND(D340,8),"")</x:f>
      </x:c>
      <x:c r="J340" s="29" t="n">
        <x:f>IF(ISNUMBER(F340),1,0)</x:f>
        <x:v>0</x:v>
      </x:c>
      <x:c r="K340" s="29" t="n">
        <x:f>IF(COUNTA(A340:F340)=0,0,1)</x:f>
        <x:v>0</x:v>
      </x:c>
    </x:row>
    <x:row r="341" ht="36" customHeight="1">
      <x:c r="A341" s="34"/>
      <x:c r="B341" s="34"/>
      <x:c r="C341" s="35"/>
      <x:c r="D341" s="36"/>
      <x:c r="E341" s="36"/>
      <x:c r="F341" s="37"/>
      <x:c r="G341" s="38" t="n">
        <x:f>IF(K341=0,0,IF(H341="",1,-1))</x:f>
        <x:v>0</x:v>
      </x:c>
      <x:c r="H341" s="33" t="str">
        <x:f>IF(K341=0,"",IF(A341="","Ausstiegs-ID eingeben",IF(IF(IFERROR(OR(CODE(UPPER(LEFT(A341,1)))&lt;65,CODE(UPPER(LEFT(A341,1)))&gt;90),TRUE),TRUE,OR(NOT(ISTEXT(A341)),LEN(A341)&gt;64,LEN(A341)&lt;&gt;LEN(SUBSTITUTE(A341,"*","")),LEN(A341)&lt;&gt;LEN(SUBSTITUTE(A341,"?","")),LEN(A341)&lt;&gt;LEN(SUBSTITUTE(A341,"~","")),LEN(A341)&lt;&gt;LEN(SUBSTITUTE(A341,"=","")),LEN(A341)&lt;&gt;LEN(SUBSTITUTE(A341,"&lt;","")),LEN(A341)&lt;&gt;LEN(SUBSTITUTE(A341,"&gt;","")))),"IDs: Text mit A–Z am Anfang, bis zu 64 Zeichen; ohne *, ?, ~, =, &lt; oder &gt;. Beispiel: T-001.",IF(COUNTIFS('Exits'!$A$9:$A$608,A341)&lt;&gt;1,"Ausstiegs-ID ist doppelt",IF(B341="","Zugehörige Trade-ID eingeben",IF(IF(IFERROR(OR(CODE(UPPER(LEFT(B341,1)))&lt;65,CODE(UPPER(LEFT(B341,1)))&gt;90),TRUE),TRUE,OR(NOT(ISTEXT(B341)),LEN(B341)&gt;64,LEN(B341)&lt;&gt;LEN(SUBSTITUTE(B341,"*","")),LEN(B341)&lt;&gt;LEN(SUBSTITUTE(B341,"?","")),LEN(B341)&lt;&gt;LEN(SUBSTITUTE(B341,"~","")),LEN(B341)&lt;&gt;LEN(SUBSTITUTE(B341,"=","")),LEN(B341)&lt;&gt;LEN(SUBSTITUTE(B341,"&lt;","")),LEN(B341)&lt;&gt;LEN(SUBSTITUTE(B341,"&gt;","")))),"IDs: Text mit A–Z am Anfang, bis zu 64 Zeichen; ohne *, ?, ~, =, &lt; oder &gt;. Beispiel: T-001.",IF(COUNTIFS('Trades'!$A$9:$A$208,B341)&lt;&gt;1,"Trade-ID muss genau einer Trades-Zeile entsprechen",IF(NOT(ISNUMBER(C341)),"Gültigen Schließungszeitpunkt eingeben",IF(OR(C341&lt;1,C341&gt;2958465),"Gültigen Schließungszeitpunkt eingeben",IF(NOT(ISNUMBER(D341)),"Positive geschlossene Menge eingeben",IF(OR(D341&lt;=0,D341&gt;1000000,ROUND(D341,8)&lt;&gt;D341),"Positive geschlossene Menge eingeben",IF(NOT(ISNUMBER(INDEX('Trades'!$D$9:$D$208,MATCH(B341,'Trades'!$A$9:$A$208,0)))),"Gültigen Eröffnungszeitpunkt eingeben",IF(C341&lt;INDEX('Trades'!$D$9:$D$208,MATCH(B341,'Trades'!$A$9:$A$208,0)),"Ausstieg liegt vor der Eröffnung",IF(AND(E341&lt;&gt;"",OR(NOT(ISNUMBER(E341)),E341&lt;=0)),"Positiven Kurs eingeben oder leer lassen",IF(AND(F341&lt;&gt;"",NOT(ISNUMBER(F341))),"Brutto-P&amp;L muss numerisch oder leer sein",IF(AND(ISNUMBER(F341),OR(ABS(F341)&gt;1000000000,ROUND(F341,2)&lt;&gt;F341)),"Geldbeträge: höchstens 2 Nachkommastellen; Eingabebetrag absolut ≤ 1.000.000.000.",""))))))))))))))))</x:f>
      </x:c>
      <x:c r="I341" s="29" t="str">
        <x:f>IF(ISNUMBER(D341),ROUND(D341,8),"")</x:f>
      </x:c>
      <x:c r="J341" s="29" t="n">
        <x:f>IF(ISNUMBER(F341),1,0)</x:f>
        <x:v>0</x:v>
      </x:c>
      <x:c r="K341" s="29" t="n">
        <x:f>IF(COUNTA(A341:F341)=0,0,1)</x:f>
        <x:v>0</x:v>
      </x:c>
    </x:row>
    <x:row r="342" ht="36" customHeight="1">
      <x:c r="A342" s="34"/>
      <x:c r="B342" s="34"/>
      <x:c r="C342" s="35"/>
      <x:c r="D342" s="36"/>
      <x:c r="E342" s="36"/>
      <x:c r="F342" s="37"/>
      <x:c r="G342" s="38" t="n">
        <x:f>IF(K342=0,0,IF(H342="",1,-1))</x:f>
        <x:v>0</x:v>
      </x:c>
      <x:c r="H342" s="33" t="str">
        <x:f>IF(K342=0,"",IF(A342="","Ausstiegs-ID eingeben",IF(IF(IFERROR(OR(CODE(UPPER(LEFT(A342,1)))&lt;65,CODE(UPPER(LEFT(A342,1)))&gt;90),TRUE),TRUE,OR(NOT(ISTEXT(A342)),LEN(A342)&gt;64,LEN(A342)&lt;&gt;LEN(SUBSTITUTE(A342,"*","")),LEN(A342)&lt;&gt;LEN(SUBSTITUTE(A342,"?","")),LEN(A342)&lt;&gt;LEN(SUBSTITUTE(A342,"~","")),LEN(A342)&lt;&gt;LEN(SUBSTITUTE(A342,"=","")),LEN(A342)&lt;&gt;LEN(SUBSTITUTE(A342,"&lt;","")),LEN(A342)&lt;&gt;LEN(SUBSTITUTE(A342,"&gt;","")))),"IDs: Text mit A–Z am Anfang, bis zu 64 Zeichen; ohne *, ?, ~, =, &lt; oder &gt;. Beispiel: T-001.",IF(COUNTIFS('Exits'!$A$9:$A$608,A342)&lt;&gt;1,"Ausstiegs-ID ist doppelt",IF(B342="","Zugehörige Trade-ID eingeben",IF(IF(IFERROR(OR(CODE(UPPER(LEFT(B342,1)))&lt;65,CODE(UPPER(LEFT(B342,1)))&gt;90),TRUE),TRUE,OR(NOT(ISTEXT(B342)),LEN(B342)&gt;64,LEN(B342)&lt;&gt;LEN(SUBSTITUTE(B342,"*","")),LEN(B342)&lt;&gt;LEN(SUBSTITUTE(B342,"?","")),LEN(B342)&lt;&gt;LEN(SUBSTITUTE(B342,"~","")),LEN(B342)&lt;&gt;LEN(SUBSTITUTE(B342,"=","")),LEN(B342)&lt;&gt;LEN(SUBSTITUTE(B342,"&lt;","")),LEN(B342)&lt;&gt;LEN(SUBSTITUTE(B342,"&gt;","")))),"IDs: Text mit A–Z am Anfang, bis zu 64 Zeichen; ohne *, ?, ~, =, &lt; oder &gt;. Beispiel: T-001.",IF(COUNTIFS('Trades'!$A$9:$A$208,B342)&lt;&gt;1,"Trade-ID muss genau einer Trades-Zeile entsprechen",IF(NOT(ISNUMBER(C342)),"Gültigen Schließungszeitpunkt eingeben",IF(OR(C342&lt;1,C342&gt;2958465),"Gültigen Schließungszeitpunkt eingeben",IF(NOT(ISNUMBER(D342)),"Positive geschlossene Menge eingeben",IF(OR(D342&lt;=0,D342&gt;1000000,ROUND(D342,8)&lt;&gt;D342),"Positive geschlossene Menge eingeben",IF(NOT(ISNUMBER(INDEX('Trades'!$D$9:$D$208,MATCH(B342,'Trades'!$A$9:$A$208,0)))),"Gültigen Eröffnungszeitpunkt eingeben",IF(C342&lt;INDEX('Trades'!$D$9:$D$208,MATCH(B342,'Trades'!$A$9:$A$208,0)),"Ausstieg liegt vor der Eröffnung",IF(AND(E342&lt;&gt;"",OR(NOT(ISNUMBER(E342)),E342&lt;=0)),"Positiven Kurs eingeben oder leer lassen",IF(AND(F342&lt;&gt;"",NOT(ISNUMBER(F342))),"Brutto-P&amp;L muss numerisch oder leer sein",IF(AND(ISNUMBER(F342),OR(ABS(F342)&gt;1000000000,ROUND(F342,2)&lt;&gt;F342)),"Geldbeträge: höchstens 2 Nachkommastellen; Eingabebetrag absolut ≤ 1.000.000.000.",""))))))))))))))))</x:f>
      </x:c>
      <x:c r="I342" s="29" t="str">
        <x:f>IF(ISNUMBER(D342),ROUND(D342,8),"")</x:f>
      </x:c>
      <x:c r="J342" s="29" t="n">
        <x:f>IF(ISNUMBER(F342),1,0)</x:f>
        <x:v>0</x:v>
      </x:c>
      <x:c r="K342" s="29" t="n">
        <x:f>IF(COUNTA(A342:F342)=0,0,1)</x:f>
        <x:v>0</x:v>
      </x:c>
    </x:row>
    <x:row r="343" ht="36" customHeight="1">
      <x:c r="A343" s="34"/>
      <x:c r="B343" s="34"/>
      <x:c r="C343" s="35"/>
      <x:c r="D343" s="36"/>
      <x:c r="E343" s="36"/>
      <x:c r="F343" s="37"/>
      <x:c r="G343" s="38" t="n">
        <x:f>IF(K343=0,0,IF(H343="",1,-1))</x:f>
        <x:v>0</x:v>
      </x:c>
      <x:c r="H343" s="33" t="str">
        <x:f>IF(K343=0,"",IF(A343="","Ausstiegs-ID eingeben",IF(IF(IFERROR(OR(CODE(UPPER(LEFT(A343,1)))&lt;65,CODE(UPPER(LEFT(A343,1)))&gt;90),TRUE),TRUE,OR(NOT(ISTEXT(A343)),LEN(A343)&gt;64,LEN(A343)&lt;&gt;LEN(SUBSTITUTE(A343,"*","")),LEN(A343)&lt;&gt;LEN(SUBSTITUTE(A343,"?","")),LEN(A343)&lt;&gt;LEN(SUBSTITUTE(A343,"~","")),LEN(A343)&lt;&gt;LEN(SUBSTITUTE(A343,"=","")),LEN(A343)&lt;&gt;LEN(SUBSTITUTE(A343,"&lt;","")),LEN(A343)&lt;&gt;LEN(SUBSTITUTE(A343,"&gt;","")))),"IDs: Text mit A–Z am Anfang, bis zu 64 Zeichen; ohne *, ?, ~, =, &lt; oder &gt;. Beispiel: T-001.",IF(COUNTIFS('Exits'!$A$9:$A$608,A343)&lt;&gt;1,"Ausstiegs-ID ist doppelt",IF(B343="","Zugehörige Trade-ID eingeben",IF(IF(IFERROR(OR(CODE(UPPER(LEFT(B343,1)))&lt;65,CODE(UPPER(LEFT(B343,1)))&gt;90),TRUE),TRUE,OR(NOT(ISTEXT(B343)),LEN(B343)&gt;64,LEN(B343)&lt;&gt;LEN(SUBSTITUTE(B343,"*","")),LEN(B343)&lt;&gt;LEN(SUBSTITUTE(B343,"?","")),LEN(B343)&lt;&gt;LEN(SUBSTITUTE(B343,"~","")),LEN(B343)&lt;&gt;LEN(SUBSTITUTE(B343,"=","")),LEN(B343)&lt;&gt;LEN(SUBSTITUTE(B343,"&lt;","")),LEN(B343)&lt;&gt;LEN(SUBSTITUTE(B343,"&gt;","")))),"IDs: Text mit A–Z am Anfang, bis zu 64 Zeichen; ohne *, ?, ~, =, &lt; oder &gt;. Beispiel: T-001.",IF(COUNTIFS('Trades'!$A$9:$A$208,B343)&lt;&gt;1,"Trade-ID muss genau einer Trades-Zeile entsprechen",IF(NOT(ISNUMBER(C343)),"Gültigen Schließungszeitpunkt eingeben",IF(OR(C343&lt;1,C343&gt;2958465),"Gültigen Schließungszeitpunkt eingeben",IF(NOT(ISNUMBER(D343)),"Positive geschlossene Menge eingeben",IF(OR(D343&lt;=0,D343&gt;1000000,ROUND(D343,8)&lt;&gt;D343),"Positive geschlossene Menge eingeben",IF(NOT(ISNUMBER(INDEX('Trades'!$D$9:$D$208,MATCH(B343,'Trades'!$A$9:$A$208,0)))),"Gültigen Eröffnungszeitpunkt eingeben",IF(C343&lt;INDEX('Trades'!$D$9:$D$208,MATCH(B343,'Trades'!$A$9:$A$208,0)),"Ausstieg liegt vor der Eröffnung",IF(AND(E343&lt;&gt;"",OR(NOT(ISNUMBER(E343)),E343&lt;=0)),"Positiven Kurs eingeben oder leer lassen",IF(AND(F343&lt;&gt;"",NOT(ISNUMBER(F343))),"Brutto-P&amp;L muss numerisch oder leer sein",IF(AND(ISNUMBER(F343),OR(ABS(F343)&gt;1000000000,ROUND(F343,2)&lt;&gt;F343)),"Geldbeträge: höchstens 2 Nachkommastellen; Eingabebetrag absolut ≤ 1.000.000.000.",""))))))))))))))))</x:f>
      </x:c>
      <x:c r="I343" s="29" t="str">
        <x:f>IF(ISNUMBER(D343),ROUND(D343,8),"")</x:f>
      </x:c>
      <x:c r="J343" s="29" t="n">
        <x:f>IF(ISNUMBER(F343),1,0)</x:f>
        <x:v>0</x:v>
      </x:c>
      <x:c r="K343" s="29" t="n">
        <x:f>IF(COUNTA(A343:F343)=0,0,1)</x:f>
        <x:v>0</x:v>
      </x:c>
    </x:row>
    <x:row r="344" ht="36" customHeight="1">
      <x:c r="A344" s="34"/>
      <x:c r="B344" s="34"/>
      <x:c r="C344" s="35"/>
      <x:c r="D344" s="36"/>
      <x:c r="E344" s="36"/>
      <x:c r="F344" s="37"/>
      <x:c r="G344" s="38" t="n">
        <x:f>IF(K344=0,0,IF(H344="",1,-1))</x:f>
        <x:v>0</x:v>
      </x:c>
      <x:c r="H344" s="33" t="str">
        <x:f>IF(K344=0,"",IF(A344="","Ausstiegs-ID eingeben",IF(IF(IFERROR(OR(CODE(UPPER(LEFT(A344,1)))&lt;65,CODE(UPPER(LEFT(A344,1)))&gt;90),TRUE),TRUE,OR(NOT(ISTEXT(A344)),LEN(A344)&gt;64,LEN(A344)&lt;&gt;LEN(SUBSTITUTE(A344,"*","")),LEN(A344)&lt;&gt;LEN(SUBSTITUTE(A344,"?","")),LEN(A344)&lt;&gt;LEN(SUBSTITUTE(A344,"~","")),LEN(A344)&lt;&gt;LEN(SUBSTITUTE(A344,"=","")),LEN(A344)&lt;&gt;LEN(SUBSTITUTE(A344,"&lt;","")),LEN(A344)&lt;&gt;LEN(SUBSTITUTE(A344,"&gt;","")))),"IDs: Text mit A–Z am Anfang, bis zu 64 Zeichen; ohne *, ?, ~, =, &lt; oder &gt;. Beispiel: T-001.",IF(COUNTIFS('Exits'!$A$9:$A$608,A344)&lt;&gt;1,"Ausstiegs-ID ist doppelt",IF(B344="","Zugehörige Trade-ID eingeben",IF(IF(IFERROR(OR(CODE(UPPER(LEFT(B344,1)))&lt;65,CODE(UPPER(LEFT(B344,1)))&gt;90),TRUE),TRUE,OR(NOT(ISTEXT(B344)),LEN(B344)&gt;64,LEN(B344)&lt;&gt;LEN(SUBSTITUTE(B344,"*","")),LEN(B344)&lt;&gt;LEN(SUBSTITUTE(B344,"?","")),LEN(B344)&lt;&gt;LEN(SUBSTITUTE(B344,"~","")),LEN(B344)&lt;&gt;LEN(SUBSTITUTE(B344,"=","")),LEN(B344)&lt;&gt;LEN(SUBSTITUTE(B344,"&lt;","")),LEN(B344)&lt;&gt;LEN(SUBSTITUTE(B344,"&gt;","")))),"IDs: Text mit A–Z am Anfang, bis zu 64 Zeichen; ohne *, ?, ~, =, &lt; oder &gt;. Beispiel: T-001.",IF(COUNTIFS('Trades'!$A$9:$A$208,B344)&lt;&gt;1,"Trade-ID muss genau einer Trades-Zeile entsprechen",IF(NOT(ISNUMBER(C344)),"Gültigen Schließungszeitpunkt eingeben",IF(OR(C344&lt;1,C344&gt;2958465),"Gültigen Schließungszeitpunkt eingeben",IF(NOT(ISNUMBER(D344)),"Positive geschlossene Menge eingeben",IF(OR(D344&lt;=0,D344&gt;1000000,ROUND(D344,8)&lt;&gt;D344),"Positive geschlossene Menge eingeben",IF(NOT(ISNUMBER(INDEX('Trades'!$D$9:$D$208,MATCH(B344,'Trades'!$A$9:$A$208,0)))),"Gültigen Eröffnungszeitpunkt eingeben",IF(C344&lt;INDEX('Trades'!$D$9:$D$208,MATCH(B344,'Trades'!$A$9:$A$208,0)),"Ausstieg liegt vor der Eröffnung",IF(AND(E344&lt;&gt;"",OR(NOT(ISNUMBER(E344)),E344&lt;=0)),"Positiven Kurs eingeben oder leer lassen",IF(AND(F344&lt;&gt;"",NOT(ISNUMBER(F344))),"Brutto-P&amp;L muss numerisch oder leer sein",IF(AND(ISNUMBER(F344),OR(ABS(F344)&gt;1000000000,ROUND(F344,2)&lt;&gt;F344)),"Geldbeträge: höchstens 2 Nachkommastellen; Eingabebetrag absolut ≤ 1.000.000.000.",""))))))))))))))))</x:f>
      </x:c>
      <x:c r="I344" s="29" t="str">
        <x:f>IF(ISNUMBER(D344),ROUND(D344,8),"")</x:f>
      </x:c>
      <x:c r="J344" s="29" t="n">
        <x:f>IF(ISNUMBER(F344),1,0)</x:f>
        <x:v>0</x:v>
      </x:c>
      <x:c r="K344" s="29" t="n">
        <x:f>IF(COUNTA(A344:F344)=0,0,1)</x:f>
        <x:v>0</x:v>
      </x:c>
    </x:row>
    <x:row r="345" ht="36" customHeight="1">
      <x:c r="A345" s="34"/>
      <x:c r="B345" s="34"/>
      <x:c r="C345" s="35"/>
      <x:c r="D345" s="36"/>
      <x:c r="E345" s="36"/>
      <x:c r="F345" s="37"/>
      <x:c r="G345" s="38" t="n">
        <x:f>IF(K345=0,0,IF(H345="",1,-1))</x:f>
        <x:v>0</x:v>
      </x:c>
      <x:c r="H345" s="33" t="str">
        <x:f>IF(K345=0,"",IF(A345="","Ausstiegs-ID eingeben",IF(IF(IFERROR(OR(CODE(UPPER(LEFT(A345,1)))&lt;65,CODE(UPPER(LEFT(A345,1)))&gt;90),TRUE),TRUE,OR(NOT(ISTEXT(A345)),LEN(A345)&gt;64,LEN(A345)&lt;&gt;LEN(SUBSTITUTE(A345,"*","")),LEN(A345)&lt;&gt;LEN(SUBSTITUTE(A345,"?","")),LEN(A345)&lt;&gt;LEN(SUBSTITUTE(A345,"~","")),LEN(A345)&lt;&gt;LEN(SUBSTITUTE(A345,"=","")),LEN(A345)&lt;&gt;LEN(SUBSTITUTE(A345,"&lt;","")),LEN(A345)&lt;&gt;LEN(SUBSTITUTE(A345,"&gt;","")))),"IDs: Text mit A–Z am Anfang, bis zu 64 Zeichen; ohne *, ?, ~, =, &lt; oder &gt;. Beispiel: T-001.",IF(COUNTIFS('Exits'!$A$9:$A$608,A345)&lt;&gt;1,"Ausstiegs-ID ist doppelt",IF(B345="","Zugehörige Trade-ID eingeben",IF(IF(IFERROR(OR(CODE(UPPER(LEFT(B345,1)))&lt;65,CODE(UPPER(LEFT(B345,1)))&gt;90),TRUE),TRUE,OR(NOT(ISTEXT(B345)),LEN(B345)&gt;64,LEN(B345)&lt;&gt;LEN(SUBSTITUTE(B345,"*","")),LEN(B345)&lt;&gt;LEN(SUBSTITUTE(B345,"?","")),LEN(B345)&lt;&gt;LEN(SUBSTITUTE(B345,"~","")),LEN(B345)&lt;&gt;LEN(SUBSTITUTE(B345,"=","")),LEN(B345)&lt;&gt;LEN(SUBSTITUTE(B345,"&lt;","")),LEN(B345)&lt;&gt;LEN(SUBSTITUTE(B345,"&gt;","")))),"IDs: Text mit A–Z am Anfang, bis zu 64 Zeichen; ohne *, ?, ~, =, &lt; oder &gt;. Beispiel: T-001.",IF(COUNTIFS('Trades'!$A$9:$A$208,B345)&lt;&gt;1,"Trade-ID muss genau einer Trades-Zeile entsprechen",IF(NOT(ISNUMBER(C345)),"Gültigen Schließungszeitpunkt eingeben",IF(OR(C345&lt;1,C345&gt;2958465),"Gültigen Schließungszeitpunkt eingeben",IF(NOT(ISNUMBER(D345)),"Positive geschlossene Menge eingeben",IF(OR(D345&lt;=0,D345&gt;1000000,ROUND(D345,8)&lt;&gt;D345),"Positive geschlossene Menge eingeben",IF(NOT(ISNUMBER(INDEX('Trades'!$D$9:$D$208,MATCH(B345,'Trades'!$A$9:$A$208,0)))),"Gültigen Eröffnungszeitpunkt eingeben",IF(C345&lt;INDEX('Trades'!$D$9:$D$208,MATCH(B345,'Trades'!$A$9:$A$208,0)),"Ausstieg liegt vor der Eröffnung",IF(AND(E345&lt;&gt;"",OR(NOT(ISNUMBER(E345)),E345&lt;=0)),"Positiven Kurs eingeben oder leer lassen",IF(AND(F345&lt;&gt;"",NOT(ISNUMBER(F345))),"Brutto-P&amp;L muss numerisch oder leer sein",IF(AND(ISNUMBER(F345),OR(ABS(F345)&gt;1000000000,ROUND(F345,2)&lt;&gt;F345)),"Geldbeträge: höchstens 2 Nachkommastellen; Eingabebetrag absolut ≤ 1.000.000.000.",""))))))))))))))))</x:f>
      </x:c>
      <x:c r="I345" s="29" t="str">
        <x:f>IF(ISNUMBER(D345),ROUND(D345,8),"")</x:f>
      </x:c>
      <x:c r="J345" s="29" t="n">
        <x:f>IF(ISNUMBER(F345),1,0)</x:f>
        <x:v>0</x:v>
      </x:c>
      <x:c r="K345" s="29" t="n">
        <x:f>IF(COUNTA(A345:F345)=0,0,1)</x:f>
        <x:v>0</x:v>
      </x:c>
    </x:row>
    <x:row r="346" ht="36" customHeight="1">
      <x:c r="A346" s="34"/>
      <x:c r="B346" s="34"/>
      <x:c r="C346" s="35"/>
      <x:c r="D346" s="36"/>
      <x:c r="E346" s="36"/>
      <x:c r="F346" s="37"/>
      <x:c r="G346" s="38" t="n">
        <x:f>IF(K346=0,0,IF(H346="",1,-1))</x:f>
        <x:v>0</x:v>
      </x:c>
      <x:c r="H346" s="33" t="str">
        <x:f>IF(K346=0,"",IF(A346="","Ausstiegs-ID eingeben",IF(IF(IFERROR(OR(CODE(UPPER(LEFT(A346,1)))&lt;65,CODE(UPPER(LEFT(A346,1)))&gt;90),TRUE),TRUE,OR(NOT(ISTEXT(A346)),LEN(A346)&gt;64,LEN(A346)&lt;&gt;LEN(SUBSTITUTE(A346,"*","")),LEN(A346)&lt;&gt;LEN(SUBSTITUTE(A346,"?","")),LEN(A346)&lt;&gt;LEN(SUBSTITUTE(A346,"~","")),LEN(A346)&lt;&gt;LEN(SUBSTITUTE(A346,"=","")),LEN(A346)&lt;&gt;LEN(SUBSTITUTE(A346,"&lt;","")),LEN(A346)&lt;&gt;LEN(SUBSTITUTE(A346,"&gt;","")))),"IDs: Text mit A–Z am Anfang, bis zu 64 Zeichen; ohne *, ?, ~, =, &lt; oder &gt;. Beispiel: T-001.",IF(COUNTIFS('Exits'!$A$9:$A$608,A346)&lt;&gt;1,"Ausstiegs-ID ist doppelt",IF(B346="","Zugehörige Trade-ID eingeben",IF(IF(IFERROR(OR(CODE(UPPER(LEFT(B346,1)))&lt;65,CODE(UPPER(LEFT(B346,1)))&gt;90),TRUE),TRUE,OR(NOT(ISTEXT(B346)),LEN(B346)&gt;64,LEN(B346)&lt;&gt;LEN(SUBSTITUTE(B346,"*","")),LEN(B346)&lt;&gt;LEN(SUBSTITUTE(B346,"?","")),LEN(B346)&lt;&gt;LEN(SUBSTITUTE(B346,"~","")),LEN(B346)&lt;&gt;LEN(SUBSTITUTE(B346,"=","")),LEN(B346)&lt;&gt;LEN(SUBSTITUTE(B346,"&lt;","")),LEN(B346)&lt;&gt;LEN(SUBSTITUTE(B346,"&gt;","")))),"IDs: Text mit A–Z am Anfang, bis zu 64 Zeichen; ohne *, ?, ~, =, &lt; oder &gt;. Beispiel: T-001.",IF(COUNTIFS('Trades'!$A$9:$A$208,B346)&lt;&gt;1,"Trade-ID muss genau einer Trades-Zeile entsprechen",IF(NOT(ISNUMBER(C346)),"Gültigen Schließungszeitpunkt eingeben",IF(OR(C346&lt;1,C346&gt;2958465),"Gültigen Schließungszeitpunkt eingeben",IF(NOT(ISNUMBER(D346)),"Positive geschlossene Menge eingeben",IF(OR(D346&lt;=0,D346&gt;1000000,ROUND(D346,8)&lt;&gt;D346),"Positive geschlossene Menge eingeben",IF(NOT(ISNUMBER(INDEX('Trades'!$D$9:$D$208,MATCH(B346,'Trades'!$A$9:$A$208,0)))),"Gültigen Eröffnungszeitpunkt eingeben",IF(C346&lt;INDEX('Trades'!$D$9:$D$208,MATCH(B346,'Trades'!$A$9:$A$208,0)),"Ausstieg liegt vor der Eröffnung",IF(AND(E346&lt;&gt;"",OR(NOT(ISNUMBER(E346)),E346&lt;=0)),"Positiven Kurs eingeben oder leer lassen",IF(AND(F346&lt;&gt;"",NOT(ISNUMBER(F346))),"Brutto-P&amp;L muss numerisch oder leer sein",IF(AND(ISNUMBER(F346),OR(ABS(F346)&gt;1000000000,ROUND(F346,2)&lt;&gt;F346)),"Geldbeträge: höchstens 2 Nachkommastellen; Eingabebetrag absolut ≤ 1.000.000.000.",""))))))))))))))))</x:f>
      </x:c>
      <x:c r="I346" s="29" t="str">
        <x:f>IF(ISNUMBER(D346),ROUND(D346,8),"")</x:f>
      </x:c>
      <x:c r="J346" s="29" t="n">
        <x:f>IF(ISNUMBER(F346),1,0)</x:f>
        <x:v>0</x:v>
      </x:c>
      <x:c r="K346" s="29" t="n">
        <x:f>IF(COUNTA(A346:F346)=0,0,1)</x:f>
        <x:v>0</x:v>
      </x:c>
    </x:row>
    <x:row r="347" ht="36" customHeight="1">
      <x:c r="A347" s="34"/>
      <x:c r="B347" s="34"/>
      <x:c r="C347" s="35"/>
      <x:c r="D347" s="36"/>
      <x:c r="E347" s="36"/>
      <x:c r="F347" s="37"/>
      <x:c r="G347" s="38" t="n">
        <x:f>IF(K347=0,0,IF(H347="",1,-1))</x:f>
        <x:v>0</x:v>
      </x:c>
      <x:c r="H347" s="33" t="str">
        <x:f>IF(K347=0,"",IF(A347="","Ausstiegs-ID eingeben",IF(IF(IFERROR(OR(CODE(UPPER(LEFT(A347,1)))&lt;65,CODE(UPPER(LEFT(A347,1)))&gt;90),TRUE),TRUE,OR(NOT(ISTEXT(A347)),LEN(A347)&gt;64,LEN(A347)&lt;&gt;LEN(SUBSTITUTE(A347,"*","")),LEN(A347)&lt;&gt;LEN(SUBSTITUTE(A347,"?","")),LEN(A347)&lt;&gt;LEN(SUBSTITUTE(A347,"~","")),LEN(A347)&lt;&gt;LEN(SUBSTITUTE(A347,"=","")),LEN(A347)&lt;&gt;LEN(SUBSTITUTE(A347,"&lt;","")),LEN(A347)&lt;&gt;LEN(SUBSTITUTE(A347,"&gt;","")))),"IDs: Text mit A–Z am Anfang, bis zu 64 Zeichen; ohne *, ?, ~, =, &lt; oder &gt;. Beispiel: T-001.",IF(COUNTIFS('Exits'!$A$9:$A$608,A347)&lt;&gt;1,"Ausstiegs-ID ist doppelt",IF(B347="","Zugehörige Trade-ID eingeben",IF(IF(IFERROR(OR(CODE(UPPER(LEFT(B347,1)))&lt;65,CODE(UPPER(LEFT(B347,1)))&gt;90),TRUE),TRUE,OR(NOT(ISTEXT(B347)),LEN(B347)&gt;64,LEN(B347)&lt;&gt;LEN(SUBSTITUTE(B347,"*","")),LEN(B347)&lt;&gt;LEN(SUBSTITUTE(B347,"?","")),LEN(B347)&lt;&gt;LEN(SUBSTITUTE(B347,"~","")),LEN(B347)&lt;&gt;LEN(SUBSTITUTE(B347,"=","")),LEN(B347)&lt;&gt;LEN(SUBSTITUTE(B347,"&lt;","")),LEN(B347)&lt;&gt;LEN(SUBSTITUTE(B347,"&gt;","")))),"IDs: Text mit A–Z am Anfang, bis zu 64 Zeichen; ohne *, ?, ~, =, &lt; oder &gt;. Beispiel: T-001.",IF(COUNTIFS('Trades'!$A$9:$A$208,B347)&lt;&gt;1,"Trade-ID muss genau einer Trades-Zeile entsprechen",IF(NOT(ISNUMBER(C347)),"Gültigen Schließungszeitpunkt eingeben",IF(OR(C347&lt;1,C347&gt;2958465),"Gültigen Schließungszeitpunkt eingeben",IF(NOT(ISNUMBER(D347)),"Positive geschlossene Menge eingeben",IF(OR(D347&lt;=0,D347&gt;1000000,ROUND(D347,8)&lt;&gt;D347),"Positive geschlossene Menge eingeben",IF(NOT(ISNUMBER(INDEX('Trades'!$D$9:$D$208,MATCH(B347,'Trades'!$A$9:$A$208,0)))),"Gültigen Eröffnungszeitpunkt eingeben",IF(C347&lt;INDEX('Trades'!$D$9:$D$208,MATCH(B347,'Trades'!$A$9:$A$208,0)),"Ausstieg liegt vor der Eröffnung",IF(AND(E347&lt;&gt;"",OR(NOT(ISNUMBER(E347)),E347&lt;=0)),"Positiven Kurs eingeben oder leer lassen",IF(AND(F347&lt;&gt;"",NOT(ISNUMBER(F347))),"Brutto-P&amp;L muss numerisch oder leer sein",IF(AND(ISNUMBER(F347),OR(ABS(F347)&gt;1000000000,ROUND(F347,2)&lt;&gt;F347)),"Geldbeträge: höchstens 2 Nachkommastellen; Eingabebetrag absolut ≤ 1.000.000.000.",""))))))))))))))))</x:f>
      </x:c>
      <x:c r="I347" s="29" t="str">
        <x:f>IF(ISNUMBER(D347),ROUND(D347,8),"")</x:f>
      </x:c>
      <x:c r="J347" s="29" t="n">
        <x:f>IF(ISNUMBER(F347),1,0)</x:f>
        <x:v>0</x:v>
      </x:c>
      <x:c r="K347" s="29" t="n">
        <x:f>IF(COUNTA(A347:F347)=0,0,1)</x:f>
        <x:v>0</x:v>
      </x:c>
    </x:row>
    <x:row r="348" ht="36" customHeight="1">
      <x:c r="A348" s="34"/>
      <x:c r="B348" s="34"/>
      <x:c r="C348" s="35"/>
      <x:c r="D348" s="36"/>
      <x:c r="E348" s="36"/>
      <x:c r="F348" s="37"/>
      <x:c r="G348" s="38" t="n">
        <x:f>IF(K348=0,0,IF(H348="",1,-1))</x:f>
        <x:v>0</x:v>
      </x:c>
      <x:c r="H348" s="33" t="str">
        <x:f>IF(K348=0,"",IF(A348="","Ausstiegs-ID eingeben",IF(IF(IFERROR(OR(CODE(UPPER(LEFT(A348,1)))&lt;65,CODE(UPPER(LEFT(A348,1)))&gt;90),TRUE),TRUE,OR(NOT(ISTEXT(A348)),LEN(A348)&gt;64,LEN(A348)&lt;&gt;LEN(SUBSTITUTE(A348,"*","")),LEN(A348)&lt;&gt;LEN(SUBSTITUTE(A348,"?","")),LEN(A348)&lt;&gt;LEN(SUBSTITUTE(A348,"~","")),LEN(A348)&lt;&gt;LEN(SUBSTITUTE(A348,"=","")),LEN(A348)&lt;&gt;LEN(SUBSTITUTE(A348,"&lt;","")),LEN(A348)&lt;&gt;LEN(SUBSTITUTE(A348,"&gt;","")))),"IDs: Text mit A–Z am Anfang, bis zu 64 Zeichen; ohne *, ?, ~, =, &lt; oder &gt;. Beispiel: T-001.",IF(COUNTIFS('Exits'!$A$9:$A$608,A348)&lt;&gt;1,"Ausstiegs-ID ist doppelt",IF(B348="","Zugehörige Trade-ID eingeben",IF(IF(IFERROR(OR(CODE(UPPER(LEFT(B348,1)))&lt;65,CODE(UPPER(LEFT(B348,1)))&gt;90),TRUE),TRUE,OR(NOT(ISTEXT(B348)),LEN(B348)&gt;64,LEN(B348)&lt;&gt;LEN(SUBSTITUTE(B348,"*","")),LEN(B348)&lt;&gt;LEN(SUBSTITUTE(B348,"?","")),LEN(B348)&lt;&gt;LEN(SUBSTITUTE(B348,"~","")),LEN(B348)&lt;&gt;LEN(SUBSTITUTE(B348,"=","")),LEN(B348)&lt;&gt;LEN(SUBSTITUTE(B348,"&lt;","")),LEN(B348)&lt;&gt;LEN(SUBSTITUTE(B348,"&gt;","")))),"IDs: Text mit A–Z am Anfang, bis zu 64 Zeichen; ohne *, ?, ~, =, &lt; oder &gt;. Beispiel: T-001.",IF(COUNTIFS('Trades'!$A$9:$A$208,B348)&lt;&gt;1,"Trade-ID muss genau einer Trades-Zeile entsprechen",IF(NOT(ISNUMBER(C348)),"Gültigen Schließungszeitpunkt eingeben",IF(OR(C348&lt;1,C348&gt;2958465),"Gültigen Schließungszeitpunkt eingeben",IF(NOT(ISNUMBER(D348)),"Positive geschlossene Menge eingeben",IF(OR(D348&lt;=0,D348&gt;1000000,ROUND(D348,8)&lt;&gt;D348),"Positive geschlossene Menge eingeben",IF(NOT(ISNUMBER(INDEX('Trades'!$D$9:$D$208,MATCH(B348,'Trades'!$A$9:$A$208,0)))),"Gültigen Eröffnungszeitpunkt eingeben",IF(C348&lt;INDEX('Trades'!$D$9:$D$208,MATCH(B348,'Trades'!$A$9:$A$208,0)),"Ausstieg liegt vor der Eröffnung",IF(AND(E348&lt;&gt;"",OR(NOT(ISNUMBER(E348)),E348&lt;=0)),"Positiven Kurs eingeben oder leer lassen",IF(AND(F348&lt;&gt;"",NOT(ISNUMBER(F348))),"Brutto-P&amp;L muss numerisch oder leer sein",IF(AND(ISNUMBER(F348),OR(ABS(F348)&gt;1000000000,ROUND(F348,2)&lt;&gt;F348)),"Geldbeträge: höchstens 2 Nachkommastellen; Eingabebetrag absolut ≤ 1.000.000.000.",""))))))))))))))))</x:f>
      </x:c>
      <x:c r="I348" s="29" t="str">
        <x:f>IF(ISNUMBER(D348),ROUND(D348,8),"")</x:f>
      </x:c>
      <x:c r="J348" s="29" t="n">
        <x:f>IF(ISNUMBER(F348),1,0)</x:f>
        <x:v>0</x:v>
      </x:c>
      <x:c r="K348" s="29" t="n">
        <x:f>IF(COUNTA(A348:F348)=0,0,1)</x:f>
        <x:v>0</x:v>
      </x:c>
    </x:row>
    <x:row r="349" ht="36" customHeight="1">
      <x:c r="A349" s="34"/>
      <x:c r="B349" s="34"/>
      <x:c r="C349" s="35"/>
      <x:c r="D349" s="36"/>
      <x:c r="E349" s="36"/>
      <x:c r="F349" s="37"/>
      <x:c r="G349" s="38" t="n">
        <x:f>IF(K349=0,0,IF(H349="",1,-1))</x:f>
        <x:v>0</x:v>
      </x:c>
      <x:c r="H349" s="33" t="str">
        <x:f>IF(K349=0,"",IF(A349="","Ausstiegs-ID eingeben",IF(IF(IFERROR(OR(CODE(UPPER(LEFT(A349,1)))&lt;65,CODE(UPPER(LEFT(A349,1)))&gt;90),TRUE),TRUE,OR(NOT(ISTEXT(A349)),LEN(A349)&gt;64,LEN(A349)&lt;&gt;LEN(SUBSTITUTE(A349,"*","")),LEN(A349)&lt;&gt;LEN(SUBSTITUTE(A349,"?","")),LEN(A349)&lt;&gt;LEN(SUBSTITUTE(A349,"~","")),LEN(A349)&lt;&gt;LEN(SUBSTITUTE(A349,"=","")),LEN(A349)&lt;&gt;LEN(SUBSTITUTE(A349,"&lt;","")),LEN(A349)&lt;&gt;LEN(SUBSTITUTE(A349,"&gt;","")))),"IDs: Text mit A–Z am Anfang, bis zu 64 Zeichen; ohne *, ?, ~, =, &lt; oder &gt;. Beispiel: T-001.",IF(COUNTIFS('Exits'!$A$9:$A$608,A349)&lt;&gt;1,"Ausstiegs-ID ist doppelt",IF(B349="","Zugehörige Trade-ID eingeben",IF(IF(IFERROR(OR(CODE(UPPER(LEFT(B349,1)))&lt;65,CODE(UPPER(LEFT(B349,1)))&gt;90),TRUE),TRUE,OR(NOT(ISTEXT(B349)),LEN(B349)&gt;64,LEN(B349)&lt;&gt;LEN(SUBSTITUTE(B349,"*","")),LEN(B349)&lt;&gt;LEN(SUBSTITUTE(B349,"?","")),LEN(B349)&lt;&gt;LEN(SUBSTITUTE(B349,"~","")),LEN(B349)&lt;&gt;LEN(SUBSTITUTE(B349,"=","")),LEN(B349)&lt;&gt;LEN(SUBSTITUTE(B349,"&lt;","")),LEN(B349)&lt;&gt;LEN(SUBSTITUTE(B349,"&gt;","")))),"IDs: Text mit A–Z am Anfang, bis zu 64 Zeichen; ohne *, ?, ~, =, &lt; oder &gt;. Beispiel: T-001.",IF(COUNTIFS('Trades'!$A$9:$A$208,B349)&lt;&gt;1,"Trade-ID muss genau einer Trades-Zeile entsprechen",IF(NOT(ISNUMBER(C349)),"Gültigen Schließungszeitpunkt eingeben",IF(OR(C349&lt;1,C349&gt;2958465),"Gültigen Schließungszeitpunkt eingeben",IF(NOT(ISNUMBER(D349)),"Positive geschlossene Menge eingeben",IF(OR(D349&lt;=0,D349&gt;1000000,ROUND(D349,8)&lt;&gt;D349),"Positive geschlossene Menge eingeben",IF(NOT(ISNUMBER(INDEX('Trades'!$D$9:$D$208,MATCH(B349,'Trades'!$A$9:$A$208,0)))),"Gültigen Eröffnungszeitpunkt eingeben",IF(C349&lt;INDEX('Trades'!$D$9:$D$208,MATCH(B349,'Trades'!$A$9:$A$208,0)),"Ausstieg liegt vor der Eröffnung",IF(AND(E349&lt;&gt;"",OR(NOT(ISNUMBER(E349)),E349&lt;=0)),"Positiven Kurs eingeben oder leer lassen",IF(AND(F349&lt;&gt;"",NOT(ISNUMBER(F349))),"Brutto-P&amp;L muss numerisch oder leer sein",IF(AND(ISNUMBER(F349),OR(ABS(F349)&gt;1000000000,ROUND(F349,2)&lt;&gt;F349)),"Geldbeträge: höchstens 2 Nachkommastellen; Eingabebetrag absolut ≤ 1.000.000.000.",""))))))))))))))))</x:f>
      </x:c>
      <x:c r="I349" s="29" t="str">
        <x:f>IF(ISNUMBER(D349),ROUND(D349,8),"")</x:f>
      </x:c>
      <x:c r="J349" s="29" t="n">
        <x:f>IF(ISNUMBER(F349),1,0)</x:f>
        <x:v>0</x:v>
      </x:c>
      <x:c r="K349" s="29" t="n">
        <x:f>IF(COUNTA(A349:F349)=0,0,1)</x:f>
        <x:v>0</x:v>
      </x:c>
    </x:row>
    <x:row r="350" ht="36" customHeight="1">
      <x:c r="A350" s="34"/>
      <x:c r="B350" s="34"/>
      <x:c r="C350" s="35"/>
      <x:c r="D350" s="36"/>
      <x:c r="E350" s="36"/>
      <x:c r="F350" s="37"/>
      <x:c r="G350" s="38" t="n">
        <x:f>IF(K350=0,0,IF(H350="",1,-1))</x:f>
        <x:v>0</x:v>
      </x:c>
      <x:c r="H350" s="33" t="str">
        <x:f>IF(K350=0,"",IF(A350="","Ausstiegs-ID eingeben",IF(IF(IFERROR(OR(CODE(UPPER(LEFT(A350,1)))&lt;65,CODE(UPPER(LEFT(A350,1)))&gt;90),TRUE),TRUE,OR(NOT(ISTEXT(A350)),LEN(A350)&gt;64,LEN(A350)&lt;&gt;LEN(SUBSTITUTE(A350,"*","")),LEN(A350)&lt;&gt;LEN(SUBSTITUTE(A350,"?","")),LEN(A350)&lt;&gt;LEN(SUBSTITUTE(A350,"~","")),LEN(A350)&lt;&gt;LEN(SUBSTITUTE(A350,"=","")),LEN(A350)&lt;&gt;LEN(SUBSTITUTE(A350,"&lt;","")),LEN(A350)&lt;&gt;LEN(SUBSTITUTE(A350,"&gt;","")))),"IDs: Text mit A–Z am Anfang, bis zu 64 Zeichen; ohne *, ?, ~, =, &lt; oder &gt;. Beispiel: T-001.",IF(COUNTIFS('Exits'!$A$9:$A$608,A350)&lt;&gt;1,"Ausstiegs-ID ist doppelt",IF(B350="","Zugehörige Trade-ID eingeben",IF(IF(IFERROR(OR(CODE(UPPER(LEFT(B350,1)))&lt;65,CODE(UPPER(LEFT(B350,1)))&gt;90),TRUE),TRUE,OR(NOT(ISTEXT(B350)),LEN(B350)&gt;64,LEN(B350)&lt;&gt;LEN(SUBSTITUTE(B350,"*","")),LEN(B350)&lt;&gt;LEN(SUBSTITUTE(B350,"?","")),LEN(B350)&lt;&gt;LEN(SUBSTITUTE(B350,"~","")),LEN(B350)&lt;&gt;LEN(SUBSTITUTE(B350,"=","")),LEN(B350)&lt;&gt;LEN(SUBSTITUTE(B350,"&lt;","")),LEN(B350)&lt;&gt;LEN(SUBSTITUTE(B350,"&gt;","")))),"IDs: Text mit A–Z am Anfang, bis zu 64 Zeichen; ohne *, ?, ~, =, &lt; oder &gt;. Beispiel: T-001.",IF(COUNTIFS('Trades'!$A$9:$A$208,B350)&lt;&gt;1,"Trade-ID muss genau einer Trades-Zeile entsprechen",IF(NOT(ISNUMBER(C350)),"Gültigen Schließungszeitpunkt eingeben",IF(OR(C350&lt;1,C350&gt;2958465),"Gültigen Schließungszeitpunkt eingeben",IF(NOT(ISNUMBER(D350)),"Positive geschlossene Menge eingeben",IF(OR(D350&lt;=0,D350&gt;1000000,ROUND(D350,8)&lt;&gt;D350),"Positive geschlossene Menge eingeben",IF(NOT(ISNUMBER(INDEX('Trades'!$D$9:$D$208,MATCH(B350,'Trades'!$A$9:$A$208,0)))),"Gültigen Eröffnungszeitpunkt eingeben",IF(C350&lt;INDEX('Trades'!$D$9:$D$208,MATCH(B350,'Trades'!$A$9:$A$208,0)),"Ausstieg liegt vor der Eröffnung",IF(AND(E350&lt;&gt;"",OR(NOT(ISNUMBER(E350)),E350&lt;=0)),"Positiven Kurs eingeben oder leer lassen",IF(AND(F350&lt;&gt;"",NOT(ISNUMBER(F350))),"Brutto-P&amp;L muss numerisch oder leer sein",IF(AND(ISNUMBER(F350),OR(ABS(F350)&gt;1000000000,ROUND(F350,2)&lt;&gt;F350)),"Geldbeträge: höchstens 2 Nachkommastellen; Eingabebetrag absolut ≤ 1.000.000.000.",""))))))))))))))))</x:f>
      </x:c>
      <x:c r="I350" s="29" t="str">
        <x:f>IF(ISNUMBER(D350),ROUND(D350,8),"")</x:f>
      </x:c>
      <x:c r="J350" s="29" t="n">
        <x:f>IF(ISNUMBER(F350),1,0)</x:f>
        <x:v>0</x:v>
      </x:c>
      <x:c r="K350" s="29" t="n">
        <x:f>IF(COUNTA(A350:F350)=0,0,1)</x:f>
        <x:v>0</x:v>
      </x:c>
    </x:row>
    <x:row r="351" ht="36" customHeight="1">
      <x:c r="A351" s="34"/>
      <x:c r="B351" s="34"/>
      <x:c r="C351" s="35"/>
      <x:c r="D351" s="36"/>
      <x:c r="E351" s="36"/>
      <x:c r="F351" s="37"/>
      <x:c r="G351" s="38" t="n">
        <x:f>IF(K351=0,0,IF(H351="",1,-1))</x:f>
        <x:v>0</x:v>
      </x:c>
      <x:c r="H351" s="33" t="str">
        <x:f>IF(K351=0,"",IF(A351="","Ausstiegs-ID eingeben",IF(IF(IFERROR(OR(CODE(UPPER(LEFT(A351,1)))&lt;65,CODE(UPPER(LEFT(A351,1)))&gt;90),TRUE),TRUE,OR(NOT(ISTEXT(A351)),LEN(A351)&gt;64,LEN(A351)&lt;&gt;LEN(SUBSTITUTE(A351,"*","")),LEN(A351)&lt;&gt;LEN(SUBSTITUTE(A351,"?","")),LEN(A351)&lt;&gt;LEN(SUBSTITUTE(A351,"~","")),LEN(A351)&lt;&gt;LEN(SUBSTITUTE(A351,"=","")),LEN(A351)&lt;&gt;LEN(SUBSTITUTE(A351,"&lt;","")),LEN(A351)&lt;&gt;LEN(SUBSTITUTE(A351,"&gt;","")))),"IDs: Text mit A–Z am Anfang, bis zu 64 Zeichen; ohne *, ?, ~, =, &lt; oder &gt;. Beispiel: T-001.",IF(COUNTIFS('Exits'!$A$9:$A$608,A351)&lt;&gt;1,"Ausstiegs-ID ist doppelt",IF(B351="","Zugehörige Trade-ID eingeben",IF(IF(IFERROR(OR(CODE(UPPER(LEFT(B351,1)))&lt;65,CODE(UPPER(LEFT(B351,1)))&gt;90),TRUE),TRUE,OR(NOT(ISTEXT(B351)),LEN(B351)&gt;64,LEN(B351)&lt;&gt;LEN(SUBSTITUTE(B351,"*","")),LEN(B351)&lt;&gt;LEN(SUBSTITUTE(B351,"?","")),LEN(B351)&lt;&gt;LEN(SUBSTITUTE(B351,"~","")),LEN(B351)&lt;&gt;LEN(SUBSTITUTE(B351,"=","")),LEN(B351)&lt;&gt;LEN(SUBSTITUTE(B351,"&lt;","")),LEN(B351)&lt;&gt;LEN(SUBSTITUTE(B351,"&gt;","")))),"IDs: Text mit A–Z am Anfang, bis zu 64 Zeichen; ohne *, ?, ~, =, &lt; oder &gt;. Beispiel: T-001.",IF(COUNTIFS('Trades'!$A$9:$A$208,B351)&lt;&gt;1,"Trade-ID muss genau einer Trades-Zeile entsprechen",IF(NOT(ISNUMBER(C351)),"Gültigen Schließungszeitpunkt eingeben",IF(OR(C351&lt;1,C351&gt;2958465),"Gültigen Schließungszeitpunkt eingeben",IF(NOT(ISNUMBER(D351)),"Positive geschlossene Menge eingeben",IF(OR(D351&lt;=0,D351&gt;1000000,ROUND(D351,8)&lt;&gt;D351),"Positive geschlossene Menge eingeben",IF(NOT(ISNUMBER(INDEX('Trades'!$D$9:$D$208,MATCH(B351,'Trades'!$A$9:$A$208,0)))),"Gültigen Eröffnungszeitpunkt eingeben",IF(C351&lt;INDEX('Trades'!$D$9:$D$208,MATCH(B351,'Trades'!$A$9:$A$208,0)),"Ausstieg liegt vor der Eröffnung",IF(AND(E351&lt;&gt;"",OR(NOT(ISNUMBER(E351)),E351&lt;=0)),"Positiven Kurs eingeben oder leer lassen",IF(AND(F351&lt;&gt;"",NOT(ISNUMBER(F351))),"Brutto-P&amp;L muss numerisch oder leer sein",IF(AND(ISNUMBER(F351),OR(ABS(F351)&gt;1000000000,ROUND(F351,2)&lt;&gt;F351)),"Geldbeträge: höchstens 2 Nachkommastellen; Eingabebetrag absolut ≤ 1.000.000.000.",""))))))))))))))))</x:f>
      </x:c>
      <x:c r="I351" s="29" t="str">
        <x:f>IF(ISNUMBER(D351),ROUND(D351,8),"")</x:f>
      </x:c>
      <x:c r="J351" s="29" t="n">
        <x:f>IF(ISNUMBER(F351),1,0)</x:f>
        <x:v>0</x:v>
      </x:c>
      <x:c r="K351" s="29" t="n">
        <x:f>IF(COUNTA(A351:F351)=0,0,1)</x:f>
        <x:v>0</x:v>
      </x:c>
    </x:row>
    <x:row r="352" ht="36" customHeight="1">
      <x:c r="A352" s="34"/>
      <x:c r="B352" s="34"/>
      <x:c r="C352" s="35"/>
      <x:c r="D352" s="36"/>
      <x:c r="E352" s="36"/>
      <x:c r="F352" s="37"/>
      <x:c r="G352" s="38" t="n">
        <x:f>IF(K352=0,0,IF(H352="",1,-1))</x:f>
        <x:v>0</x:v>
      </x:c>
      <x:c r="H352" s="33" t="str">
        <x:f>IF(K352=0,"",IF(A352="","Ausstiegs-ID eingeben",IF(IF(IFERROR(OR(CODE(UPPER(LEFT(A352,1)))&lt;65,CODE(UPPER(LEFT(A352,1)))&gt;90),TRUE),TRUE,OR(NOT(ISTEXT(A352)),LEN(A352)&gt;64,LEN(A352)&lt;&gt;LEN(SUBSTITUTE(A352,"*","")),LEN(A352)&lt;&gt;LEN(SUBSTITUTE(A352,"?","")),LEN(A352)&lt;&gt;LEN(SUBSTITUTE(A352,"~","")),LEN(A352)&lt;&gt;LEN(SUBSTITUTE(A352,"=","")),LEN(A352)&lt;&gt;LEN(SUBSTITUTE(A352,"&lt;","")),LEN(A352)&lt;&gt;LEN(SUBSTITUTE(A352,"&gt;","")))),"IDs: Text mit A–Z am Anfang, bis zu 64 Zeichen; ohne *, ?, ~, =, &lt; oder &gt;. Beispiel: T-001.",IF(COUNTIFS('Exits'!$A$9:$A$608,A352)&lt;&gt;1,"Ausstiegs-ID ist doppelt",IF(B352="","Zugehörige Trade-ID eingeben",IF(IF(IFERROR(OR(CODE(UPPER(LEFT(B352,1)))&lt;65,CODE(UPPER(LEFT(B352,1)))&gt;90),TRUE),TRUE,OR(NOT(ISTEXT(B352)),LEN(B352)&gt;64,LEN(B352)&lt;&gt;LEN(SUBSTITUTE(B352,"*","")),LEN(B352)&lt;&gt;LEN(SUBSTITUTE(B352,"?","")),LEN(B352)&lt;&gt;LEN(SUBSTITUTE(B352,"~","")),LEN(B352)&lt;&gt;LEN(SUBSTITUTE(B352,"=","")),LEN(B352)&lt;&gt;LEN(SUBSTITUTE(B352,"&lt;","")),LEN(B352)&lt;&gt;LEN(SUBSTITUTE(B352,"&gt;","")))),"IDs: Text mit A–Z am Anfang, bis zu 64 Zeichen; ohne *, ?, ~, =, &lt; oder &gt;. Beispiel: T-001.",IF(COUNTIFS('Trades'!$A$9:$A$208,B352)&lt;&gt;1,"Trade-ID muss genau einer Trades-Zeile entsprechen",IF(NOT(ISNUMBER(C352)),"Gültigen Schließungszeitpunkt eingeben",IF(OR(C352&lt;1,C352&gt;2958465),"Gültigen Schließungszeitpunkt eingeben",IF(NOT(ISNUMBER(D352)),"Positive geschlossene Menge eingeben",IF(OR(D352&lt;=0,D352&gt;1000000,ROUND(D352,8)&lt;&gt;D352),"Positive geschlossene Menge eingeben",IF(NOT(ISNUMBER(INDEX('Trades'!$D$9:$D$208,MATCH(B352,'Trades'!$A$9:$A$208,0)))),"Gültigen Eröffnungszeitpunkt eingeben",IF(C352&lt;INDEX('Trades'!$D$9:$D$208,MATCH(B352,'Trades'!$A$9:$A$208,0)),"Ausstieg liegt vor der Eröffnung",IF(AND(E352&lt;&gt;"",OR(NOT(ISNUMBER(E352)),E352&lt;=0)),"Positiven Kurs eingeben oder leer lassen",IF(AND(F352&lt;&gt;"",NOT(ISNUMBER(F352))),"Brutto-P&amp;L muss numerisch oder leer sein",IF(AND(ISNUMBER(F352),OR(ABS(F352)&gt;1000000000,ROUND(F352,2)&lt;&gt;F352)),"Geldbeträge: höchstens 2 Nachkommastellen; Eingabebetrag absolut ≤ 1.000.000.000.",""))))))))))))))))</x:f>
      </x:c>
      <x:c r="I352" s="29" t="str">
        <x:f>IF(ISNUMBER(D352),ROUND(D352,8),"")</x:f>
      </x:c>
      <x:c r="J352" s="29" t="n">
        <x:f>IF(ISNUMBER(F352),1,0)</x:f>
        <x:v>0</x:v>
      </x:c>
      <x:c r="K352" s="29" t="n">
        <x:f>IF(COUNTA(A352:F352)=0,0,1)</x:f>
        <x:v>0</x:v>
      </x:c>
    </x:row>
    <x:row r="353" ht="36" customHeight="1">
      <x:c r="A353" s="34"/>
      <x:c r="B353" s="34"/>
      <x:c r="C353" s="35"/>
      <x:c r="D353" s="36"/>
      <x:c r="E353" s="36"/>
      <x:c r="F353" s="37"/>
      <x:c r="G353" s="38" t="n">
        <x:f>IF(K353=0,0,IF(H353="",1,-1))</x:f>
        <x:v>0</x:v>
      </x:c>
      <x:c r="H353" s="33" t="str">
        <x:f>IF(K353=0,"",IF(A353="","Ausstiegs-ID eingeben",IF(IF(IFERROR(OR(CODE(UPPER(LEFT(A353,1)))&lt;65,CODE(UPPER(LEFT(A353,1)))&gt;90),TRUE),TRUE,OR(NOT(ISTEXT(A353)),LEN(A353)&gt;64,LEN(A353)&lt;&gt;LEN(SUBSTITUTE(A353,"*","")),LEN(A353)&lt;&gt;LEN(SUBSTITUTE(A353,"?","")),LEN(A353)&lt;&gt;LEN(SUBSTITUTE(A353,"~","")),LEN(A353)&lt;&gt;LEN(SUBSTITUTE(A353,"=","")),LEN(A353)&lt;&gt;LEN(SUBSTITUTE(A353,"&lt;","")),LEN(A353)&lt;&gt;LEN(SUBSTITUTE(A353,"&gt;","")))),"IDs: Text mit A–Z am Anfang, bis zu 64 Zeichen; ohne *, ?, ~, =, &lt; oder &gt;. Beispiel: T-001.",IF(COUNTIFS('Exits'!$A$9:$A$608,A353)&lt;&gt;1,"Ausstiegs-ID ist doppelt",IF(B353="","Zugehörige Trade-ID eingeben",IF(IF(IFERROR(OR(CODE(UPPER(LEFT(B353,1)))&lt;65,CODE(UPPER(LEFT(B353,1)))&gt;90),TRUE),TRUE,OR(NOT(ISTEXT(B353)),LEN(B353)&gt;64,LEN(B353)&lt;&gt;LEN(SUBSTITUTE(B353,"*","")),LEN(B353)&lt;&gt;LEN(SUBSTITUTE(B353,"?","")),LEN(B353)&lt;&gt;LEN(SUBSTITUTE(B353,"~","")),LEN(B353)&lt;&gt;LEN(SUBSTITUTE(B353,"=","")),LEN(B353)&lt;&gt;LEN(SUBSTITUTE(B353,"&lt;","")),LEN(B353)&lt;&gt;LEN(SUBSTITUTE(B353,"&gt;","")))),"IDs: Text mit A–Z am Anfang, bis zu 64 Zeichen; ohne *, ?, ~, =, &lt; oder &gt;. Beispiel: T-001.",IF(COUNTIFS('Trades'!$A$9:$A$208,B353)&lt;&gt;1,"Trade-ID muss genau einer Trades-Zeile entsprechen",IF(NOT(ISNUMBER(C353)),"Gültigen Schließungszeitpunkt eingeben",IF(OR(C353&lt;1,C353&gt;2958465),"Gültigen Schließungszeitpunkt eingeben",IF(NOT(ISNUMBER(D353)),"Positive geschlossene Menge eingeben",IF(OR(D353&lt;=0,D353&gt;1000000,ROUND(D353,8)&lt;&gt;D353),"Positive geschlossene Menge eingeben",IF(NOT(ISNUMBER(INDEX('Trades'!$D$9:$D$208,MATCH(B353,'Trades'!$A$9:$A$208,0)))),"Gültigen Eröffnungszeitpunkt eingeben",IF(C353&lt;INDEX('Trades'!$D$9:$D$208,MATCH(B353,'Trades'!$A$9:$A$208,0)),"Ausstieg liegt vor der Eröffnung",IF(AND(E353&lt;&gt;"",OR(NOT(ISNUMBER(E353)),E353&lt;=0)),"Positiven Kurs eingeben oder leer lassen",IF(AND(F353&lt;&gt;"",NOT(ISNUMBER(F353))),"Brutto-P&amp;L muss numerisch oder leer sein",IF(AND(ISNUMBER(F353),OR(ABS(F353)&gt;1000000000,ROUND(F353,2)&lt;&gt;F353)),"Geldbeträge: höchstens 2 Nachkommastellen; Eingabebetrag absolut ≤ 1.000.000.000.",""))))))))))))))))</x:f>
      </x:c>
      <x:c r="I353" s="29" t="str">
        <x:f>IF(ISNUMBER(D353),ROUND(D353,8),"")</x:f>
      </x:c>
      <x:c r="J353" s="29" t="n">
        <x:f>IF(ISNUMBER(F353),1,0)</x:f>
        <x:v>0</x:v>
      </x:c>
      <x:c r="K353" s="29" t="n">
        <x:f>IF(COUNTA(A353:F353)=0,0,1)</x:f>
        <x:v>0</x:v>
      </x:c>
    </x:row>
    <x:row r="354" ht="36" customHeight="1">
      <x:c r="A354" s="34"/>
      <x:c r="B354" s="34"/>
      <x:c r="C354" s="35"/>
      <x:c r="D354" s="36"/>
      <x:c r="E354" s="36"/>
      <x:c r="F354" s="37"/>
      <x:c r="G354" s="38" t="n">
        <x:f>IF(K354=0,0,IF(H354="",1,-1))</x:f>
        <x:v>0</x:v>
      </x:c>
      <x:c r="H354" s="33" t="str">
        <x:f>IF(K354=0,"",IF(A354="","Ausstiegs-ID eingeben",IF(IF(IFERROR(OR(CODE(UPPER(LEFT(A354,1)))&lt;65,CODE(UPPER(LEFT(A354,1)))&gt;90),TRUE),TRUE,OR(NOT(ISTEXT(A354)),LEN(A354)&gt;64,LEN(A354)&lt;&gt;LEN(SUBSTITUTE(A354,"*","")),LEN(A354)&lt;&gt;LEN(SUBSTITUTE(A354,"?","")),LEN(A354)&lt;&gt;LEN(SUBSTITUTE(A354,"~","")),LEN(A354)&lt;&gt;LEN(SUBSTITUTE(A354,"=","")),LEN(A354)&lt;&gt;LEN(SUBSTITUTE(A354,"&lt;","")),LEN(A354)&lt;&gt;LEN(SUBSTITUTE(A354,"&gt;","")))),"IDs: Text mit A–Z am Anfang, bis zu 64 Zeichen; ohne *, ?, ~, =, &lt; oder &gt;. Beispiel: T-001.",IF(COUNTIFS('Exits'!$A$9:$A$608,A354)&lt;&gt;1,"Ausstiegs-ID ist doppelt",IF(B354="","Zugehörige Trade-ID eingeben",IF(IF(IFERROR(OR(CODE(UPPER(LEFT(B354,1)))&lt;65,CODE(UPPER(LEFT(B354,1)))&gt;90),TRUE),TRUE,OR(NOT(ISTEXT(B354)),LEN(B354)&gt;64,LEN(B354)&lt;&gt;LEN(SUBSTITUTE(B354,"*","")),LEN(B354)&lt;&gt;LEN(SUBSTITUTE(B354,"?","")),LEN(B354)&lt;&gt;LEN(SUBSTITUTE(B354,"~","")),LEN(B354)&lt;&gt;LEN(SUBSTITUTE(B354,"=","")),LEN(B354)&lt;&gt;LEN(SUBSTITUTE(B354,"&lt;","")),LEN(B354)&lt;&gt;LEN(SUBSTITUTE(B354,"&gt;","")))),"IDs: Text mit A–Z am Anfang, bis zu 64 Zeichen; ohne *, ?, ~, =, &lt; oder &gt;. Beispiel: T-001.",IF(COUNTIFS('Trades'!$A$9:$A$208,B354)&lt;&gt;1,"Trade-ID muss genau einer Trades-Zeile entsprechen",IF(NOT(ISNUMBER(C354)),"Gültigen Schließungszeitpunkt eingeben",IF(OR(C354&lt;1,C354&gt;2958465),"Gültigen Schließungszeitpunkt eingeben",IF(NOT(ISNUMBER(D354)),"Positive geschlossene Menge eingeben",IF(OR(D354&lt;=0,D354&gt;1000000,ROUND(D354,8)&lt;&gt;D354),"Positive geschlossene Menge eingeben",IF(NOT(ISNUMBER(INDEX('Trades'!$D$9:$D$208,MATCH(B354,'Trades'!$A$9:$A$208,0)))),"Gültigen Eröffnungszeitpunkt eingeben",IF(C354&lt;INDEX('Trades'!$D$9:$D$208,MATCH(B354,'Trades'!$A$9:$A$208,0)),"Ausstieg liegt vor der Eröffnung",IF(AND(E354&lt;&gt;"",OR(NOT(ISNUMBER(E354)),E354&lt;=0)),"Positiven Kurs eingeben oder leer lassen",IF(AND(F354&lt;&gt;"",NOT(ISNUMBER(F354))),"Brutto-P&amp;L muss numerisch oder leer sein",IF(AND(ISNUMBER(F354),OR(ABS(F354)&gt;1000000000,ROUND(F354,2)&lt;&gt;F354)),"Geldbeträge: höchstens 2 Nachkommastellen; Eingabebetrag absolut ≤ 1.000.000.000.",""))))))))))))))))</x:f>
      </x:c>
      <x:c r="I354" s="29" t="str">
        <x:f>IF(ISNUMBER(D354),ROUND(D354,8),"")</x:f>
      </x:c>
      <x:c r="J354" s="29" t="n">
        <x:f>IF(ISNUMBER(F354),1,0)</x:f>
        <x:v>0</x:v>
      </x:c>
      <x:c r="K354" s="29" t="n">
        <x:f>IF(COUNTA(A354:F354)=0,0,1)</x:f>
        <x:v>0</x:v>
      </x:c>
    </x:row>
    <x:row r="355" ht="36" customHeight="1">
      <x:c r="A355" s="34"/>
      <x:c r="B355" s="34"/>
      <x:c r="C355" s="35"/>
      <x:c r="D355" s="36"/>
      <x:c r="E355" s="36"/>
      <x:c r="F355" s="37"/>
      <x:c r="G355" s="38" t="n">
        <x:f>IF(K355=0,0,IF(H355="",1,-1))</x:f>
        <x:v>0</x:v>
      </x:c>
      <x:c r="H355" s="33" t="str">
        <x:f>IF(K355=0,"",IF(A355="","Ausstiegs-ID eingeben",IF(IF(IFERROR(OR(CODE(UPPER(LEFT(A355,1)))&lt;65,CODE(UPPER(LEFT(A355,1)))&gt;90),TRUE),TRUE,OR(NOT(ISTEXT(A355)),LEN(A355)&gt;64,LEN(A355)&lt;&gt;LEN(SUBSTITUTE(A355,"*","")),LEN(A355)&lt;&gt;LEN(SUBSTITUTE(A355,"?","")),LEN(A355)&lt;&gt;LEN(SUBSTITUTE(A355,"~","")),LEN(A355)&lt;&gt;LEN(SUBSTITUTE(A355,"=","")),LEN(A355)&lt;&gt;LEN(SUBSTITUTE(A355,"&lt;","")),LEN(A355)&lt;&gt;LEN(SUBSTITUTE(A355,"&gt;","")))),"IDs: Text mit A–Z am Anfang, bis zu 64 Zeichen; ohne *, ?, ~, =, &lt; oder &gt;. Beispiel: T-001.",IF(COUNTIFS('Exits'!$A$9:$A$608,A355)&lt;&gt;1,"Ausstiegs-ID ist doppelt",IF(B355="","Zugehörige Trade-ID eingeben",IF(IF(IFERROR(OR(CODE(UPPER(LEFT(B355,1)))&lt;65,CODE(UPPER(LEFT(B355,1)))&gt;90),TRUE),TRUE,OR(NOT(ISTEXT(B355)),LEN(B355)&gt;64,LEN(B355)&lt;&gt;LEN(SUBSTITUTE(B355,"*","")),LEN(B355)&lt;&gt;LEN(SUBSTITUTE(B355,"?","")),LEN(B355)&lt;&gt;LEN(SUBSTITUTE(B355,"~","")),LEN(B355)&lt;&gt;LEN(SUBSTITUTE(B355,"=","")),LEN(B355)&lt;&gt;LEN(SUBSTITUTE(B355,"&lt;","")),LEN(B355)&lt;&gt;LEN(SUBSTITUTE(B355,"&gt;","")))),"IDs: Text mit A–Z am Anfang, bis zu 64 Zeichen; ohne *, ?, ~, =, &lt; oder &gt;. Beispiel: T-001.",IF(COUNTIFS('Trades'!$A$9:$A$208,B355)&lt;&gt;1,"Trade-ID muss genau einer Trades-Zeile entsprechen",IF(NOT(ISNUMBER(C355)),"Gültigen Schließungszeitpunkt eingeben",IF(OR(C355&lt;1,C355&gt;2958465),"Gültigen Schließungszeitpunkt eingeben",IF(NOT(ISNUMBER(D355)),"Positive geschlossene Menge eingeben",IF(OR(D355&lt;=0,D355&gt;1000000,ROUND(D355,8)&lt;&gt;D355),"Positive geschlossene Menge eingeben",IF(NOT(ISNUMBER(INDEX('Trades'!$D$9:$D$208,MATCH(B355,'Trades'!$A$9:$A$208,0)))),"Gültigen Eröffnungszeitpunkt eingeben",IF(C355&lt;INDEX('Trades'!$D$9:$D$208,MATCH(B355,'Trades'!$A$9:$A$208,0)),"Ausstieg liegt vor der Eröffnung",IF(AND(E355&lt;&gt;"",OR(NOT(ISNUMBER(E355)),E355&lt;=0)),"Positiven Kurs eingeben oder leer lassen",IF(AND(F355&lt;&gt;"",NOT(ISNUMBER(F355))),"Brutto-P&amp;L muss numerisch oder leer sein",IF(AND(ISNUMBER(F355),OR(ABS(F355)&gt;1000000000,ROUND(F355,2)&lt;&gt;F355)),"Geldbeträge: höchstens 2 Nachkommastellen; Eingabebetrag absolut ≤ 1.000.000.000.",""))))))))))))))))</x:f>
      </x:c>
      <x:c r="I355" s="29" t="str">
        <x:f>IF(ISNUMBER(D355),ROUND(D355,8),"")</x:f>
      </x:c>
      <x:c r="J355" s="29" t="n">
        <x:f>IF(ISNUMBER(F355),1,0)</x:f>
        <x:v>0</x:v>
      </x:c>
      <x:c r="K355" s="29" t="n">
        <x:f>IF(COUNTA(A355:F355)=0,0,1)</x:f>
        <x:v>0</x:v>
      </x:c>
    </x:row>
    <x:row r="356" ht="36" customHeight="1">
      <x:c r="A356" s="34"/>
      <x:c r="B356" s="34"/>
      <x:c r="C356" s="35"/>
      <x:c r="D356" s="36"/>
      <x:c r="E356" s="36"/>
      <x:c r="F356" s="37"/>
      <x:c r="G356" s="38" t="n">
        <x:f>IF(K356=0,0,IF(H356="",1,-1))</x:f>
        <x:v>0</x:v>
      </x:c>
      <x:c r="H356" s="33" t="str">
        <x:f>IF(K356=0,"",IF(A356="","Ausstiegs-ID eingeben",IF(IF(IFERROR(OR(CODE(UPPER(LEFT(A356,1)))&lt;65,CODE(UPPER(LEFT(A356,1)))&gt;90),TRUE),TRUE,OR(NOT(ISTEXT(A356)),LEN(A356)&gt;64,LEN(A356)&lt;&gt;LEN(SUBSTITUTE(A356,"*","")),LEN(A356)&lt;&gt;LEN(SUBSTITUTE(A356,"?","")),LEN(A356)&lt;&gt;LEN(SUBSTITUTE(A356,"~","")),LEN(A356)&lt;&gt;LEN(SUBSTITUTE(A356,"=","")),LEN(A356)&lt;&gt;LEN(SUBSTITUTE(A356,"&lt;","")),LEN(A356)&lt;&gt;LEN(SUBSTITUTE(A356,"&gt;","")))),"IDs: Text mit A–Z am Anfang, bis zu 64 Zeichen; ohne *, ?, ~, =, &lt; oder &gt;. Beispiel: T-001.",IF(COUNTIFS('Exits'!$A$9:$A$608,A356)&lt;&gt;1,"Ausstiegs-ID ist doppelt",IF(B356="","Zugehörige Trade-ID eingeben",IF(IF(IFERROR(OR(CODE(UPPER(LEFT(B356,1)))&lt;65,CODE(UPPER(LEFT(B356,1)))&gt;90),TRUE),TRUE,OR(NOT(ISTEXT(B356)),LEN(B356)&gt;64,LEN(B356)&lt;&gt;LEN(SUBSTITUTE(B356,"*","")),LEN(B356)&lt;&gt;LEN(SUBSTITUTE(B356,"?","")),LEN(B356)&lt;&gt;LEN(SUBSTITUTE(B356,"~","")),LEN(B356)&lt;&gt;LEN(SUBSTITUTE(B356,"=","")),LEN(B356)&lt;&gt;LEN(SUBSTITUTE(B356,"&lt;","")),LEN(B356)&lt;&gt;LEN(SUBSTITUTE(B356,"&gt;","")))),"IDs: Text mit A–Z am Anfang, bis zu 64 Zeichen; ohne *, ?, ~, =, &lt; oder &gt;. Beispiel: T-001.",IF(COUNTIFS('Trades'!$A$9:$A$208,B356)&lt;&gt;1,"Trade-ID muss genau einer Trades-Zeile entsprechen",IF(NOT(ISNUMBER(C356)),"Gültigen Schließungszeitpunkt eingeben",IF(OR(C356&lt;1,C356&gt;2958465),"Gültigen Schließungszeitpunkt eingeben",IF(NOT(ISNUMBER(D356)),"Positive geschlossene Menge eingeben",IF(OR(D356&lt;=0,D356&gt;1000000,ROUND(D356,8)&lt;&gt;D356),"Positive geschlossene Menge eingeben",IF(NOT(ISNUMBER(INDEX('Trades'!$D$9:$D$208,MATCH(B356,'Trades'!$A$9:$A$208,0)))),"Gültigen Eröffnungszeitpunkt eingeben",IF(C356&lt;INDEX('Trades'!$D$9:$D$208,MATCH(B356,'Trades'!$A$9:$A$208,0)),"Ausstieg liegt vor der Eröffnung",IF(AND(E356&lt;&gt;"",OR(NOT(ISNUMBER(E356)),E356&lt;=0)),"Positiven Kurs eingeben oder leer lassen",IF(AND(F356&lt;&gt;"",NOT(ISNUMBER(F356))),"Brutto-P&amp;L muss numerisch oder leer sein",IF(AND(ISNUMBER(F356),OR(ABS(F356)&gt;1000000000,ROUND(F356,2)&lt;&gt;F356)),"Geldbeträge: höchstens 2 Nachkommastellen; Eingabebetrag absolut ≤ 1.000.000.000.",""))))))))))))))))</x:f>
      </x:c>
      <x:c r="I356" s="29" t="str">
        <x:f>IF(ISNUMBER(D356),ROUND(D356,8),"")</x:f>
      </x:c>
      <x:c r="J356" s="29" t="n">
        <x:f>IF(ISNUMBER(F356),1,0)</x:f>
        <x:v>0</x:v>
      </x:c>
      <x:c r="K356" s="29" t="n">
        <x:f>IF(COUNTA(A356:F356)=0,0,1)</x:f>
        <x:v>0</x:v>
      </x:c>
    </x:row>
    <x:row r="357" ht="36" customHeight="1">
      <x:c r="A357" s="34"/>
      <x:c r="B357" s="34"/>
      <x:c r="C357" s="35"/>
      <x:c r="D357" s="36"/>
      <x:c r="E357" s="36"/>
      <x:c r="F357" s="37"/>
      <x:c r="G357" s="38" t="n">
        <x:f>IF(K357=0,0,IF(H357="",1,-1))</x:f>
        <x:v>0</x:v>
      </x:c>
      <x:c r="H357" s="33" t="str">
        <x:f>IF(K357=0,"",IF(A357="","Ausstiegs-ID eingeben",IF(IF(IFERROR(OR(CODE(UPPER(LEFT(A357,1)))&lt;65,CODE(UPPER(LEFT(A357,1)))&gt;90),TRUE),TRUE,OR(NOT(ISTEXT(A357)),LEN(A357)&gt;64,LEN(A357)&lt;&gt;LEN(SUBSTITUTE(A357,"*","")),LEN(A357)&lt;&gt;LEN(SUBSTITUTE(A357,"?","")),LEN(A357)&lt;&gt;LEN(SUBSTITUTE(A357,"~","")),LEN(A357)&lt;&gt;LEN(SUBSTITUTE(A357,"=","")),LEN(A357)&lt;&gt;LEN(SUBSTITUTE(A357,"&lt;","")),LEN(A357)&lt;&gt;LEN(SUBSTITUTE(A357,"&gt;","")))),"IDs: Text mit A–Z am Anfang, bis zu 64 Zeichen; ohne *, ?, ~, =, &lt; oder &gt;. Beispiel: T-001.",IF(COUNTIFS('Exits'!$A$9:$A$608,A357)&lt;&gt;1,"Ausstiegs-ID ist doppelt",IF(B357="","Zugehörige Trade-ID eingeben",IF(IF(IFERROR(OR(CODE(UPPER(LEFT(B357,1)))&lt;65,CODE(UPPER(LEFT(B357,1)))&gt;90),TRUE),TRUE,OR(NOT(ISTEXT(B357)),LEN(B357)&gt;64,LEN(B357)&lt;&gt;LEN(SUBSTITUTE(B357,"*","")),LEN(B357)&lt;&gt;LEN(SUBSTITUTE(B357,"?","")),LEN(B357)&lt;&gt;LEN(SUBSTITUTE(B357,"~","")),LEN(B357)&lt;&gt;LEN(SUBSTITUTE(B357,"=","")),LEN(B357)&lt;&gt;LEN(SUBSTITUTE(B357,"&lt;","")),LEN(B357)&lt;&gt;LEN(SUBSTITUTE(B357,"&gt;","")))),"IDs: Text mit A–Z am Anfang, bis zu 64 Zeichen; ohne *, ?, ~, =, &lt; oder &gt;. Beispiel: T-001.",IF(COUNTIFS('Trades'!$A$9:$A$208,B357)&lt;&gt;1,"Trade-ID muss genau einer Trades-Zeile entsprechen",IF(NOT(ISNUMBER(C357)),"Gültigen Schließungszeitpunkt eingeben",IF(OR(C357&lt;1,C357&gt;2958465),"Gültigen Schließungszeitpunkt eingeben",IF(NOT(ISNUMBER(D357)),"Positive geschlossene Menge eingeben",IF(OR(D357&lt;=0,D357&gt;1000000,ROUND(D357,8)&lt;&gt;D357),"Positive geschlossene Menge eingeben",IF(NOT(ISNUMBER(INDEX('Trades'!$D$9:$D$208,MATCH(B357,'Trades'!$A$9:$A$208,0)))),"Gültigen Eröffnungszeitpunkt eingeben",IF(C357&lt;INDEX('Trades'!$D$9:$D$208,MATCH(B357,'Trades'!$A$9:$A$208,0)),"Ausstieg liegt vor der Eröffnung",IF(AND(E357&lt;&gt;"",OR(NOT(ISNUMBER(E357)),E357&lt;=0)),"Positiven Kurs eingeben oder leer lassen",IF(AND(F357&lt;&gt;"",NOT(ISNUMBER(F357))),"Brutto-P&amp;L muss numerisch oder leer sein",IF(AND(ISNUMBER(F357),OR(ABS(F357)&gt;1000000000,ROUND(F357,2)&lt;&gt;F357)),"Geldbeträge: höchstens 2 Nachkommastellen; Eingabebetrag absolut ≤ 1.000.000.000.",""))))))))))))))))</x:f>
      </x:c>
      <x:c r="I357" s="29" t="str">
        <x:f>IF(ISNUMBER(D357),ROUND(D357,8),"")</x:f>
      </x:c>
      <x:c r="J357" s="29" t="n">
        <x:f>IF(ISNUMBER(F357),1,0)</x:f>
        <x:v>0</x:v>
      </x:c>
      <x:c r="K357" s="29" t="n">
        <x:f>IF(COUNTA(A357:F357)=0,0,1)</x:f>
        <x:v>0</x:v>
      </x:c>
    </x:row>
    <x:row r="358" ht="36" customHeight="1">
      <x:c r="A358" s="34"/>
      <x:c r="B358" s="34"/>
      <x:c r="C358" s="35"/>
      <x:c r="D358" s="36"/>
      <x:c r="E358" s="36"/>
      <x:c r="F358" s="37"/>
      <x:c r="G358" s="38" t="n">
        <x:f>IF(K358=0,0,IF(H358="",1,-1))</x:f>
        <x:v>0</x:v>
      </x:c>
      <x:c r="H358" s="33" t="str">
        <x:f>IF(K358=0,"",IF(A358="","Ausstiegs-ID eingeben",IF(IF(IFERROR(OR(CODE(UPPER(LEFT(A358,1)))&lt;65,CODE(UPPER(LEFT(A358,1)))&gt;90),TRUE),TRUE,OR(NOT(ISTEXT(A358)),LEN(A358)&gt;64,LEN(A358)&lt;&gt;LEN(SUBSTITUTE(A358,"*","")),LEN(A358)&lt;&gt;LEN(SUBSTITUTE(A358,"?","")),LEN(A358)&lt;&gt;LEN(SUBSTITUTE(A358,"~","")),LEN(A358)&lt;&gt;LEN(SUBSTITUTE(A358,"=","")),LEN(A358)&lt;&gt;LEN(SUBSTITUTE(A358,"&lt;","")),LEN(A358)&lt;&gt;LEN(SUBSTITUTE(A358,"&gt;","")))),"IDs: Text mit A–Z am Anfang, bis zu 64 Zeichen; ohne *, ?, ~, =, &lt; oder &gt;. Beispiel: T-001.",IF(COUNTIFS('Exits'!$A$9:$A$608,A358)&lt;&gt;1,"Ausstiegs-ID ist doppelt",IF(B358="","Zugehörige Trade-ID eingeben",IF(IF(IFERROR(OR(CODE(UPPER(LEFT(B358,1)))&lt;65,CODE(UPPER(LEFT(B358,1)))&gt;90),TRUE),TRUE,OR(NOT(ISTEXT(B358)),LEN(B358)&gt;64,LEN(B358)&lt;&gt;LEN(SUBSTITUTE(B358,"*","")),LEN(B358)&lt;&gt;LEN(SUBSTITUTE(B358,"?","")),LEN(B358)&lt;&gt;LEN(SUBSTITUTE(B358,"~","")),LEN(B358)&lt;&gt;LEN(SUBSTITUTE(B358,"=","")),LEN(B358)&lt;&gt;LEN(SUBSTITUTE(B358,"&lt;","")),LEN(B358)&lt;&gt;LEN(SUBSTITUTE(B358,"&gt;","")))),"IDs: Text mit A–Z am Anfang, bis zu 64 Zeichen; ohne *, ?, ~, =, &lt; oder &gt;. Beispiel: T-001.",IF(COUNTIFS('Trades'!$A$9:$A$208,B358)&lt;&gt;1,"Trade-ID muss genau einer Trades-Zeile entsprechen",IF(NOT(ISNUMBER(C358)),"Gültigen Schließungszeitpunkt eingeben",IF(OR(C358&lt;1,C358&gt;2958465),"Gültigen Schließungszeitpunkt eingeben",IF(NOT(ISNUMBER(D358)),"Positive geschlossene Menge eingeben",IF(OR(D358&lt;=0,D358&gt;1000000,ROUND(D358,8)&lt;&gt;D358),"Positive geschlossene Menge eingeben",IF(NOT(ISNUMBER(INDEX('Trades'!$D$9:$D$208,MATCH(B358,'Trades'!$A$9:$A$208,0)))),"Gültigen Eröffnungszeitpunkt eingeben",IF(C358&lt;INDEX('Trades'!$D$9:$D$208,MATCH(B358,'Trades'!$A$9:$A$208,0)),"Ausstieg liegt vor der Eröffnung",IF(AND(E358&lt;&gt;"",OR(NOT(ISNUMBER(E358)),E358&lt;=0)),"Positiven Kurs eingeben oder leer lassen",IF(AND(F358&lt;&gt;"",NOT(ISNUMBER(F358))),"Brutto-P&amp;L muss numerisch oder leer sein",IF(AND(ISNUMBER(F358),OR(ABS(F358)&gt;1000000000,ROUND(F358,2)&lt;&gt;F358)),"Geldbeträge: höchstens 2 Nachkommastellen; Eingabebetrag absolut ≤ 1.000.000.000.",""))))))))))))))))</x:f>
      </x:c>
      <x:c r="I358" s="29" t="str">
        <x:f>IF(ISNUMBER(D358),ROUND(D358,8),"")</x:f>
      </x:c>
      <x:c r="J358" s="29" t="n">
        <x:f>IF(ISNUMBER(F358),1,0)</x:f>
        <x:v>0</x:v>
      </x:c>
      <x:c r="K358" s="29" t="n">
        <x:f>IF(COUNTA(A358:F358)=0,0,1)</x:f>
        <x:v>0</x:v>
      </x:c>
    </x:row>
    <x:row r="359" ht="36" customHeight="1">
      <x:c r="A359" s="34"/>
      <x:c r="B359" s="34"/>
      <x:c r="C359" s="35"/>
      <x:c r="D359" s="36"/>
      <x:c r="E359" s="36"/>
      <x:c r="F359" s="37"/>
      <x:c r="G359" s="38" t="n">
        <x:f>IF(K359=0,0,IF(H359="",1,-1))</x:f>
        <x:v>0</x:v>
      </x:c>
      <x:c r="H359" s="33" t="str">
        <x:f>IF(K359=0,"",IF(A359="","Ausstiegs-ID eingeben",IF(IF(IFERROR(OR(CODE(UPPER(LEFT(A359,1)))&lt;65,CODE(UPPER(LEFT(A359,1)))&gt;90),TRUE),TRUE,OR(NOT(ISTEXT(A359)),LEN(A359)&gt;64,LEN(A359)&lt;&gt;LEN(SUBSTITUTE(A359,"*","")),LEN(A359)&lt;&gt;LEN(SUBSTITUTE(A359,"?","")),LEN(A359)&lt;&gt;LEN(SUBSTITUTE(A359,"~","")),LEN(A359)&lt;&gt;LEN(SUBSTITUTE(A359,"=","")),LEN(A359)&lt;&gt;LEN(SUBSTITUTE(A359,"&lt;","")),LEN(A359)&lt;&gt;LEN(SUBSTITUTE(A359,"&gt;","")))),"IDs: Text mit A–Z am Anfang, bis zu 64 Zeichen; ohne *, ?, ~, =, &lt; oder &gt;. Beispiel: T-001.",IF(COUNTIFS('Exits'!$A$9:$A$608,A359)&lt;&gt;1,"Ausstiegs-ID ist doppelt",IF(B359="","Zugehörige Trade-ID eingeben",IF(IF(IFERROR(OR(CODE(UPPER(LEFT(B359,1)))&lt;65,CODE(UPPER(LEFT(B359,1)))&gt;90),TRUE),TRUE,OR(NOT(ISTEXT(B359)),LEN(B359)&gt;64,LEN(B359)&lt;&gt;LEN(SUBSTITUTE(B359,"*","")),LEN(B359)&lt;&gt;LEN(SUBSTITUTE(B359,"?","")),LEN(B359)&lt;&gt;LEN(SUBSTITUTE(B359,"~","")),LEN(B359)&lt;&gt;LEN(SUBSTITUTE(B359,"=","")),LEN(B359)&lt;&gt;LEN(SUBSTITUTE(B359,"&lt;","")),LEN(B359)&lt;&gt;LEN(SUBSTITUTE(B359,"&gt;","")))),"IDs: Text mit A–Z am Anfang, bis zu 64 Zeichen; ohne *, ?, ~, =, &lt; oder &gt;. Beispiel: T-001.",IF(COUNTIFS('Trades'!$A$9:$A$208,B359)&lt;&gt;1,"Trade-ID muss genau einer Trades-Zeile entsprechen",IF(NOT(ISNUMBER(C359)),"Gültigen Schließungszeitpunkt eingeben",IF(OR(C359&lt;1,C359&gt;2958465),"Gültigen Schließungszeitpunkt eingeben",IF(NOT(ISNUMBER(D359)),"Positive geschlossene Menge eingeben",IF(OR(D359&lt;=0,D359&gt;1000000,ROUND(D359,8)&lt;&gt;D359),"Positive geschlossene Menge eingeben",IF(NOT(ISNUMBER(INDEX('Trades'!$D$9:$D$208,MATCH(B359,'Trades'!$A$9:$A$208,0)))),"Gültigen Eröffnungszeitpunkt eingeben",IF(C359&lt;INDEX('Trades'!$D$9:$D$208,MATCH(B359,'Trades'!$A$9:$A$208,0)),"Ausstieg liegt vor der Eröffnung",IF(AND(E359&lt;&gt;"",OR(NOT(ISNUMBER(E359)),E359&lt;=0)),"Positiven Kurs eingeben oder leer lassen",IF(AND(F359&lt;&gt;"",NOT(ISNUMBER(F359))),"Brutto-P&amp;L muss numerisch oder leer sein",IF(AND(ISNUMBER(F359),OR(ABS(F359)&gt;1000000000,ROUND(F359,2)&lt;&gt;F359)),"Geldbeträge: höchstens 2 Nachkommastellen; Eingabebetrag absolut ≤ 1.000.000.000.",""))))))))))))))))</x:f>
      </x:c>
      <x:c r="I359" s="29" t="str">
        <x:f>IF(ISNUMBER(D359),ROUND(D359,8),"")</x:f>
      </x:c>
      <x:c r="J359" s="29" t="n">
        <x:f>IF(ISNUMBER(F359),1,0)</x:f>
        <x:v>0</x:v>
      </x:c>
      <x:c r="K359" s="29" t="n">
        <x:f>IF(COUNTA(A359:F359)=0,0,1)</x:f>
        <x:v>0</x:v>
      </x:c>
    </x:row>
    <x:row r="360" ht="36" customHeight="1">
      <x:c r="A360" s="34"/>
      <x:c r="B360" s="34"/>
      <x:c r="C360" s="35"/>
      <x:c r="D360" s="36"/>
      <x:c r="E360" s="36"/>
      <x:c r="F360" s="37"/>
      <x:c r="G360" s="38" t="n">
        <x:f>IF(K360=0,0,IF(H360="",1,-1))</x:f>
        <x:v>0</x:v>
      </x:c>
      <x:c r="H360" s="33" t="str">
        <x:f>IF(K360=0,"",IF(A360="","Ausstiegs-ID eingeben",IF(IF(IFERROR(OR(CODE(UPPER(LEFT(A360,1)))&lt;65,CODE(UPPER(LEFT(A360,1)))&gt;90),TRUE),TRUE,OR(NOT(ISTEXT(A360)),LEN(A360)&gt;64,LEN(A360)&lt;&gt;LEN(SUBSTITUTE(A360,"*","")),LEN(A360)&lt;&gt;LEN(SUBSTITUTE(A360,"?","")),LEN(A360)&lt;&gt;LEN(SUBSTITUTE(A360,"~","")),LEN(A360)&lt;&gt;LEN(SUBSTITUTE(A360,"=","")),LEN(A360)&lt;&gt;LEN(SUBSTITUTE(A360,"&lt;","")),LEN(A360)&lt;&gt;LEN(SUBSTITUTE(A360,"&gt;","")))),"IDs: Text mit A–Z am Anfang, bis zu 64 Zeichen; ohne *, ?, ~, =, &lt; oder &gt;. Beispiel: T-001.",IF(COUNTIFS('Exits'!$A$9:$A$608,A360)&lt;&gt;1,"Ausstiegs-ID ist doppelt",IF(B360="","Zugehörige Trade-ID eingeben",IF(IF(IFERROR(OR(CODE(UPPER(LEFT(B360,1)))&lt;65,CODE(UPPER(LEFT(B360,1)))&gt;90),TRUE),TRUE,OR(NOT(ISTEXT(B360)),LEN(B360)&gt;64,LEN(B360)&lt;&gt;LEN(SUBSTITUTE(B360,"*","")),LEN(B360)&lt;&gt;LEN(SUBSTITUTE(B360,"?","")),LEN(B360)&lt;&gt;LEN(SUBSTITUTE(B360,"~","")),LEN(B360)&lt;&gt;LEN(SUBSTITUTE(B360,"=","")),LEN(B360)&lt;&gt;LEN(SUBSTITUTE(B360,"&lt;","")),LEN(B360)&lt;&gt;LEN(SUBSTITUTE(B360,"&gt;","")))),"IDs: Text mit A–Z am Anfang, bis zu 64 Zeichen; ohne *, ?, ~, =, &lt; oder &gt;. Beispiel: T-001.",IF(COUNTIFS('Trades'!$A$9:$A$208,B360)&lt;&gt;1,"Trade-ID muss genau einer Trades-Zeile entsprechen",IF(NOT(ISNUMBER(C360)),"Gültigen Schließungszeitpunkt eingeben",IF(OR(C360&lt;1,C360&gt;2958465),"Gültigen Schließungszeitpunkt eingeben",IF(NOT(ISNUMBER(D360)),"Positive geschlossene Menge eingeben",IF(OR(D360&lt;=0,D360&gt;1000000,ROUND(D360,8)&lt;&gt;D360),"Positive geschlossene Menge eingeben",IF(NOT(ISNUMBER(INDEX('Trades'!$D$9:$D$208,MATCH(B360,'Trades'!$A$9:$A$208,0)))),"Gültigen Eröffnungszeitpunkt eingeben",IF(C360&lt;INDEX('Trades'!$D$9:$D$208,MATCH(B360,'Trades'!$A$9:$A$208,0)),"Ausstieg liegt vor der Eröffnung",IF(AND(E360&lt;&gt;"",OR(NOT(ISNUMBER(E360)),E360&lt;=0)),"Positiven Kurs eingeben oder leer lassen",IF(AND(F360&lt;&gt;"",NOT(ISNUMBER(F360))),"Brutto-P&amp;L muss numerisch oder leer sein",IF(AND(ISNUMBER(F360),OR(ABS(F360)&gt;1000000000,ROUND(F360,2)&lt;&gt;F360)),"Geldbeträge: höchstens 2 Nachkommastellen; Eingabebetrag absolut ≤ 1.000.000.000.",""))))))))))))))))</x:f>
      </x:c>
      <x:c r="I360" s="29" t="str">
        <x:f>IF(ISNUMBER(D360),ROUND(D360,8),"")</x:f>
      </x:c>
      <x:c r="J360" s="29" t="n">
        <x:f>IF(ISNUMBER(F360),1,0)</x:f>
        <x:v>0</x:v>
      </x:c>
      <x:c r="K360" s="29" t="n">
        <x:f>IF(COUNTA(A360:F360)=0,0,1)</x:f>
        <x:v>0</x:v>
      </x:c>
    </x:row>
    <x:row r="361" ht="36" customHeight="1">
      <x:c r="A361" s="34"/>
      <x:c r="B361" s="34"/>
      <x:c r="C361" s="35"/>
      <x:c r="D361" s="36"/>
      <x:c r="E361" s="36"/>
      <x:c r="F361" s="37"/>
      <x:c r="G361" s="38" t="n">
        <x:f>IF(K361=0,0,IF(H361="",1,-1))</x:f>
        <x:v>0</x:v>
      </x:c>
      <x:c r="H361" s="33" t="str">
        <x:f>IF(K361=0,"",IF(A361="","Ausstiegs-ID eingeben",IF(IF(IFERROR(OR(CODE(UPPER(LEFT(A361,1)))&lt;65,CODE(UPPER(LEFT(A361,1)))&gt;90),TRUE),TRUE,OR(NOT(ISTEXT(A361)),LEN(A361)&gt;64,LEN(A361)&lt;&gt;LEN(SUBSTITUTE(A361,"*","")),LEN(A361)&lt;&gt;LEN(SUBSTITUTE(A361,"?","")),LEN(A361)&lt;&gt;LEN(SUBSTITUTE(A361,"~","")),LEN(A361)&lt;&gt;LEN(SUBSTITUTE(A361,"=","")),LEN(A361)&lt;&gt;LEN(SUBSTITUTE(A361,"&lt;","")),LEN(A361)&lt;&gt;LEN(SUBSTITUTE(A361,"&gt;","")))),"IDs: Text mit A–Z am Anfang, bis zu 64 Zeichen; ohne *, ?, ~, =, &lt; oder &gt;. Beispiel: T-001.",IF(COUNTIFS('Exits'!$A$9:$A$608,A361)&lt;&gt;1,"Ausstiegs-ID ist doppelt",IF(B361="","Zugehörige Trade-ID eingeben",IF(IF(IFERROR(OR(CODE(UPPER(LEFT(B361,1)))&lt;65,CODE(UPPER(LEFT(B361,1)))&gt;90),TRUE),TRUE,OR(NOT(ISTEXT(B361)),LEN(B361)&gt;64,LEN(B361)&lt;&gt;LEN(SUBSTITUTE(B361,"*","")),LEN(B361)&lt;&gt;LEN(SUBSTITUTE(B361,"?","")),LEN(B361)&lt;&gt;LEN(SUBSTITUTE(B361,"~","")),LEN(B361)&lt;&gt;LEN(SUBSTITUTE(B361,"=","")),LEN(B361)&lt;&gt;LEN(SUBSTITUTE(B361,"&lt;","")),LEN(B361)&lt;&gt;LEN(SUBSTITUTE(B361,"&gt;","")))),"IDs: Text mit A–Z am Anfang, bis zu 64 Zeichen; ohne *, ?, ~, =, &lt; oder &gt;. Beispiel: T-001.",IF(COUNTIFS('Trades'!$A$9:$A$208,B361)&lt;&gt;1,"Trade-ID muss genau einer Trades-Zeile entsprechen",IF(NOT(ISNUMBER(C361)),"Gültigen Schließungszeitpunkt eingeben",IF(OR(C361&lt;1,C361&gt;2958465),"Gültigen Schließungszeitpunkt eingeben",IF(NOT(ISNUMBER(D361)),"Positive geschlossene Menge eingeben",IF(OR(D361&lt;=0,D361&gt;1000000,ROUND(D361,8)&lt;&gt;D361),"Positive geschlossene Menge eingeben",IF(NOT(ISNUMBER(INDEX('Trades'!$D$9:$D$208,MATCH(B361,'Trades'!$A$9:$A$208,0)))),"Gültigen Eröffnungszeitpunkt eingeben",IF(C361&lt;INDEX('Trades'!$D$9:$D$208,MATCH(B361,'Trades'!$A$9:$A$208,0)),"Ausstieg liegt vor der Eröffnung",IF(AND(E361&lt;&gt;"",OR(NOT(ISNUMBER(E361)),E361&lt;=0)),"Positiven Kurs eingeben oder leer lassen",IF(AND(F361&lt;&gt;"",NOT(ISNUMBER(F361))),"Brutto-P&amp;L muss numerisch oder leer sein",IF(AND(ISNUMBER(F361),OR(ABS(F361)&gt;1000000000,ROUND(F361,2)&lt;&gt;F361)),"Geldbeträge: höchstens 2 Nachkommastellen; Eingabebetrag absolut ≤ 1.000.000.000.",""))))))))))))))))</x:f>
      </x:c>
      <x:c r="I361" s="29" t="str">
        <x:f>IF(ISNUMBER(D361),ROUND(D361,8),"")</x:f>
      </x:c>
      <x:c r="J361" s="29" t="n">
        <x:f>IF(ISNUMBER(F361),1,0)</x:f>
        <x:v>0</x:v>
      </x:c>
      <x:c r="K361" s="29" t="n">
        <x:f>IF(COUNTA(A361:F361)=0,0,1)</x:f>
        <x:v>0</x:v>
      </x:c>
    </x:row>
    <x:row r="362" ht="36" customHeight="1">
      <x:c r="A362" s="34"/>
      <x:c r="B362" s="34"/>
      <x:c r="C362" s="35"/>
      <x:c r="D362" s="36"/>
      <x:c r="E362" s="36"/>
      <x:c r="F362" s="37"/>
      <x:c r="G362" s="38" t="n">
        <x:f>IF(K362=0,0,IF(H362="",1,-1))</x:f>
        <x:v>0</x:v>
      </x:c>
      <x:c r="H362" s="33" t="str">
        <x:f>IF(K362=0,"",IF(A362="","Ausstiegs-ID eingeben",IF(IF(IFERROR(OR(CODE(UPPER(LEFT(A362,1)))&lt;65,CODE(UPPER(LEFT(A362,1)))&gt;90),TRUE),TRUE,OR(NOT(ISTEXT(A362)),LEN(A362)&gt;64,LEN(A362)&lt;&gt;LEN(SUBSTITUTE(A362,"*","")),LEN(A362)&lt;&gt;LEN(SUBSTITUTE(A362,"?","")),LEN(A362)&lt;&gt;LEN(SUBSTITUTE(A362,"~","")),LEN(A362)&lt;&gt;LEN(SUBSTITUTE(A362,"=","")),LEN(A362)&lt;&gt;LEN(SUBSTITUTE(A362,"&lt;","")),LEN(A362)&lt;&gt;LEN(SUBSTITUTE(A362,"&gt;","")))),"IDs: Text mit A–Z am Anfang, bis zu 64 Zeichen; ohne *, ?, ~, =, &lt; oder &gt;. Beispiel: T-001.",IF(COUNTIFS('Exits'!$A$9:$A$608,A362)&lt;&gt;1,"Ausstiegs-ID ist doppelt",IF(B362="","Zugehörige Trade-ID eingeben",IF(IF(IFERROR(OR(CODE(UPPER(LEFT(B362,1)))&lt;65,CODE(UPPER(LEFT(B362,1)))&gt;90),TRUE),TRUE,OR(NOT(ISTEXT(B362)),LEN(B362)&gt;64,LEN(B362)&lt;&gt;LEN(SUBSTITUTE(B362,"*","")),LEN(B362)&lt;&gt;LEN(SUBSTITUTE(B362,"?","")),LEN(B362)&lt;&gt;LEN(SUBSTITUTE(B362,"~","")),LEN(B362)&lt;&gt;LEN(SUBSTITUTE(B362,"=","")),LEN(B362)&lt;&gt;LEN(SUBSTITUTE(B362,"&lt;","")),LEN(B362)&lt;&gt;LEN(SUBSTITUTE(B362,"&gt;","")))),"IDs: Text mit A–Z am Anfang, bis zu 64 Zeichen; ohne *, ?, ~, =, &lt; oder &gt;. Beispiel: T-001.",IF(COUNTIFS('Trades'!$A$9:$A$208,B362)&lt;&gt;1,"Trade-ID muss genau einer Trades-Zeile entsprechen",IF(NOT(ISNUMBER(C362)),"Gültigen Schließungszeitpunkt eingeben",IF(OR(C362&lt;1,C362&gt;2958465),"Gültigen Schließungszeitpunkt eingeben",IF(NOT(ISNUMBER(D362)),"Positive geschlossene Menge eingeben",IF(OR(D362&lt;=0,D362&gt;1000000,ROUND(D362,8)&lt;&gt;D362),"Positive geschlossene Menge eingeben",IF(NOT(ISNUMBER(INDEX('Trades'!$D$9:$D$208,MATCH(B362,'Trades'!$A$9:$A$208,0)))),"Gültigen Eröffnungszeitpunkt eingeben",IF(C362&lt;INDEX('Trades'!$D$9:$D$208,MATCH(B362,'Trades'!$A$9:$A$208,0)),"Ausstieg liegt vor der Eröffnung",IF(AND(E362&lt;&gt;"",OR(NOT(ISNUMBER(E362)),E362&lt;=0)),"Positiven Kurs eingeben oder leer lassen",IF(AND(F362&lt;&gt;"",NOT(ISNUMBER(F362))),"Brutto-P&amp;L muss numerisch oder leer sein",IF(AND(ISNUMBER(F362),OR(ABS(F362)&gt;1000000000,ROUND(F362,2)&lt;&gt;F362)),"Geldbeträge: höchstens 2 Nachkommastellen; Eingabebetrag absolut ≤ 1.000.000.000.",""))))))))))))))))</x:f>
      </x:c>
      <x:c r="I362" s="29" t="str">
        <x:f>IF(ISNUMBER(D362),ROUND(D362,8),"")</x:f>
      </x:c>
      <x:c r="J362" s="29" t="n">
        <x:f>IF(ISNUMBER(F362),1,0)</x:f>
        <x:v>0</x:v>
      </x:c>
      <x:c r="K362" s="29" t="n">
        <x:f>IF(COUNTA(A362:F362)=0,0,1)</x:f>
        <x:v>0</x:v>
      </x:c>
    </x:row>
    <x:row r="363" ht="36" customHeight="1">
      <x:c r="A363" s="34"/>
      <x:c r="B363" s="34"/>
      <x:c r="C363" s="35"/>
      <x:c r="D363" s="36"/>
      <x:c r="E363" s="36"/>
      <x:c r="F363" s="37"/>
      <x:c r="G363" s="38" t="n">
        <x:f>IF(K363=0,0,IF(H363="",1,-1))</x:f>
        <x:v>0</x:v>
      </x:c>
      <x:c r="H363" s="33" t="str">
        <x:f>IF(K363=0,"",IF(A363="","Ausstiegs-ID eingeben",IF(IF(IFERROR(OR(CODE(UPPER(LEFT(A363,1)))&lt;65,CODE(UPPER(LEFT(A363,1)))&gt;90),TRUE),TRUE,OR(NOT(ISTEXT(A363)),LEN(A363)&gt;64,LEN(A363)&lt;&gt;LEN(SUBSTITUTE(A363,"*","")),LEN(A363)&lt;&gt;LEN(SUBSTITUTE(A363,"?","")),LEN(A363)&lt;&gt;LEN(SUBSTITUTE(A363,"~","")),LEN(A363)&lt;&gt;LEN(SUBSTITUTE(A363,"=","")),LEN(A363)&lt;&gt;LEN(SUBSTITUTE(A363,"&lt;","")),LEN(A363)&lt;&gt;LEN(SUBSTITUTE(A363,"&gt;","")))),"IDs: Text mit A–Z am Anfang, bis zu 64 Zeichen; ohne *, ?, ~, =, &lt; oder &gt;. Beispiel: T-001.",IF(COUNTIFS('Exits'!$A$9:$A$608,A363)&lt;&gt;1,"Ausstiegs-ID ist doppelt",IF(B363="","Zugehörige Trade-ID eingeben",IF(IF(IFERROR(OR(CODE(UPPER(LEFT(B363,1)))&lt;65,CODE(UPPER(LEFT(B363,1)))&gt;90),TRUE),TRUE,OR(NOT(ISTEXT(B363)),LEN(B363)&gt;64,LEN(B363)&lt;&gt;LEN(SUBSTITUTE(B363,"*","")),LEN(B363)&lt;&gt;LEN(SUBSTITUTE(B363,"?","")),LEN(B363)&lt;&gt;LEN(SUBSTITUTE(B363,"~","")),LEN(B363)&lt;&gt;LEN(SUBSTITUTE(B363,"=","")),LEN(B363)&lt;&gt;LEN(SUBSTITUTE(B363,"&lt;","")),LEN(B363)&lt;&gt;LEN(SUBSTITUTE(B363,"&gt;","")))),"IDs: Text mit A–Z am Anfang, bis zu 64 Zeichen; ohne *, ?, ~, =, &lt; oder &gt;. Beispiel: T-001.",IF(COUNTIFS('Trades'!$A$9:$A$208,B363)&lt;&gt;1,"Trade-ID muss genau einer Trades-Zeile entsprechen",IF(NOT(ISNUMBER(C363)),"Gültigen Schließungszeitpunkt eingeben",IF(OR(C363&lt;1,C363&gt;2958465),"Gültigen Schließungszeitpunkt eingeben",IF(NOT(ISNUMBER(D363)),"Positive geschlossene Menge eingeben",IF(OR(D363&lt;=0,D363&gt;1000000,ROUND(D363,8)&lt;&gt;D363),"Positive geschlossene Menge eingeben",IF(NOT(ISNUMBER(INDEX('Trades'!$D$9:$D$208,MATCH(B363,'Trades'!$A$9:$A$208,0)))),"Gültigen Eröffnungszeitpunkt eingeben",IF(C363&lt;INDEX('Trades'!$D$9:$D$208,MATCH(B363,'Trades'!$A$9:$A$208,0)),"Ausstieg liegt vor der Eröffnung",IF(AND(E363&lt;&gt;"",OR(NOT(ISNUMBER(E363)),E363&lt;=0)),"Positiven Kurs eingeben oder leer lassen",IF(AND(F363&lt;&gt;"",NOT(ISNUMBER(F363))),"Brutto-P&amp;L muss numerisch oder leer sein",IF(AND(ISNUMBER(F363),OR(ABS(F363)&gt;1000000000,ROUND(F363,2)&lt;&gt;F363)),"Geldbeträge: höchstens 2 Nachkommastellen; Eingabebetrag absolut ≤ 1.000.000.000.",""))))))))))))))))</x:f>
      </x:c>
      <x:c r="I363" s="29" t="str">
        <x:f>IF(ISNUMBER(D363),ROUND(D363,8),"")</x:f>
      </x:c>
      <x:c r="J363" s="29" t="n">
        <x:f>IF(ISNUMBER(F363),1,0)</x:f>
        <x:v>0</x:v>
      </x:c>
      <x:c r="K363" s="29" t="n">
        <x:f>IF(COUNTA(A363:F363)=0,0,1)</x:f>
        <x:v>0</x:v>
      </x:c>
    </x:row>
    <x:row r="364" ht="36" customHeight="1">
      <x:c r="A364" s="34"/>
      <x:c r="B364" s="34"/>
      <x:c r="C364" s="35"/>
      <x:c r="D364" s="36"/>
      <x:c r="E364" s="36"/>
      <x:c r="F364" s="37"/>
      <x:c r="G364" s="38" t="n">
        <x:f>IF(K364=0,0,IF(H364="",1,-1))</x:f>
        <x:v>0</x:v>
      </x:c>
      <x:c r="H364" s="33" t="str">
        <x:f>IF(K364=0,"",IF(A364="","Ausstiegs-ID eingeben",IF(IF(IFERROR(OR(CODE(UPPER(LEFT(A364,1)))&lt;65,CODE(UPPER(LEFT(A364,1)))&gt;90),TRUE),TRUE,OR(NOT(ISTEXT(A364)),LEN(A364)&gt;64,LEN(A364)&lt;&gt;LEN(SUBSTITUTE(A364,"*","")),LEN(A364)&lt;&gt;LEN(SUBSTITUTE(A364,"?","")),LEN(A364)&lt;&gt;LEN(SUBSTITUTE(A364,"~","")),LEN(A364)&lt;&gt;LEN(SUBSTITUTE(A364,"=","")),LEN(A364)&lt;&gt;LEN(SUBSTITUTE(A364,"&lt;","")),LEN(A364)&lt;&gt;LEN(SUBSTITUTE(A364,"&gt;","")))),"IDs: Text mit A–Z am Anfang, bis zu 64 Zeichen; ohne *, ?, ~, =, &lt; oder &gt;. Beispiel: T-001.",IF(COUNTIFS('Exits'!$A$9:$A$608,A364)&lt;&gt;1,"Ausstiegs-ID ist doppelt",IF(B364="","Zugehörige Trade-ID eingeben",IF(IF(IFERROR(OR(CODE(UPPER(LEFT(B364,1)))&lt;65,CODE(UPPER(LEFT(B364,1)))&gt;90),TRUE),TRUE,OR(NOT(ISTEXT(B364)),LEN(B364)&gt;64,LEN(B364)&lt;&gt;LEN(SUBSTITUTE(B364,"*","")),LEN(B364)&lt;&gt;LEN(SUBSTITUTE(B364,"?","")),LEN(B364)&lt;&gt;LEN(SUBSTITUTE(B364,"~","")),LEN(B364)&lt;&gt;LEN(SUBSTITUTE(B364,"=","")),LEN(B364)&lt;&gt;LEN(SUBSTITUTE(B364,"&lt;","")),LEN(B364)&lt;&gt;LEN(SUBSTITUTE(B364,"&gt;","")))),"IDs: Text mit A–Z am Anfang, bis zu 64 Zeichen; ohne *, ?, ~, =, &lt; oder &gt;. Beispiel: T-001.",IF(COUNTIFS('Trades'!$A$9:$A$208,B364)&lt;&gt;1,"Trade-ID muss genau einer Trades-Zeile entsprechen",IF(NOT(ISNUMBER(C364)),"Gültigen Schließungszeitpunkt eingeben",IF(OR(C364&lt;1,C364&gt;2958465),"Gültigen Schließungszeitpunkt eingeben",IF(NOT(ISNUMBER(D364)),"Positive geschlossene Menge eingeben",IF(OR(D364&lt;=0,D364&gt;1000000,ROUND(D364,8)&lt;&gt;D364),"Positive geschlossene Menge eingeben",IF(NOT(ISNUMBER(INDEX('Trades'!$D$9:$D$208,MATCH(B364,'Trades'!$A$9:$A$208,0)))),"Gültigen Eröffnungszeitpunkt eingeben",IF(C364&lt;INDEX('Trades'!$D$9:$D$208,MATCH(B364,'Trades'!$A$9:$A$208,0)),"Ausstieg liegt vor der Eröffnung",IF(AND(E364&lt;&gt;"",OR(NOT(ISNUMBER(E364)),E364&lt;=0)),"Positiven Kurs eingeben oder leer lassen",IF(AND(F364&lt;&gt;"",NOT(ISNUMBER(F364))),"Brutto-P&amp;L muss numerisch oder leer sein",IF(AND(ISNUMBER(F364),OR(ABS(F364)&gt;1000000000,ROUND(F364,2)&lt;&gt;F364)),"Geldbeträge: höchstens 2 Nachkommastellen; Eingabebetrag absolut ≤ 1.000.000.000.",""))))))))))))))))</x:f>
      </x:c>
      <x:c r="I364" s="29" t="str">
        <x:f>IF(ISNUMBER(D364),ROUND(D364,8),"")</x:f>
      </x:c>
      <x:c r="J364" s="29" t="n">
        <x:f>IF(ISNUMBER(F364),1,0)</x:f>
        <x:v>0</x:v>
      </x:c>
      <x:c r="K364" s="29" t="n">
        <x:f>IF(COUNTA(A364:F364)=0,0,1)</x:f>
        <x:v>0</x:v>
      </x:c>
    </x:row>
    <x:row r="365" ht="36" customHeight="1">
      <x:c r="A365" s="34"/>
      <x:c r="B365" s="34"/>
      <x:c r="C365" s="35"/>
      <x:c r="D365" s="36"/>
      <x:c r="E365" s="36"/>
      <x:c r="F365" s="37"/>
      <x:c r="G365" s="38" t="n">
        <x:f>IF(K365=0,0,IF(H365="",1,-1))</x:f>
        <x:v>0</x:v>
      </x:c>
      <x:c r="H365" s="33" t="str">
        <x:f>IF(K365=0,"",IF(A365="","Ausstiegs-ID eingeben",IF(IF(IFERROR(OR(CODE(UPPER(LEFT(A365,1)))&lt;65,CODE(UPPER(LEFT(A365,1)))&gt;90),TRUE),TRUE,OR(NOT(ISTEXT(A365)),LEN(A365)&gt;64,LEN(A365)&lt;&gt;LEN(SUBSTITUTE(A365,"*","")),LEN(A365)&lt;&gt;LEN(SUBSTITUTE(A365,"?","")),LEN(A365)&lt;&gt;LEN(SUBSTITUTE(A365,"~","")),LEN(A365)&lt;&gt;LEN(SUBSTITUTE(A365,"=","")),LEN(A365)&lt;&gt;LEN(SUBSTITUTE(A365,"&lt;","")),LEN(A365)&lt;&gt;LEN(SUBSTITUTE(A365,"&gt;","")))),"IDs: Text mit A–Z am Anfang, bis zu 64 Zeichen; ohne *, ?, ~, =, &lt; oder &gt;. Beispiel: T-001.",IF(COUNTIFS('Exits'!$A$9:$A$608,A365)&lt;&gt;1,"Ausstiegs-ID ist doppelt",IF(B365="","Zugehörige Trade-ID eingeben",IF(IF(IFERROR(OR(CODE(UPPER(LEFT(B365,1)))&lt;65,CODE(UPPER(LEFT(B365,1)))&gt;90),TRUE),TRUE,OR(NOT(ISTEXT(B365)),LEN(B365)&gt;64,LEN(B365)&lt;&gt;LEN(SUBSTITUTE(B365,"*","")),LEN(B365)&lt;&gt;LEN(SUBSTITUTE(B365,"?","")),LEN(B365)&lt;&gt;LEN(SUBSTITUTE(B365,"~","")),LEN(B365)&lt;&gt;LEN(SUBSTITUTE(B365,"=","")),LEN(B365)&lt;&gt;LEN(SUBSTITUTE(B365,"&lt;","")),LEN(B365)&lt;&gt;LEN(SUBSTITUTE(B365,"&gt;","")))),"IDs: Text mit A–Z am Anfang, bis zu 64 Zeichen; ohne *, ?, ~, =, &lt; oder &gt;. Beispiel: T-001.",IF(COUNTIFS('Trades'!$A$9:$A$208,B365)&lt;&gt;1,"Trade-ID muss genau einer Trades-Zeile entsprechen",IF(NOT(ISNUMBER(C365)),"Gültigen Schließungszeitpunkt eingeben",IF(OR(C365&lt;1,C365&gt;2958465),"Gültigen Schließungszeitpunkt eingeben",IF(NOT(ISNUMBER(D365)),"Positive geschlossene Menge eingeben",IF(OR(D365&lt;=0,D365&gt;1000000,ROUND(D365,8)&lt;&gt;D365),"Positive geschlossene Menge eingeben",IF(NOT(ISNUMBER(INDEX('Trades'!$D$9:$D$208,MATCH(B365,'Trades'!$A$9:$A$208,0)))),"Gültigen Eröffnungszeitpunkt eingeben",IF(C365&lt;INDEX('Trades'!$D$9:$D$208,MATCH(B365,'Trades'!$A$9:$A$208,0)),"Ausstieg liegt vor der Eröffnung",IF(AND(E365&lt;&gt;"",OR(NOT(ISNUMBER(E365)),E365&lt;=0)),"Positiven Kurs eingeben oder leer lassen",IF(AND(F365&lt;&gt;"",NOT(ISNUMBER(F365))),"Brutto-P&amp;L muss numerisch oder leer sein",IF(AND(ISNUMBER(F365),OR(ABS(F365)&gt;1000000000,ROUND(F365,2)&lt;&gt;F365)),"Geldbeträge: höchstens 2 Nachkommastellen; Eingabebetrag absolut ≤ 1.000.000.000.",""))))))))))))))))</x:f>
      </x:c>
      <x:c r="I365" s="29" t="str">
        <x:f>IF(ISNUMBER(D365),ROUND(D365,8),"")</x:f>
      </x:c>
      <x:c r="J365" s="29" t="n">
        <x:f>IF(ISNUMBER(F365),1,0)</x:f>
        <x:v>0</x:v>
      </x:c>
      <x:c r="K365" s="29" t="n">
        <x:f>IF(COUNTA(A365:F365)=0,0,1)</x:f>
        <x:v>0</x:v>
      </x:c>
    </x:row>
    <x:row r="366" ht="36" customHeight="1">
      <x:c r="A366" s="34"/>
      <x:c r="B366" s="34"/>
      <x:c r="C366" s="35"/>
      <x:c r="D366" s="36"/>
      <x:c r="E366" s="36"/>
      <x:c r="F366" s="37"/>
      <x:c r="G366" s="38" t="n">
        <x:f>IF(K366=0,0,IF(H366="",1,-1))</x:f>
        <x:v>0</x:v>
      </x:c>
      <x:c r="H366" s="33" t="str">
        <x:f>IF(K366=0,"",IF(A366="","Ausstiegs-ID eingeben",IF(IF(IFERROR(OR(CODE(UPPER(LEFT(A366,1)))&lt;65,CODE(UPPER(LEFT(A366,1)))&gt;90),TRUE),TRUE,OR(NOT(ISTEXT(A366)),LEN(A366)&gt;64,LEN(A366)&lt;&gt;LEN(SUBSTITUTE(A366,"*","")),LEN(A366)&lt;&gt;LEN(SUBSTITUTE(A366,"?","")),LEN(A366)&lt;&gt;LEN(SUBSTITUTE(A366,"~","")),LEN(A366)&lt;&gt;LEN(SUBSTITUTE(A366,"=","")),LEN(A366)&lt;&gt;LEN(SUBSTITUTE(A366,"&lt;","")),LEN(A366)&lt;&gt;LEN(SUBSTITUTE(A366,"&gt;","")))),"IDs: Text mit A–Z am Anfang, bis zu 64 Zeichen; ohne *, ?, ~, =, &lt; oder &gt;. Beispiel: T-001.",IF(COUNTIFS('Exits'!$A$9:$A$608,A366)&lt;&gt;1,"Ausstiegs-ID ist doppelt",IF(B366="","Zugehörige Trade-ID eingeben",IF(IF(IFERROR(OR(CODE(UPPER(LEFT(B366,1)))&lt;65,CODE(UPPER(LEFT(B366,1)))&gt;90),TRUE),TRUE,OR(NOT(ISTEXT(B366)),LEN(B366)&gt;64,LEN(B366)&lt;&gt;LEN(SUBSTITUTE(B366,"*","")),LEN(B366)&lt;&gt;LEN(SUBSTITUTE(B366,"?","")),LEN(B366)&lt;&gt;LEN(SUBSTITUTE(B366,"~","")),LEN(B366)&lt;&gt;LEN(SUBSTITUTE(B366,"=","")),LEN(B366)&lt;&gt;LEN(SUBSTITUTE(B366,"&lt;","")),LEN(B366)&lt;&gt;LEN(SUBSTITUTE(B366,"&gt;","")))),"IDs: Text mit A–Z am Anfang, bis zu 64 Zeichen; ohne *, ?, ~, =, &lt; oder &gt;. Beispiel: T-001.",IF(COUNTIFS('Trades'!$A$9:$A$208,B366)&lt;&gt;1,"Trade-ID muss genau einer Trades-Zeile entsprechen",IF(NOT(ISNUMBER(C366)),"Gültigen Schließungszeitpunkt eingeben",IF(OR(C366&lt;1,C366&gt;2958465),"Gültigen Schließungszeitpunkt eingeben",IF(NOT(ISNUMBER(D366)),"Positive geschlossene Menge eingeben",IF(OR(D366&lt;=0,D366&gt;1000000,ROUND(D366,8)&lt;&gt;D366),"Positive geschlossene Menge eingeben",IF(NOT(ISNUMBER(INDEX('Trades'!$D$9:$D$208,MATCH(B366,'Trades'!$A$9:$A$208,0)))),"Gültigen Eröffnungszeitpunkt eingeben",IF(C366&lt;INDEX('Trades'!$D$9:$D$208,MATCH(B366,'Trades'!$A$9:$A$208,0)),"Ausstieg liegt vor der Eröffnung",IF(AND(E366&lt;&gt;"",OR(NOT(ISNUMBER(E366)),E366&lt;=0)),"Positiven Kurs eingeben oder leer lassen",IF(AND(F366&lt;&gt;"",NOT(ISNUMBER(F366))),"Brutto-P&amp;L muss numerisch oder leer sein",IF(AND(ISNUMBER(F366),OR(ABS(F366)&gt;1000000000,ROUND(F366,2)&lt;&gt;F366)),"Geldbeträge: höchstens 2 Nachkommastellen; Eingabebetrag absolut ≤ 1.000.000.000.",""))))))))))))))))</x:f>
      </x:c>
      <x:c r="I366" s="29" t="str">
        <x:f>IF(ISNUMBER(D366),ROUND(D366,8),"")</x:f>
      </x:c>
      <x:c r="J366" s="29" t="n">
        <x:f>IF(ISNUMBER(F366),1,0)</x:f>
        <x:v>0</x:v>
      </x:c>
      <x:c r="K366" s="29" t="n">
        <x:f>IF(COUNTA(A366:F366)=0,0,1)</x:f>
        <x:v>0</x:v>
      </x:c>
    </x:row>
    <x:row r="367" ht="36" customHeight="1">
      <x:c r="A367" s="34"/>
      <x:c r="B367" s="34"/>
      <x:c r="C367" s="35"/>
      <x:c r="D367" s="36"/>
      <x:c r="E367" s="36"/>
      <x:c r="F367" s="37"/>
      <x:c r="G367" s="38" t="n">
        <x:f>IF(K367=0,0,IF(H367="",1,-1))</x:f>
        <x:v>0</x:v>
      </x:c>
      <x:c r="H367" s="33" t="str">
        <x:f>IF(K367=0,"",IF(A367="","Ausstiegs-ID eingeben",IF(IF(IFERROR(OR(CODE(UPPER(LEFT(A367,1)))&lt;65,CODE(UPPER(LEFT(A367,1)))&gt;90),TRUE),TRUE,OR(NOT(ISTEXT(A367)),LEN(A367)&gt;64,LEN(A367)&lt;&gt;LEN(SUBSTITUTE(A367,"*","")),LEN(A367)&lt;&gt;LEN(SUBSTITUTE(A367,"?","")),LEN(A367)&lt;&gt;LEN(SUBSTITUTE(A367,"~","")),LEN(A367)&lt;&gt;LEN(SUBSTITUTE(A367,"=","")),LEN(A367)&lt;&gt;LEN(SUBSTITUTE(A367,"&lt;","")),LEN(A367)&lt;&gt;LEN(SUBSTITUTE(A367,"&gt;","")))),"IDs: Text mit A–Z am Anfang, bis zu 64 Zeichen; ohne *, ?, ~, =, &lt; oder &gt;. Beispiel: T-001.",IF(COUNTIFS('Exits'!$A$9:$A$608,A367)&lt;&gt;1,"Ausstiegs-ID ist doppelt",IF(B367="","Zugehörige Trade-ID eingeben",IF(IF(IFERROR(OR(CODE(UPPER(LEFT(B367,1)))&lt;65,CODE(UPPER(LEFT(B367,1)))&gt;90),TRUE),TRUE,OR(NOT(ISTEXT(B367)),LEN(B367)&gt;64,LEN(B367)&lt;&gt;LEN(SUBSTITUTE(B367,"*","")),LEN(B367)&lt;&gt;LEN(SUBSTITUTE(B367,"?","")),LEN(B367)&lt;&gt;LEN(SUBSTITUTE(B367,"~","")),LEN(B367)&lt;&gt;LEN(SUBSTITUTE(B367,"=","")),LEN(B367)&lt;&gt;LEN(SUBSTITUTE(B367,"&lt;","")),LEN(B367)&lt;&gt;LEN(SUBSTITUTE(B367,"&gt;","")))),"IDs: Text mit A–Z am Anfang, bis zu 64 Zeichen; ohne *, ?, ~, =, &lt; oder &gt;. Beispiel: T-001.",IF(COUNTIFS('Trades'!$A$9:$A$208,B367)&lt;&gt;1,"Trade-ID muss genau einer Trades-Zeile entsprechen",IF(NOT(ISNUMBER(C367)),"Gültigen Schließungszeitpunkt eingeben",IF(OR(C367&lt;1,C367&gt;2958465),"Gültigen Schließungszeitpunkt eingeben",IF(NOT(ISNUMBER(D367)),"Positive geschlossene Menge eingeben",IF(OR(D367&lt;=0,D367&gt;1000000,ROUND(D367,8)&lt;&gt;D367),"Positive geschlossene Menge eingeben",IF(NOT(ISNUMBER(INDEX('Trades'!$D$9:$D$208,MATCH(B367,'Trades'!$A$9:$A$208,0)))),"Gültigen Eröffnungszeitpunkt eingeben",IF(C367&lt;INDEX('Trades'!$D$9:$D$208,MATCH(B367,'Trades'!$A$9:$A$208,0)),"Ausstieg liegt vor der Eröffnung",IF(AND(E367&lt;&gt;"",OR(NOT(ISNUMBER(E367)),E367&lt;=0)),"Positiven Kurs eingeben oder leer lassen",IF(AND(F367&lt;&gt;"",NOT(ISNUMBER(F367))),"Brutto-P&amp;L muss numerisch oder leer sein",IF(AND(ISNUMBER(F367),OR(ABS(F367)&gt;1000000000,ROUND(F367,2)&lt;&gt;F367)),"Geldbeträge: höchstens 2 Nachkommastellen; Eingabebetrag absolut ≤ 1.000.000.000.",""))))))))))))))))</x:f>
      </x:c>
      <x:c r="I367" s="29" t="str">
        <x:f>IF(ISNUMBER(D367),ROUND(D367,8),"")</x:f>
      </x:c>
      <x:c r="J367" s="29" t="n">
        <x:f>IF(ISNUMBER(F367),1,0)</x:f>
        <x:v>0</x:v>
      </x:c>
      <x:c r="K367" s="29" t="n">
        <x:f>IF(COUNTA(A367:F367)=0,0,1)</x:f>
        <x:v>0</x:v>
      </x:c>
    </x:row>
    <x:row r="368" ht="36" customHeight="1">
      <x:c r="A368" s="34"/>
      <x:c r="B368" s="34"/>
      <x:c r="C368" s="35"/>
      <x:c r="D368" s="36"/>
      <x:c r="E368" s="36"/>
      <x:c r="F368" s="37"/>
      <x:c r="G368" s="38" t="n">
        <x:f>IF(K368=0,0,IF(H368="",1,-1))</x:f>
        <x:v>0</x:v>
      </x:c>
      <x:c r="H368" s="33" t="str">
        <x:f>IF(K368=0,"",IF(A368="","Ausstiegs-ID eingeben",IF(IF(IFERROR(OR(CODE(UPPER(LEFT(A368,1)))&lt;65,CODE(UPPER(LEFT(A368,1)))&gt;90),TRUE),TRUE,OR(NOT(ISTEXT(A368)),LEN(A368)&gt;64,LEN(A368)&lt;&gt;LEN(SUBSTITUTE(A368,"*","")),LEN(A368)&lt;&gt;LEN(SUBSTITUTE(A368,"?","")),LEN(A368)&lt;&gt;LEN(SUBSTITUTE(A368,"~","")),LEN(A368)&lt;&gt;LEN(SUBSTITUTE(A368,"=","")),LEN(A368)&lt;&gt;LEN(SUBSTITUTE(A368,"&lt;","")),LEN(A368)&lt;&gt;LEN(SUBSTITUTE(A368,"&gt;","")))),"IDs: Text mit A–Z am Anfang, bis zu 64 Zeichen; ohne *, ?, ~, =, &lt; oder &gt;. Beispiel: T-001.",IF(COUNTIFS('Exits'!$A$9:$A$608,A368)&lt;&gt;1,"Ausstiegs-ID ist doppelt",IF(B368="","Zugehörige Trade-ID eingeben",IF(IF(IFERROR(OR(CODE(UPPER(LEFT(B368,1)))&lt;65,CODE(UPPER(LEFT(B368,1)))&gt;90),TRUE),TRUE,OR(NOT(ISTEXT(B368)),LEN(B368)&gt;64,LEN(B368)&lt;&gt;LEN(SUBSTITUTE(B368,"*","")),LEN(B368)&lt;&gt;LEN(SUBSTITUTE(B368,"?","")),LEN(B368)&lt;&gt;LEN(SUBSTITUTE(B368,"~","")),LEN(B368)&lt;&gt;LEN(SUBSTITUTE(B368,"=","")),LEN(B368)&lt;&gt;LEN(SUBSTITUTE(B368,"&lt;","")),LEN(B368)&lt;&gt;LEN(SUBSTITUTE(B368,"&gt;","")))),"IDs: Text mit A–Z am Anfang, bis zu 64 Zeichen; ohne *, ?, ~, =, &lt; oder &gt;. Beispiel: T-001.",IF(COUNTIFS('Trades'!$A$9:$A$208,B368)&lt;&gt;1,"Trade-ID muss genau einer Trades-Zeile entsprechen",IF(NOT(ISNUMBER(C368)),"Gültigen Schließungszeitpunkt eingeben",IF(OR(C368&lt;1,C368&gt;2958465),"Gültigen Schließungszeitpunkt eingeben",IF(NOT(ISNUMBER(D368)),"Positive geschlossene Menge eingeben",IF(OR(D368&lt;=0,D368&gt;1000000,ROUND(D368,8)&lt;&gt;D368),"Positive geschlossene Menge eingeben",IF(NOT(ISNUMBER(INDEX('Trades'!$D$9:$D$208,MATCH(B368,'Trades'!$A$9:$A$208,0)))),"Gültigen Eröffnungszeitpunkt eingeben",IF(C368&lt;INDEX('Trades'!$D$9:$D$208,MATCH(B368,'Trades'!$A$9:$A$208,0)),"Ausstieg liegt vor der Eröffnung",IF(AND(E368&lt;&gt;"",OR(NOT(ISNUMBER(E368)),E368&lt;=0)),"Positiven Kurs eingeben oder leer lassen",IF(AND(F368&lt;&gt;"",NOT(ISNUMBER(F368))),"Brutto-P&amp;L muss numerisch oder leer sein",IF(AND(ISNUMBER(F368),OR(ABS(F368)&gt;1000000000,ROUND(F368,2)&lt;&gt;F368)),"Geldbeträge: höchstens 2 Nachkommastellen; Eingabebetrag absolut ≤ 1.000.000.000.",""))))))))))))))))</x:f>
      </x:c>
      <x:c r="I368" s="29" t="str">
        <x:f>IF(ISNUMBER(D368),ROUND(D368,8),"")</x:f>
      </x:c>
      <x:c r="J368" s="29" t="n">
        <x:f>IF(ISNUMBER(F368),1,0)</x:f>
        <x:v>0</x:v>
      </x:c>
      <x:c r="K368" s="29" t="n">
        <x:f>IF(COUNTA(A368:F368)=0,0,1)</x:f>
        <x:v>0</x:v>
      </x:c>
    </x:row>
    <x:row r="369" ht="36" customHeight="1">
      <x:c r="A369" s="34"/>
      <x:c r="B369" s="34"/>
      <x:c r="C369" s="35"/>
      <x:c r="D369" s="36"/>
      <x:c r="E369" s="36"/>
      <x:c r="F369" s="37"/>
      <x:c r="G369" s="38" t="n">
        <x:f>IF(K369=0,0,IF(H369="",1,-1))</x:f>
        <x:v>0</x:v>
      </x:c>
      <x:c r="H369" s="33" t="str">
        <x:f>IF(K369=0,"",IF(A369="","Ausstiegs-ID eingeben",IF(IF(IFERROR(OR(CODE(UPPER(LEFT(A369,1)))&lt;65,CODE(UPPER(LEFT(A369,1)))&gt;90),TRUE),TRUE,OR(NOT(ISTEXT(A369)),LEN(A369)&gt;64,LEN(A369)&lt;&gt;LEN(SUBSTITUTE(A369,"*","")),LEN(A369)&lt;&gt;LEN(SUBSTITUTE(A369,"?","")),LEN(A369)&lt;&gt;LEN(SUBSTITUTE(A369,"~","")),LEN(A369)&lt;&gt;LEN(SUBSTITUTE(A369,"=","")),LEN(A369)&lt;&gt;LEN(SUBSTITUTE(A369,"&lt;","")),LEN(A369)&lt;&gt;LEN(SUBSTITUTE(A369,"&gt;","")))),"IDs: Text mit A–Z am Anfang, bis zu 64 Zeichen; ohne *, ?, ~, =, &lt; oder &gt;. Beispiel: T-001.",IF(COUNTIFS('Exits'!$A$9:$A$608,A369)&lt;&gt;1,"Ausstiegs-ID ist doppelt",IF(B369="","Zugehörige Trade-ID eingeben",IF(IF(IFERROR(OR(CODE(UPPER(LEFT(B369,1)))&lt;65,CODE(UPPER(LEFT(B369,1)))&gt;90),TRUE),TRUE,OR(NOT(ISTEXT(B369)),LEN(B369)&gt;64,LEN(B369)&lt;&gt;LEN(SUBSTITUTE(B369,"*","")),LEN(B369)&lt;&gt;LEN(SUBSTITUTE(B369,"?","")),LEN(B369)&lt;&gt;LEN(SUBSTITUTE(B369,"~","")),LEN(B369)&lt;&gt;LEN(SUBSTITUTE(B369,"=","")),LEN(B369)&lt;&gt;LEN(SUBSTITUTE(B369,"&lt;","")),LEN(B369)&lt;&gt;LEN(SUBSTITUTE(B369,"&gt;","")))),"IDs: Text mit A–Z am Anfang, bis zu 64 Zeichen; ohne *, ?, ~, =, &lt; oder &gt;. Beispiel: T-001.",IF(COUNTIFS('Trades'!$A$9:$A$208,B369)&lt;&gt;1,"Trade-ID muss genau einer Trades-Zeile entsprechen",IF(NOT(ISNUMBER(C369)),"Gültigen Schließungszeitpunkt eingeben",IF(OR(C369&lt;1,C369&gt;2958465),"Gültigen Schließungszeitpunkt eingeben",IF(NOT(ISNUMBER(D369)),"Positive geschlossene Menge eingeben",IF(OR(D369&lt;=0,D369&gt;1000000,ROUND(D369,8)&lt;&gt;D369),"Positive geschlossene Menge eingeben",IF(NOT(ISNUMBER(INDEX('Trades'!$D$9:$D$208,MATCH(B369,'Trades'!$A$9:$A$208,0)))),"Gültigen Eröffnungszeitpunkt eingeben",IF(C369&lt;INDEX('Trades'!$D$9:$D$208,MATCH(B369,'Trades'!$A$9:$A$208,0)),"Ausstieg liegt vor der Eröffnung",IF(AND(E369&lt;&gt;"",OR(NOT(ISNUMBER(E369)),E369&lt;=0)),"Positiven Kurs eingeben oder leer lassen",IF(AND(F369&lt;&gt;"",NOT(ISNUMBER(F369))),"Brutto-P&amp;L muss numerisch oder leer sein",IF(AND(ISNUMBER(F369),OR(ABS(F369)&gt;1000000000,ROUND(F369,2)&lt;&gt;F369)),"Geldbeträge: höchstens 2 Nachkommastellen; Eingabebetrag absolut ≤ 1.000.000.000.",""))))))))))))))))</x:f>
      </x:c>
      <x:c r="I369" s="29" t="str">
        <x:f>IF(ISNUMBER(D369),ROUND(D369,8),"")</x:f>
      </x:c>
      <x:c r="J369" s="29" t="n">
        <x:f>IF(ISNUMBER(F369),1,0)</x:f>
        <x:v>0</x:v>
      </x:c>
      <x:c r="K369" s="29" t="n">
        <x:f>IF(COUNTA(A369:F369)=0,0,1)</x:f>
        <x:v>0</x:v>
      </x:c>
    </x:row>
    <x:row r="370" ht="36" customHeight="1">
      <x:c r="A370" s="34"/>
      <x:c r="B370" s="34"/>
      <x:c r="C370" s="35"/>
      <x:c r="D370" s="36"/>
      <x:c r="E370" s="36"/>
      <x:c r="F370" s="37"/>
      <x:c r="G370" s="38" t="n">
        <x:f>IF(K370=0,0,IF(H370="",1,-1))</x:f>
        <x:v>0</x:v>
      </x:c>
      <x:c r="H370" s="33" t="str">
        <x:f>IF(K370=0,"",IF(A370="","Ausstiegs-ID eingeben",IF(IF(IFERROR(OR(CODE(UPPER(LEFT(A370,1)))&lt;65,CODE(UPPER(LEFT(A370,1)))&gt;90),TRUE),TRUE,OR(NOT(ISTEXT(A370)),LEN(A370)&gt;64,LEN(A370)&lt;&gt;LEN(SUBSTITUTE(A370,"*","")),LEN(A370)&lt;&gt;LEN(SUBSTITUTE(A370,"?","")),LEN(A370)&lt;&gt;LEN(SUBSTITUTE(A370,"~","")),LEN(A370)&lt;&gt;LEN(SUBSTITUTE(A370,"=","")),LEN(A370)&lt;&gt;LEN(SUBSTITUTE(A370,"&lt;","")),LEN(A370)&lt;&gt;LEN(SUBSTITUTE(A370,"&gt;","")))),"IDs: Text mit A–Z am Anfang, bis zu 64 Zeichen; ohne *, ?, ~, =, &lt; oder &gt;. Beispiel: T-001.",IF(COUNTIFS('Exits'!$A$9:$A$608,A370)&lt;&gt;1,"Ausstiegs-ID ist doppelt",IF(B370="","Zugehörige Trade-ID eingeben",IF(IF(IFERROR(OR(CODE(UPPER(LEFT(B370,1)))&lt;65,CODE(UPPER(LEFT(B370,1)))&gt;90),TRUE),TRUE,OR(NOT(ISTEXT(B370)),LEN(B370)&gt;64,LEN(B370)&lt;&gt;LEN(SUBSTITUTE(B370,"*","")),LEN(B370)&lt;&gt;LEN(SUBSTITUTE(B370,"?","")),LEN(B370)&lt;&gt;LEN(SUBSTITUTE(B370,"~","")),LEN(B370)&lt;&gt;LEN(SUBSTITUTE(B370,"=","")),LEN(B370)&lt;&gt;LEN(SUBSTITUTE(B370,"&lt;","")),LEN(B370)&lt;&gt;LEN(SUBSTITUTE(B370,"&gt;","")))),"IDs: Text mit A–Z am Anfang, bis zu 64 Zeichen; ohne *, ?, ~, =, &lt; oder &gt;. Beispiel: T-001.",IF(COUNTIFS('Trades'!$A$9:$A$208,B370)&lt;&gt;1,"Trade-ID muss genau einer Trades-Zeile entsprechen",IF(NOT(ISNUMBER(C370)),"Gültigen Schließungszeitpunkt eingeben",IF(OR(C370&lt;1,C370&gt;2958465),"Gültigen Schließungszeitpunkt eingeben",IF(NOT(ISNUMBER(D370)),"Positive geschlossene Menge eingeben",IF(OR(D370&lt;=0,D370&gt;1000000,ROUND(D370,8)&lt;&gt;D370),"Positive geschlossene Menge eingeben",IF(NOT(ISNUMBER(INDEX('Trades'!$D$9:$D$208,MATCH(B370,'Trades'!$A$9:$A$208,0)))),"Gültigen Eröffnungszeitpunkt eingeben",IF(C370&lt;INDEX('Trades'!$D$9:$D$208,MATCH(B370,'Trades'!$A$9:$A$208,0)),"Ausstieg liegt vor der Eröffnung",IF(AND(E370&lt;&gt;"",OR(NOT(ISNUMBER(E370)),E370&lt;=0)),"Positiven Kurs eingeben oder leer lassen",IF(AND(F370&lt;&gt;"",NOT(ISNUMBER(F370))),"Brutto-P&amp;L muss numerisch oder leer sein",IF(AND(ISNUMBER(F370),OR(ABS(F370)&gt;1000000000,ROUND(F370,2)&lt;&gt;F370)),"Geldbeträge: höchstens 2 Nachkommastellen; Eingabebetrag absolut ≤ 1.000.000.000.",""))))))))))))))))</x:f>
      </x:c>
      <x:c r="I370" s="29" t="str">
        <x:f>IF(ISNUMBER(D370),ROUND(D370,8),"")</x:f>
      </x:c>
      <x:c r="J370" s="29" t="n">
        <x:f>IF(ISNUMBER(F370),1,0)</x:f>
        <x:v>0</x:v>
      </x:c>
      <x:c r="K370" s="29" t="n">
        <x:f>IF(COUNTA(A370:F370)=0,0,1)</x:f>
        <x:v>0</x:v>
      </x:c>
    </x:row>
    <x:row r="371" ht="36" customHeight="1">
      <x:c r="A371" s="34"/>
      <x:c r="B371" s="34"/>
      <x:c r="C371" s="35"/>
      <x:c r="D371" s="36"/>
      <x:c r="E371" s="36"/>
      <x:c r="F371" s="37"/>
      <x:c r="G371" s="38" t="n">
        <x:f>IF(K371=0,0,IF(H371="",1,-1))</x:f>
        <x:v>0</x:v>
      </x:c>
      <x:c r="H371" s="33" t="str">
        <x:f>IF(K371=0,"",IF(A371="","Ausstiegs-ID eingeben",IF(IF(IFERROR(OR(CODE(UPPER(LEFT(A371,1)))&lt;65,CODE(UPPER(LEFT(A371,1)))&gt;90),TRUE),TRUE,OR(NOT(ISTEXT(A371)),LEN(A371)&gt;64,LEN(A371)&lt;&gt;LEN(SUBSTITUTE(A371,"*","")),LEN(A371)&lt;&gt;LEN(SUBSTITUTE(A371,"?","")),LEN(A371)&lt;&gt;LEN(SUBSTITUTE(A371,"~","")),LEN(A371)&lt;&gt;LEN(SUBSTITUTE(A371,"=","")),LEN(A371)&lt;&gt;LEN(SUBSTITUTE(A371,"&lt;","")),LEN(A371)&lt;&gt;LEN(SUBSTITUTE(A371,"&gt;","")))),"IDs: Text mit A–Z am Anfang, bis zu 64 Zeichen; ohne *, ?, ~, =, &lt; oder &gt;. Beispiel: T-001.",IF(COUNTIFS('Exits'!$A$9:$A$608,A371)&lt;&gt;1,"Ausstiegs-ID ist doppelt",IF(B371="","Zugehörige Trade-ID eingeben",IF(IF(IFERROR(OR(CODE(UPPER(LEFT(B371,1)))&lt;65,CODE(UPPER(LEFT(B371,1)))&gt;90),TRUE),TRUE,OR(NOT(ISTEXT(B371)),LEN(B371)&gt;64,LEN(B371)&lt;&gt;LEN(SUBSTITUTE(B371,"*","")),LEN(B371)&lt;&gt;LEN(SUBSTITUTE(B371,"?","")),LEN(B371)&lt;&gt;LEN(SUBSTITUTE(B371,"~","")),LEN(B371)&lt;&gt;LEN(SUBSTITUTE(B371,"=","")),LEN(B371)&lt;&gt;LEN(SUBSTITUTE(B371,"&lt;","")),LEN(B371)&lt;&gt;LEN(SUBSTITUTE(B371,"&gt;","")))),"IDs: Text mit A–Z am Anfang, bis zu 64 Zeichen; ohne *, ?, ~, =, &lt; oder &gt;. Beispiel: T-001.",IF(COUNTIFS('Trades'!$A$9:$A$208,B371)&lt;&gt;1,"Trade-ID muss genau einer Trades-Zeile entsprechen",IF(NOT(ISNUMBER(C371)),"Gültigen Schließungszeitpunkt eingeben",IF(OR(C371&lt;1,C371&gt;2958465),"Gültigen Schließungszeitpunkt eingeben",IF(NOT(ISNUMBER(D371)),"Positive geschlossene Menge eingeben",IF(OR(D371&lt;=0,D371&gt;1000000,ROUND(D371,8)&lt;&gt;D371),"Positive geschlossene Menge eingeben",IF(NOT(ISNUMBER(INDEX('Trades'!$D$9:$D$208,MATCH(B371,'Trades'!$A$9:$A$208,0)))),"Gültigen Eröffnungszeitpunkt eingeben",IF(C371&lt;INDEX('Trades'!$D$9:$D$208,MATCH(B371,'Trades'!$A$9:$A$208,0)),"Ausstieg liegt vor der Eröffnung",IF(AND(E371&lt;&gt;"",OR(NOT(ISNUMBER(E371)),E371&lt;=0)),"Positiven Kurs eingeben oder leer lassen",IF(AND(F371&lt;&gt;"",NOT(ISNUMBER(F371))),"Brutto-P&amp;L muss numerisch oder leer sein",IF(AND(ISNUMBER(F371),OR(ABS(F371)&gt;1000000000,ROUND(F371,2)&lt;&gt;F371)),"Geldbeträge: höchstens 2 Nachkommastellen; Eingabebetrag absolut ≤ 1.000.000.000.",""))))))))))))))))</x:f>
      </x:c>
      <x:c r="I371" s="29" t="str">
        <x:f>IF(ISNUMBER(D371),ROUND(D371,8),"")</x:f>
      </x:c>
      <x:c r="J371" s="29" t="n">
        <x:f>IF(ISNUMBER(F371),1,0)</x:f>
        <x:v>0</x:v>
      </x:c>
      <x:c r="K371" s="29" t="n">
        <x:f>IF(COUNTA(A371:F371)=0,0,1)</x:f>
        <x:v>0</x:v>
      </x:c>
    </x:row>
    <x:row r="372" ht="36" customHeight="1">
      <x:c r="A372" s="34"/>
      <x:c r="B372" s="34"/>
      <x:c r="C372" s="35"/>
      <x:c r="D372" s="36"/>
      <x:c r="E372" s="36"/>
      <x:c r="F372" s="37"/>
      <x:c r="G372" s="38" t="n">
        <x:f>IF(K372=0,0,IF(H372="",1,-1))</x:f>
        <x:v>0</x:v>
      </x:c>
      <x:c r="H372" s="33" t="str">
        <x:f>IF(K372=0,"",IF(A372="","Ausstiegs-ID eingeben",IF(IF(IFERROR(OR(CODE(UPPER(LEFT(A372,1)))&lt;65,CODE(UPPER(LEFT(A372,1)))&gt;90),TRUE),TRUE,OR(NOT(ISTEXT(A372)),LEN(A372)&gt;64,LEN(A372)&lt;&gt;LEN(SUBSTITUTE(A372,"*","")),LEN(A372)&lt;&gt;LEN(SUBSTITUTE(A372,"?","")),LEN(A372)&lt;&gt;LEN(SUBSTITUTE(A372,"~","")),LEN(A372)&lt;&gt;LEN(SUBSTITUTE(A372,"=","")),LEN(A372)&lt;&gt;LEN(SUBSTITUTE(A372,"&lt;","")),LEN(A372)&lt;&gt;LEN(SUBSTITUTE(A372,"&gt;","")))),"IDs: Text mit A–Z am Anfang, bis zu 64 Zeichen; ohne *, ?, ~, =, &lt; oder &gt;. Beispiel: T-001.",IF(COUNTIFS('Exits'!$A$9:$A$608,A372)&lt;&gt;1,"Ausstiegs-ID ist doppelt",IF(B372="","Zugehörige Trade-ID eingeben",IF(IF(IFERROR(OR(CODE(UPPER(LEFT(B372,1)))&lt;65,CODE(UPPER(LEFT(B372,1)))&gt;90),TRUE),TRUE,OR(NOT(ISTEXT(B372)),LEN(B372)&gt;64,LEN(B372)&lt;&gt;LEN(SUBSTITUTE(B372,"*","")),LEN(B372)&lt;&gt;LEN(SUBSTITUTE(B372,"?","")),LEN(B372)&lt;&gt;LEN(SUBSTITUTE(B372,"~","")),LEN(B372)&lt;&gt;LEN(SUBSTITUTE(B372,"=","")),LEN(B372)&lt;&gt;LEN(SUBSTITUTE(B372,"&lt;","")),LEN(B372)&lt;&gt;LEN(SUBSTITUTE(B372,"&gt;","")))),"IDs: Text mit A–Z am Anfang, bis zu 64 Zeichen; ohne *, ?, ~, =, &lt; oder &gt;. Beispiel: T-001.",IF(COUNTIFS('Trades'!$A$9:$A$208,B372)&lt;&gt;1,"Trade-ID muss genau einer Trades-Zeile entsprechen",IF(NOT(ISNUMBER(C372)),"Gültigen Schließungszeitpunkt eingeben",IF(OR(C372&lt;1,C372&gt;2958465),"Gültigen Schließungszeitpunkt eingeben",IF(NOT(ISNUMBER(D372)),"Positive geschlossene Menge eingeben",IF(OR(D372&lt;=0,D372&gt;1000000,ROUND(D372,8)&lt;&gt;D372),"Positive geschlossene Menge eingeben",IF(NOT(ISNUMBER(INDEX('Trades'!$D$9:$D$208,MATCH(B372,'Trades'!$A$9:$A$208,0)))),"Gültigen Eröffnungszeitpunkt eingeben",IF(C372&lt;INDEX('Trades'!$D$9:$D$208,MATCH(B372,'Trades'!$A$9:$A$208,0)),"Ausstieg liegt vor der Eröffnung",IF(AND(E372&lt;&gt;"",OR(NOT(ISNUMBER(E372)),E372&lt;=0)),"Positiven Kurs eingeben oder leer lassen",IF(AND(F372&lt;&gt;"",NOT(ISNUMBER(F372))),"Brutto-P&amp;L muss numerisch oder leer sein",IF(AND(ISNUMBER(F372),OR(ABS(F372)&gt;1000000000,ROUND(F372,2)&lt;&gt;F372)),"Geldbeträge: höchstens 2 Nachkommastellen; Eingabebetrag absolut ≤ 1.000.000.000.",""))))))))))))))))</x:f>
      </x:c>
      <x:c r="I372" s="29" t="str">
        <x:f>IF(ISNUMBER(D372),ROUND(D372,8),"")</x:f>
      </x:c>
      <x:c r="J372" s="29" t="n">
        <x:f>IF(ISNUMBER(F372),1,0)</x:f>
        <x:v>0</x:v>
      </x:c>
      <x:c r="K372" s="29" t="n">
        <x:f>IF(COUNTA(A372:F372)=0,0,1)</x:f>
        <x:v>0</x:v>
      </x:c>
    </x:row>
    <x:row r="373" ht="36" customHeight="1">
      <x:c r="A373" s="34"/>
      <x:c r="B373" s="34"/>
      <x:c r="C373" s="35"/>
      <x:c r="D373" s="36"/>
      <x:c r="E373" s="36"/>
      <x:c r="F373" s="37"/>
      <x:c r="G373" s="38" t="n">
        <x:f>IF(K373=0,0,IF(H373="",1,-1))</x:f>
        <x:v>0</x:v>
      </x:c>
      <x:c r="H373" s="33" t="str">
        <x:f>IF(K373=0,"",IF(A373="","Ausstiegs-ID eingeben",IF(IF(IFERROR(OR(CODE(UPPER(LEFT(A373,1)))&lt;65,CODE(UPPER(LEFT(A373,1)))&gt;90),TRUE),TRUE,OR(NOT(ISTEXT(A373)),LEN(A373)&gt;64,LEN(A373)&lt;&gt;LEN(SUBSTITUTE(A373,"*","")),LEN(A373)&lt;&gt;LEN(SUBSTITUTE(A373,"?","")),LEN(A373)&lt;&gt;LEN(SUBSTITUTE(A373,"~","")),LEN(A373)&lt;&gt;LEN(SUBSTITUTE(A373,"=","")),LEN(A373)&lt;&gt;LEN(SUBSTITUTE(A373,"&lt;","")),LEN(A373)&lt;&gt;LEN(SUBSTITUTE(A373,"&gt;","")))),"IDs: Text mit A–Z am Anfang, bis zu 64 Zeichen; ohne *, ?, ~, =, &lt; oder &gt;. Beispiel: T-001.",IF(COUNTIFS('Exits'!$A$9:$A$608,A373)&lt;&gt;1,"Ausstiegs-ID ist doppelt",IF(B373="","Zugehörige Trade-ID eingeben",IF(IF(IFERROR(OR(CODE(UPPER(LEFT(B373,1)))&lt;65,CODE(UPPER(LEFT(B373,1)))&gt;90),TRUE),TRUE,OR(NOT(ISTEXT(B373)),LEN(B373)&gt;64,LEN(B373)&lt;&gt;LEN(SUBSTITUTE(B373,"*","")),LEN(B373)&lt;&gt;LEN(SUBSTITUTE(B373,"?","")),LEN(B373)&lt;&gt;LEN(SUBSTITUTE(B373,"~","")),LEN(B373)&lt;&gt;LEN(SUBSTITUTE(B373,"=","")),LEN(B373)&lt;&gt;LEN(SUBSTITUTE(B373,"&lt;","")),LEN(B373)&lt;&gt;LEN(SUBSTITUTE(B373,"&gt;","")))),"IDs: Text mit A–Z am Anfang, bis zu 64 Zeichen; ohne *, ?, ~, =, &lt; oder &gt;. Beispiel: T-001.",IF(COUNTIFS('Trades'!$A$9:$A$208,B373)&lt;&gt;1,"Trade-ID muss genau einer Trades-Zeile entsprechen",IF(NOT(ISNUMBER(C373)),"Gültigen Schließungszeitpunkt eingeben",IF(OR(C373&lt;1,C373&gt;2958465),"Gültigen Schließungszeitpunkt eingeben",IF(NOT(ISNUMBER(D373)),"Positive geschlossene Menge eingeben",IF(OR(D373&lt;=0,D373&gt;1000000,ROUND(D373,8)&lt;&gt;D373),"Positive geschlossene Menge eingeben",IF(NOT(ISNUMBER(INDEX('Trades'!$D$9:$D$208,MATCH(B373,'Trades'!$A$9:$A$208,0)))),"Gültigen Eröffnungszeitpunkt eingeben",IF(C373&lt;INDEX('Trades'!$D$9:$D$208,MATCH(B373,'Trades'!$A$9:$A$208,0)),"Ausstieg liegt vor der Eröffnung",IF(AND(E373&lt;&gt;"",OR(NOT(ISNUMBER(E373)),E373&lt;=0)),"Positiven Kurs eingeben oder leer lassen",IF(AND(F373&lt;&gt;"",NOT(ISNUMBER(F373))),"Brutto-P&amp;L muss numerisch oder leer sein",IF(AND(ISNUMBER(F373),OR(ABS(F373)&gt;1000000000,ROUND(F373,2)&lt;&gt;F373)),"Geldbeträge: höchstens 2 Nachkommastellen; Eingabebetrag absolut ≤ 1.000.000.000.",""))))))))))))))))</x:f>
      </x:c>
      <x:c r="I373" s="29" t="str">
        <x:f>IF(ISNUMBER(D373),ROUND(D373,8),"")</x:f>
      </x:c>
      <x:c r="J373" s="29" t="n">
        <x:f>IF(ISNUMBER(F373),1,0)</x:f>
        <x:v>0</x:v>
      </x:c>
      <x:c r="K373" s="29" t="n">
        <x:f>IF(COUNTA(A373:F373)=0,0,1)</x:f>
        <x:v>0</x:v>
      </x:c>
    </x:row>
    <x:row r="374" ht="36" customHeight="1">
      <x:c r="A374" s="34"/>
      <x:c r="B374" s="34"/>
      <x:c r="C374" s="35"/>
      <x:c r="D374" s="36"/>
      <x:c r="E374" s="36"/>
      <x:c r="F374" s="37"/>
      <x:c r="G374" s="38" t="n">
        <x:f>IF(K374=0,0,IF(H374="",1,-1))</x:f>
        <x:v>0</x:v>
      </x:c>
      <x:c r="H374" s="33" t="str">
        <x:f>IF(K374=0,"",IF(A374="","Ausstiegs-ID eingeben",IF(IF(IFERROR(OR(CODE(UPPER(LEFT(A374,1)))&lt;65,CODE(UPPER(LEFT(A374,1)))&gt;90),TRUE),TRUE,OR(NOT(ISTEXT(A374)),LEN(A374)&gt;64,LEN(A374)&lt;&gt;LEN(SUBSTITUTE(A374,"*","")),LEN(A374)&lt;&gt;LEN(SUBSTITUTE(A374,"?","")),LEN(A374)&lt;&gt;LEN(SUBSTITUTE(A374,"~","")),LEN(A374)&lt;&gt;LEN(SUBSTITUTE(A374,"=","")),LEN(A374)&lt;&gt;LEN(SUBSTITUTE(A374,"&lt;","")),LEN(A374)&lt;&gt;LEN(SUBSTITUTE(A374,"&gt;","")))),"IDs: Text mit A–Z am Anfang, bis zu 64 Zeichen; ohne *, ?, ~, =, &lt; oder &gt;. Beispiel: T-001.",IF(COUNTIFS('Exits'!$A$9:$A$608,A374)&lt;&gt;1,"Ausstiegs-ID ist doppelt",IF(B374="","Zugehörige Trade-ID eingeben",IF(IF(IFERROR(OR(CODE(UPPER(LEFT(B374,1)))&lt;65,CODE(UPPER(LEFT(B374,1)))&gt;90),TRUE),TRUE,OR(NOT(ISTEXT(B374)),LEN(B374)&gt;64,LEN(B374)&lt;&gt;LEN(SUBSTITUTE(B374,"*","")),LEN(B374)&lt;&gt;LEN(SUBSTITUTE(B374,"?","")),LEN(B374)&lt;&gt;LEN(SUBSTITUTE(B374,"~","")),LEN(B374)&lt;&gt;LEN(SUBSTITUTE(B374,"=","")),LEN(B374)&lt;&gt;LEN(SUBSTITUTE(B374,"&lt;","")),LEN(B374)&lt;&gt;LEN(SUBSTITUTE(B374,"&gt;","")))),"IDs: Text mit A–Z am Anfang, bis zu 64 Zeichen; ohne *, ?, ~, =, &lt; oder &gt;. Beispiel: T-001.",IF(COUNTIFS('Trades'!$A$9:$A$208,B374)&lt;&gt;1,"Trade-ID muss genau einer Trades-Zeile entsprechen",IF(NOT(ISNUMBER(C374)),"Gültigen Schließungszeitpunkt eingeben",IF(OR(C374&lt;1,C374&gt;2958465),"Gültigen Schließungszeitpunkt eingeben",IF(NOT(ISNUMBER(D374)),"Positive geschlossene Menge eingeben",IF(OR(D374&lt;=0,D374&gt;1000000,ROUND(D374,8)&lt;&gt;D374),"Positive geschlossene Menge eingeben",IF(NOT(ISNUMBER(INDEX('Trades'!$D$9:$D$208,MATCH(B374,'Trades'!$A$9:$A$208,0)))),"Gültigen Eröffnungszeitpunkt eingeben",IF(C374&lt;INDEX('Trades'!$D$9:$D$208,MATCH(B374,'Trades'!$A$9:$A$208,0)),"Ausstieg liegt vor der Eröffnung",IF(AND(E374&lt;&gt;"",OR(NOT(ISNUMBER(E374)),E374&lt;=0)),"Positiven Kurs eingeben oder leer lassen",IF(AND(F374&lt;&gt;"",NOT(ISNUMBER(F374))),"Brutto-P&amp;L muss numerisch oder leer sein",IF(AND(ISNUMBER(F374),OR(ABS(F374)&gt;1000000000,ROUND(F374,2)&lt;&gt;F374)),"Geldbeträge: höchstens 2 Nachkommastellen; Eingabebetrag absolut ≤ 1.000.000.000.",""))))))))))))))))</x:f>
      </x:c>
      <x:c r="I374" s="29" t="str">
        <x:f>IF(ISNUMBER(D374),ROUND(D374,8),"")</x:f>
      </x:c>
      <x:c r="J374" s="29" t="n">
        <x:f>IF(ISNUMBER(F374),1,0)</x:f>
        <x:v>0</x:v>
      </x:c>
      <x:c r="K374" s="29" t="n">
        <x:f>IF(COUNTA(A374:F374)=0,0,1)</x:f>
        <x:v>0</x:v>
      </x:c>
    </x:row>
    <x:row r="375" ht="36" customHeight="1">
      <x:c r="A375" s="34"/>
      <x:c r="B375" s="34"/>
      <x:c r="C375" s="35"/>
      <x:c r="D375" s="36"/>
      <x:c r="E375" s="36"/>
      <x:c r="F375" s="37"/>
      <x:c r="G375" s="38" t="n">
        <x:f>IF(K375=0,0,IF(H375="",1,-1))</x:f>
        <x:v>0</x:v>
      </x:c>
      <x:c r="H375" s="33" t="str">
        <x:f>IF(K375=0,"",IF(A375="","Ausstiegs-ID eingeben",IF(IF(IFERROR(OR(CODE(UPPER(LEFT(A375,1)))&lt;65,CODE(UPPER(LEFT(A375,1)))&gt;90),TRUE),TRUE,OR(NOT(ISTEXT(A375)),LEN(A375)&gt;64,LEN(A375)&lt;&gt;LEN(SUBSTITUTE(A375,"*","")),LEN(A375)&lt;&gt;LEN(SUBSTITUTE(A375,"?","")),LEN(A375)&lt;&gt;LEN(SUBSTITUTE(A375,"~","")),LEN(A375)&lt;&gt;LEN(SUBSTITUTE(A375,"=","")),LEN(A375)&lt;&gt;LEN(SUBSTITUTE(A375,"&lt;","")),LEN(A375)&lt;&gt;LEN(SUBSTITUTE(A375,"&gt;","")))),"IDs: Text mit A–Z am Anfang, bis zu 64 Zeichen; ohne *, ?, ~, =, &lt; oder &gt;. Beispiel: T-001.",IF(COUNTIFS('Exits'!$A$9:$A$608,A375)&lt;&gt;1,"Ausstiegs-ID ist doppelt",IF(B375="","Zugehörige Trade-ID eingeben",IF(IF(IFERROR(OR(CODE(UPPER(LEFT(B375,1)))&lt;65,CODE(UPPER(LEFT(B375,1)))&gt;90),TRUE),TRUE,OR(NOT(ISTEXT(B375)),LEN(B375)&gt;64,LEN(B375)&lt;&gt;LEN(SUBSTITUTE(B375,"*","")),LEN(B375)&lt;&gt;LEN(SUBSTITUTE(B375,"?","")),LEN(B375)&lt;&gt;LEN(SUBSTITUTE(B375,"~","")),LEN(B375)&lt;&gt;LEN(SUBSTITUTE(B375,"=","")),LEN(B375)&lt;&gt;LEN(SUBSTITUTE(B375,"&lt;","")),LEN(B375)&lt;&gt;LEN(SUBSTITUTE(B375,"&gt;","")))),"IDs: Text mit A–Z am Anfang, bis zu 64 Zeichen; ohne *, ?, ~, =, &lt; oder &gt;. Beispiel: T-001.",IF(COUNTIFS('Trades'!$A$9:$A$208,B375)&lt;&gt;1,"Trade-ID muss genau einer Trades-Zeile entsprechen",IF(NOT(ISNUMBER(C375)),"Gültigen Schließungszeitpunkt eingeben",IF(OR(C375&lt;1,C375&gt;2958465),"Gültigen Schließungszeitpunkt eingeben",IF(NOT(ISNUMBER(D375)),"Positive geschlossene Menge eingeben",IF(OR(D375&lt;=0,D375&gt;1000000,ROUND(D375,8)&lt;&gt;D375),"Positive geschlossene Menge eingeben",IF(NOT(ISNUMBER(INDEX('Trades'!$D$9:$D$208,MATCH(B375,'Trades'!$A$9:$A$208,0)))),"Gültigen Eröffnungszeitpunkt eingeben",IF(C375&lt;INDEX('Trades'!$D$9:$D$208,MATCH(B375,'Trades'!$A$9:$A$208,0)),"Ausstieg liegt vor der Eröffnung",IF(AND(E375&lt;&gt;"",OR(NOT(ISNUMBER(E375)),E375&lt;=0)),"Positiven Kurs eingeben oder leer lassen",IF(AND(F375&lt;&gt;"",NOT(ISNUMBER(F375))),"Brutto-P&amp;L muss numerisch oder leer sein",IF(AND(ISNUMBER(F375),OR(ABS(F375)&gt;1000000000,ROUND(F375,2)&lt;&gt;F375)),"Geldbeträge: höchstens 2 Nachkommastellen; Eingabebetrag absolut ≤ 1.000.000.000.",""))))))))))))))))</x:f>
      </x:c>
      <x:c r="I375" s="29" t="str">
        <x:f>IF(ISNUMBER(D375),ROUND(D375,8),"")</x:f>
      </x:c>
      <x:c r="J375" s="29" t="n">
        <x:f>IF(ISNUMBER(F375),1,0)</x:f>
        <x:v>0</x:v>
      </x:c>
      <x:c r="K375" s="29" t="n">
        <x:f>IF(COUNTA(A375:F375)=0,0,1)</x:f>
        <x:v>0</x:v>
      </x:c>
    </x:row>
    <x:row r="376" ht="36" customHeight="1">
      <x:c r="A376" s="34"/>
      <x:c r="B376" s="34"/>
      <x:c r="C376" s="35"/>
      <x:c r="D376" s="36"/>
      <x:c r="E376" s="36"/>
      <x:c r="F376" s="37"/>
      <x:c r="G376" s="38" t="n">
        <x:f>IF(K376=0,0,IF(H376="",1,-1))</x:f>
        <x:v>0</x:v>
      </x:c>
      <x:c r="H376" s="33" t="str">
        <x:f>IF(K376=0,"",IF(A376="","Ausstiegs-ID eingeben",IF(IF(IFERROR(OR(CODE(UPPER(LEFT(A376,1)))&lt;65,CODE(UPPER(LEFT(A376,1)))&gt;90),TRUE),TRUE,OR(NOT(ISTEXT(A376)),LEN(A376)&gt;64,LEN(A376)&lt;&gt;LEN(SUBSTITUTE(A376,"*","")),LEN(A376)&lt;&gt;LEN(SUBSTITUTE(A376,"?","")),LEN(A376)&lt;&gt;LEN(SUBSTITUTE(A376,"~","")),LEN(A376)&lt;&gt;LEN(SUBSTITUTE(A376,"=","")),LEN(A376)&lt;&gt;LEN(SUBSTITUTE(A376,"&lt;","")),LEN(A376)&lt;&gt;LEN(SUBSTITUTE(A376,"&gt;","")))),"IDs: Text mit A–Z am Anfang, bis zu 64 Zeichen; ohne *, ?, ~, =, &lt; oder &gt;. Beispiel: T-001.",IF(COUNTIFS('Exits'!$A$9:$A$608,A376)&lt;&gt;1,"Ausstiegs-ID ist doppelt",IF(B376="","Zugehörige Trade-ID eingeben",IF(IF(IFERROR(OR(CODE(UPPER(LEFT(B376,1)))&lt;65,CODE(UPPER(LEFT(B376,1)))&gt;90),TRUE),TRUE,OR(NOT(ISTEXT(B376)),LEN(B376)&gt;64,LEN(B376)&lt;&gt;LEN(SUBSTITUTE(B376,"*","")),LEN(B376)&lt;&gt;LEN(SUBSTITUTE(B376,"?","")),LEN(B376)&lt;&gt;LEN(SUBSTITUTE(B376,"~","")),LEN(B376)&lt;&gt;LEN(SUBSTITUTE(B376,"=","")),LEN(B376)&lt;&gt;LEN(SUBSTITUTE(B376,"&lt;","")),LEN(B376)&lt;&gt;LEN(SUBSTITUTE(B376,"&gt;","")))),"IDs: Text mit A–Z am Anfang, bis zu 64 Zeichen; ohne *, ?, ~, =, &lt; oder &gt;. Beispiel: T-001.",IF(COUNTIFS('Trades'!$A$9:$A$208,B376)&lt;&gt;1,"Trade-ID muss genau einer Trades-Zeile entsprechen",IF(NOT(ISNUMBER(C376)),"Gültigen Schließungszeitpunkt eingeben",IF(OR(C376&lt;1,C376&gt;2958465),"Gültigen Schließungszeitpunkt eingeben",IF(NOT(ISNUMBER(D376)),"Positive geschlossene Menge eingeben",IF(OR(D376&lt;=0,D376&gt;1000000,ROUND(D376,8)&lt;&gt;D376),"Positive geschlossene Menge eingeben",IF(NOT(ISNUMBER(INDEX('Trades'!$D$9:$D$208,MATCH(B376,'Trades'!$A$9:$A$208,0)))),"Gültigen Eröffnungszeitpunkt eingeben",IF(C376&lt;INDEX('Trades'!$D$9:$D$208,MATCH(B376,'Trades'!$A$9:$A$208,0)),"Ausstieg liegt vor der Eröffnung",IF(AND(E376&lt;&gt;"",OR(NOT(ISNUMBER(E376)),E376&lt;=0)),"Positiven Kurs eingeben oder leer lassen",IF(AND(F376&lt;&gt;"",NOT(ISNUMBER(F376))),"Brutto-P&amp;L muss numerisch oder leer sein",IF(AND(ISNUMBER(F376),OR(ABS(F376)&gt;1000000000,ROUND(F376,2)&lt;&gt;F376)),"Geldbeträge: höchstens 2 Nachkommastellen; Eingabebetrag absolut ≤ 1.000.000.000.",""))))))))))))))))</x:f>
      </x:c>
      <x:c r="I376" s="29" t="str">
        <x:f>IF(ISNUMBER(D376),ROUND(D376,8),"")</x:f>
      </x:c>
      <x:c r="J376" s="29" t="n">
        <x:f>IF(ISNUMBER(F376),1,0)</x:f>
        <x:v>0</x:v>
      </x:c>
      <x:c r="K376" s="29" t="n">
        <x:f>IF(COUNTA(A376:F376)=0,0,1)</x:f>
        <x:v>0</x:v>
      </x:c>
    </x:row>
    <x:row r="377" ht="36" customHeight="1">
      <x:c r="A377" s="34"/>
      <x:c r="B377" s="34"/>
      <x:c r="C377" s="35"/>
      <x:c r="D377" s="36"/>
      <x:c r="E377" s="36"/>
      <x:c r="F377" s="37"/>
      <x:c r="G377" s="38" t="n">
        <x:f>IF(K377=0,0,IF(H377="",1,-1))</x:f>
        <x:v>0</x:v>
      </x:c>
      <x:c r="H377" s="33" t="str">
        <x:f>IF(K377=0,"",IF(A377="","Ausstiegs-ID eingeben",IF(IF(IFERROR(OR(CODE(UPPER(LEFT(A377,1)))&lt;65,CODE(UPPER(LEFT(A377,1)))&gt;90),TRUE),TRUE,OR(NOT(ISTEXT(A377)),LEN(A377)&gt;64,LEN(A377)&lt;&gt;LEN(SUBSTITUTE(A377,"*","")),LEN(A377)&lt;&gt;LEN(SUBSTITUTE(A377,"?","")),LEN(A377)&lt;&gt;LEN(SUBSTITUTE(A377,"~","")),LEN(A377)&lt;&gt;LEN(SUBSTITUTE(A377,"=","")),LEN(A377)&lt;&gt;LEN(SUBSTITUTE(A377,"&lt;","")),LEN(A377)&lt;&gt;LEN(SUBSTITUTE(A377,"&gt;","")))),"IDs: Text mit A–Z am Anfang, bis zu 64 Zeichen; ohne *, ?, ~, =, &lt; oder &gt;. Beispiel: T-001.",IF(COUNTIFS('Exits'!$A$9:$A$608,A377)&lt;&gt;1,"Ausstiegs-ID ist doppelt",IF(B377="","Zugehörige Trade-ID eingeben",IF(IF(IFERROR(OR(CODE(UPPER(LEFT(B377,1)))&lt;65,CODE(UPPER(LEFT(B377,1)))&gt;90),TRUE),TRUE,OR(NOT(ISTEXT(B377)),LEN(B377)&gt;64,LEN(B377)&lt;&gt;LEN(SUBSTITUTE(B377,"*","")),LEN(B377)&lt;&gt;LEN(SUBSTITUTE(B377,"?","")),LEN(B377)&lt;&gt;LEN(SUBSTITUTE(B377,"~","")),LEN(B377)&lt;&gt;LEN(SUBSTITUTE(B377,"=","")),LEN(B377)&lt;&gt;LEN(SUBSTITUTE(B377,"&lt;","")),LEN(B377)&lt;&gt;LEN(SUBSTITUTE(B377,"&gt;","")))),"IDs: Text mit A–Z am Anfang, bis zu 64 Zeichen; ohne *, ?, ~, =, &lt; oder &gt;. Beispiel: T-001.",IF(COUNTIFS('Trades'!$A$9:$A$208,B377)&lt;&gt;1,"Trade-ID muss genau einer Trades-Zeile entsprechen",IF(NOT(ISNUMBER(C377)),"Gültigen Schließungszeitpunkt eingeben",IF(OR(C377&lt;1,C377&gt;2958465),"Gültigen Schließungszeitpunkt eingeben",IF(NOT(ISNUMBER(D377)),"Positive geschlossene Menge eingeben",IF(OR(D377&lt;=0,D377&gt;1000000,ROUND(D377,8)&lt;&gt;D377),"Positive geschlossene Menge eingeben",IF(NOT(ISNUMBER(INDEX('Trades'!$D$9:$D$208,MATCH(B377,'Trades'!$A$9:$A$208,0)))),"Gültigen Eröffnungszeitpunkt eingeben",IF(C377&lt;INDEX('Trades'!$D$9:$D$208,MATCH(B377,'Trades'!$A$9:$A$208,0)),"Ausstieg liegt vor der Eröffnung",IF(AND(E377&lt;&gt;"",OR(NOT(ISNUMBER(E377)),E377&lt;=0)),"Positiven Kurs eingeben oder leer lassen",IF(AND(F377&lt;&gt;"",NOT(ISNUMBER(F377))),"Brutto-P&amp;L muss numerisch oder leer sein",IF(AND(ISNUMBER(F377),OR(ABS(F377)&gt;1000000000,ROUND(F377,2)&lt;&gt;F377)),"Geldbeträge: höchstens 2 Nachkommastellen; Eingabebetrag absolut ≤ 1.000.000.000.",""))))))))))))))))</x:f>
      </x:c>
      <x:c r="I377" s="29" t="str">
        <x:f>IF(ISNUMBER(D377),ROUND(D377,8),"")</x:f>
      </x:c>
      <x:c r="J377" s="29" t="n">
        <x:f>IF(ISNUMBER(F377),1,0)</x:f>
        <x:v>0</x:v>
      </x:c>
      <x:c r="K377" s="29" t="n">
        <x:f>IF(COUNTA(A377:F377)=0,0,1)</x:f>
        <x:v>0</x:v>
      </x:c>
    </x:row>
    <x:row r="378" ht="36" customHeight="1">
      <x:c r="A378" s="34"/>
      <x:c r="B378" s="34"/>
      <x:c r="C378" s="35"/>
      <x:c r="D378" s="36"/>
      <x:c r="E378" s="36"/>
      <x:c r="F378" s="37"/>
      <x:c r="G378" s="38" t="n">
        <x:f>IF(K378=0,0,IF(H378="",1,-1))</x:f>
        <x:v>0</x:v>
      </x:c>
      <x:c r="H378" s="33" t="str">
        <x:f>IF(K378=0,"",IF(A378="","Ausstiegs-ID eingeben",IF(IF(IFERROR(OR(CODE(UPPER(LEFT(A378,1)))&lt;65,CODE(UPPER(LEFT(A378,1)))&gt;90),TRUE),TRUE,OR(NOT(ISTEXT(A378)),LEN(A378)&gt;64,LEN(A378)&lt;&gt;LEN(SUBSTITUTE(A378,"*","")),LEN(A378)&lt;&gt;LEN(SUBSTITUTE(A378,"?","")),LEN(A378)&lt;&gt;LEN(SUBSTITUTE(A378,"~","")),LEN(A378)&lt;&gt;LEN(SUBSTITUTE(A378,"=","")),LEN(A378)&lt;&gt;LEN(SUBSTITUTE(A378,"&lt;","")),LEN(A378)&lt;&gt;LEN(SUBSTITUTE(A378,"&gt;","")))),"IDs: Text mit A–Z am Anfang, bis zu 64 Zeichen; ohne *, ?, ~, =, &lt; oder &gt;. Beispiel: T-001.",IF(COUNTIFS('Exits'!$A$9:$A$608,A378)&lt;&gt;1,"Ausstiegs-ID ist doppelt",IF(B378="","Zugehörige Trade-ID eingeben",IF(IF(IFERROR(OR(CODE(UPPER(LEFT(B378,1)))&lt;65,CODE(UPPER(LEFT(B378,1)))&gt;90),TRUE),TRUE,OR(NOT(ISTEXT(B378)),LEN(B378)&gt;64,LEN(B378)&lt;&gt;LEN(SUBSTITUTE(B378,"*","")),LEN(B378)&lt;&gt;LEN(SUBSTITUTE(B378,"?","")),LEN(B378)&lt;&gt;LEN(SUBSTITUTE(B378,"~","")),LEN(B378)&lt;&gt;LEN(SUBSTITUTE(B378,"=","")),LEN(B378)&lt;&gt;LEN(SUBSTITUTE(B378,"&lt;","")),LEN(B378)&lt;&gt;LEN(SUBSTITUTE(B378,"&gt;","")))),"IDs: Text mit A–Z am Anfang, bis zu 64 Zeichen; ohne *, ?, ~, =, &lt; oder &gt;. Beispiel: T-001.",IF(COUNTIFS('Trades'!$A$9:$A$208,B378)&lt;&gt;1,"Trade-ID muss genau einer Trades-Zeile entsprechen",IF(NOT(ISNUMBER(C378)),"Gültigen Schließungszeitpunkt eingeben",IF(OR(C378&lt;1,C378&gt;2958465),"Gültigen Schließungszeitpunkt eingeben",IF(NOT(ISNUMBER(D378)),"Positive geschlossene Menge eingeben",IF(OR(D378&lt;=0,D378&gt;1000000,ROUND(D378,8)&lt;&gt;D378),"Positive geschlossene Menge eingeben",IF(NOT(ISNUMBER(INDEX('Trades'!$D$9:$D$208,MATCH(B378,'Trades'!$A$9:$A$208,0)))),"Gültigen Eröffnungszeitpunkt eingeben",IF(C378&lt;INDEX('Trades'!$D$9:$D$208,MATCH(B378,'Trades'!$A$9:$A$208,0)),"Ausstieg liegt vor der Eröffnung",IF(AND(E378&lt;&gt;"",OR(NOT(ISNUMBER(E378)),E378&lt;=0)),"Positiven Kurs eingeben oder leer lassen",IF(AND(F378&lt;&gt;"",NOT(ISNUMBER(F378))),"Brutto-P&amp;L muss numerisch oder leer sein",IF(AND(ISNUMBER(F378),OR(ABS(F378)&gt;1000000000,ROUND(F378,2)&lt;&gt;F378)),"Geldbeträge: höchstens 2 Nachkommastellen; Eingabebetrag absolut ≤ 1.000.000.000.",""))))))))))))))))</x:f>
      </x:c>
      <x:c r="I378" s="29" t="str">
        <x:f>IF(ISNUMBER(D378),ROUND(D378,8),"")</x:f>
      </x:c>
      <x:c r="J378" s="29" t="n">
        <x:f>IF(ISNUMBER(F378),1,0)</x:f>
        <x:v>0</x:v>
      </x:c>
      <x:c r="K378" s="29" t="n">
        <x:f>IF(COUNTA(A378:F378)=0,0,1)</x:f>
        <x:v>0</x:v>
      </x:c>
    </x:row>
    <x:row r="379" ht="36" customHeight="1">
      <x:c r="A379" s="34"/>
      <x:c r="B379" s="34"/>
      <x:c r="C379" s="35"/>
      <x:c r="D379" s="36"/>
      <x:c r="E379" s="36"/>
      <x:c r="F379" s="37"/>
      <x:c r="G379" s="38" t="n">
        <x:f>IF(K379=0,0,IF(H379="",1,-1))</x:f>
        <x:v>0</x:v>
      </x:c>
      <x:c r="H379" s="33" t="str">
        <x:f>IF(K379=0,"",IF(A379="","Ausstiegs-ID eingeben",IF(IF(IFERROR(OR(CODE(UPPER(LEFT(A379,1)))&lt;65,CODE(UPPER(LEFT(A379,1)))&gt;90),TRUE),TRUE,OR(NOT(ISTEXT(A379)),LEN(A379)&gt;64,LEN(A379)&lt;&gt;LEN(SUBSTITUTE(A379,"*","")),LEN(A379)&lt;&gt;LEN(SUBSTITUTE(A379,"?","")),LEN(A379)&lt;&gt;LEN(SUBSTITUTE(A379,"~","")),LEN(A379)&lt;&gt;LEN(SUBSTITUTE(A379,"=","")),LEN(A379)&lt;&gt;LEN(SUBSTITUTE(A379,"&lt;","")),LEN(A379)&lt;&gt;LEN(SUBSTITUTE(A379,"&gt;","")))),"IDs: Text mit A–Z am Anfang, bis zu 64 Zeichen; ohne *, ?, ~, =, &lt; oder &gt;. Beispiel: T-001.",IF(COUNTIFS('Exits'!$A$9:$A$608,A379)&lt;&gt;1,"Ausstiegs-ID ist doppelt",IF(B379="","Zugehörige Trade-ID eingeben",IF(IF(IFERROR(OR(CODE(UPPER(LEFT(B379,1)))&lt;65,CODE(UPPER(LEFT(B379,1)))&gt;90),TRUE),TRUE,OR(NOT(ISTEXT(B379)),LEN(B379)&gt;64,LEN(B379)&lt;&gt;LEN(SUBSTITUTE(B379,"*","")),LEN(B379)&lt;&gt;LEN(SUBSTITUTE(B379,"?","")),LEN(B379)&lt;&gt;LEN(SUBSTITUTE(B379,"~","")),LEN(B379)&lt;&gt;LEN(SUBSTITUTE(B379,"=","")),LEN(B379)&lt;&gt;LEN(SUBSTITUTE(B379,"&lt;","")),LEN(B379)&lt;&gt;LEN(SUBSTITUTE(B379,"&gt;","")))),"IDs: Text mit A–Z am Anfang, bis zu 64 Zeichen; ohne *, ?, ~, =, &lt; oder &gt;. Beispiel: T-001.",IF(COUNTIFS('Trades'!$A$9:$A$208,B379)&lt;&gt;1,"Trade-ID muss genau einer Trades-Zeile entsprechen",IF(NOT(ISNUMBER(C379)),"Gültigen Schließungszeitpunkt eingeben",IF(OR(C379&lt;1,C379&gt;2958465),"Gültigen Schließungszeitpunkt eingeben",IF(NOT(ISNUMBER(D379)),"Positive geschlossene Menge eingeben",IF(OR(D379&lt;=0,D379&gt;1000000,ROUND(D379,8)&lt;&gt;D379),"Positive geschlossene Menge eingeben",IF(NOT(ISNUMBER(INDEX('Trades'!$D$9:$D$208,MATCH(B379,'Trades'!$A$9:$A$208,0)))),"Gültigen Eröffnungszeitpunkt eingeben",IF(C379&lt;INDEX('Trades'!$D$9:$D$208,MATCH(B379,'Trades'!$A$9:$A$208,0)),"Ausstieg liegt vor der Eröffnung",IF(AND(E379&lt;&gt;"",OR(NOT(ISNUMBER(E379)),E379&lt;=0)),"Positiven Kurs eingeben oder leer lassen",IF(AND(F379&lt;&gt;"",NOT(ISNUMBER(F379))),"Brutto-P&amp;L muss numerisch oder leer sein",IF(AND(ISNUMBER(F379),OR(ABS(F379)&gt;1000000000,ROUND(F379,2)&lt;&gt;F379)),"Geldbeträge: höchstens 2 Nachkommastellen; Eingabebetrag absolut ≤ 1.000.000.000.",""))))))))))))))))</x:f>
      </x:c>
      <x:c r="I379" s="29" t="str">
        <x:f>IF(ISNUMBER(D379),ROUND(D379,8),"")</x:f>
      </x:c>
      <x:c r="J379" s="29" t="n">
        <x:f>IF(ISNUMBER(F379),1,0)</x:f>
        <x:v>0</x:v>
      </x:c>
      <x:c r="K379" s="29" t="n">
        <x:f>IF(COUNTA(A379:F379)=0,0,1)</x:f>
        <x:v>0</x:v>
      </x:c>
    </x:row>
    <x:row r="380" ht="36" customHeight="1">
      <x:c r="A380" s="34"/>
      <x:c r="B380" s="34"/>
      <x:c r="C380" s="35"/>
      <x:c r="D380" s="36"/>
      <x:c r="E380" s="36"/>
      <x:c r="F380" s="37"/>
      <x:c r="G380" s="38" t="n">
        <x:f>IF(K380=0,0,IF(H380="",1,-1))</x:f>
        <x:v>0</x:v>
      </x:c>
      <x:c r="H380" s="33" t="str">
        <x:f>IF(K380=0,"",IF(A380="","Ausstiegs-ID eingeben",IF(IF(IFERROR(OR(CODE(UPPER(LEFT(A380,1)))&lt;65,CODE(UPPER(LEFT(A380,1)))&gt;90),TRUE),TRUE,OR(NOT(ISTEXT(A380)),LEN(A380)&gt;64,LEN(A380)&lt;&gt;LEN(SUBSTITUTE(A380,"*","")),LEN(A380)&lt;&gt;LEN(SUBSTITUTE(A380,"?","")),LEN(A380)&lt;&gt;LEN(SUBSTITUTE(A380,"~","")),LEN(A380)&lt;&gt;LEN(SUBSTITUTE(A380,"=","")),LEN(A380)&lt;&gt;LEN(SUBSTITUTE(A380,"&lt;","")),LEN(A380)&lt;&gt;LEN(SUBSTITUTE(A380,"&gt;","")))),"IDs: Text mit A–Z am Anfang, bis zu 64 Zeichen; ohne *, ?, ~, =, &lt; oder &gt;. Beispiel: T-001.",IF(COUNTIFS('Exits'!$A$9:$A$608,A380)&lt;&gt;1,"Ausstiegs-ID ist doppelt",IF(B380="","Zugehörige Trade-ID eingeben",IF(IF(IFERROR(OR(CODE(UPPER(LEFT(B380,1)))&lt;65,CODE(UPPER(LEFT(B380,1)))&gt;90),TRUE),TRUE,OR(NOT(ISTEXT(B380)),LEN(B380)&gt;64,LEN(B380)&lt;&gt;LEN(SUBSTITUTE(B380,"*","")),LEN(B380)&lt;&gt;LEN(SUBSTITUTE(B380,"?","")),LEN(B380)&lt;&gt;LEN(SUBSTITUTE(B380,"~","")),LEN(B380)&lt;&gt;LEN(SUBSTITUTE(B380,"=","")),LEN(B380)&lt;&gt;LEN(SUBSTITUTE(B380,"&lt;","")),LEN(B380)&lt;&gt;LEN(SUBSTITUTE(B380,"&gt;","")))),"IDs: Text mit A–Z am Anfang, bis zu 64 Zeichen; ohne *, ?, ~, =, &lt; oder &gt;. Beispiel: T-001.",IF(COUNTIFS('Trades'!$A$9:$A$208,B380)&lt;&gt;1,"Trade-ID muss genau einer Trades-Zeile entsprechen",IF(NOT(ISNUMBER(C380)),"Gültigen Schließungszeitpunkt eingeben",IF(OR(C380&lt;1,C380&gt;2958465),"Gültigen Schließungszeitpunkt eingeben",IF(NOT(ISNUMBER(D380)),"Positive geschlossene Menge eingeben",IF(OR(D380&lt;=0,D380&gt;1000000,ROUND(D380,8)&lt;&gt;D380),"Positive geschlossene Menge eingeben",IF(NOT(ISNUMBER(INDEX('Trades'!$D$9:$D$208,MATCH(B380,'Trades'!$A$9:$A$208,0)))),"Gültigen Eröffnungszeitpunkt eingeben",IF(C380&lt;INDEX('Trades'!$D$9:$D$208,MATCH(B380,'Trades'!$A$9:$A$208,0)),"Ausstieg liegt vor der Eröffnung",IF(AND(E380&lt;&gt;"",OR(NOT(ISNUMBER(E380)),E380&lt;=0)),"Positiven Kurs eingeben oder leer lassen",IF(AND(F380&lt;&gt;"",NOT(ISNUMBER(F380))),"Brutto-P&amp;L muss numerisch oder leer sein",IF(AND(ISNUMBER(F380),OR(ABS(F380)&gt;1000000000,ROUND(F380,2)&lt;&gt;F380)),"Geldbeträge: höchstens 2 Nachkommastellen; Eingabebetrag absolut ≤ 1.000.000.000.",""))))))))))))))))</x:f>
      </x:c>
      <x:c r="I380" s="29" t="str">
        <x:f>IF(ISNUMBER(D380),ROUND(D380,8),"")</x:f>
      </x:c>
      <x:c r="J380" s="29" t="n">
        <x:f>IF(ISNUMBER(F380),1,0)</x:f>
        <x:v>0</x:v>
      </x:c>
      <x:c r="K380" s="29" t="n">
        <x:f>IF(COUNTA(A380:F380)=0,0,1)</x:f>
        <x:v>0</x:v>
      </x:c>
    </x:row>
    <x:row r="381" ht="36" customHeight="1">
      <x:c r="A381" s="34"/>
      <x:c r="B381" s="34"/>
      <x:c r="C381" s="35"/>
      <x:c r="D381" s="36"/>
      <x:c r="E381" s="36"/>
      <x:c r="F381" s="37"/>
      <x:c r="G381" s="38" t="n">
        <x:f>IF(K381=0,0,IF(H381="",1,-1))</x:f>
        <x:v>0</x:v>
      </x:c>
      <x:c r="H381" s="33" t="str">
        <x:f>IF(K381=0,"",IF(A381="","Ausstiegs-ID eingeben",IF(IF(IFERROR(OR(CODE(UPPER(LEFT(A381,1)))&lt;65,CODE(UPPER(LEFT(A381,1)))&gt;90),TRUE),TRUE,OR(NOT(ISTEXT(A381)),LEN(A381)&gt;64,LEN(A381)&lt;&gt;LEN(SUBSTITUTE(A381,"*","")),LEN(A381)&lt;&gt;LEN(SUBSTITUTE(A381,"?","")),LEN(A381)&lt;&gt;LEN(SUBSTITUTE(A381,"~","")),LEN(A381)&lt;&gt;LEN(SUBSTITUTE(A381,"=","")),LEN(A381)&lt;&gt;LEN(SUBSTITUTE(A381,"&lt;","")),LEN(A381)&lt;&gt;LEN(SUBSTITUTE(A381,"&gt;","")))),"IDs: Text mit A–Z am Anfang, bis zu 64 Zeichen; ohne *, ?, ~, =, &lt; oder &gt;. Beispiel: T-001.",IF(COUNTIFS('Exits'!$A$9:$A$608,A381)&lt;&gt;1,"Ausstiegs-ID ist doppelt",IF(B381="","Zugehörige Trade-ID eingeben",IF(IF(IFERROR(OR(CODE(UPPER(LEFT(B381,1)))&lt;65,CODE(UPPER(LEFT(B381,1)))&gt;90),TRUE),TRUE,OR(NOT(ISTEXT(B381)),LEN(B381)&gt;64,LEN(B381)&lt;&gt;LEN(SUBSTITUTE(B381,"*","")),LEN(B381)&lt;&gt;LEN(SUBSTITUTE(B381,"?","")),LEN(B381)&lt;&gt;LEN(SUBSTITUTE(B381,"~","")),LEN(B381)&lt;&gt;LEN(SUBSTITUTE(B381,"=","")),LEN(B381)&lt;&gt;LEN(SUBSTITUTE(B381,"&lt;","")),LEN(B381)&lt;&gt;LEN(SUBSTITUTE(B381,"&gt;","")))),"IDs: Text mit A–Z am Anfang, bis zu 64 Zeichen; ohne *, ?, ~, =, &lt; oder &gt;. Beispiel: T-001.",IF(COUNTIFS('Trades'!$A$9:$A$208,B381)&lt;&gt;1,"Trade-ID muss genau einer Trades-Zeile entsprechen",IF(NOT(ISNUMBER(C381)),"Gültigen Schließungszeitpunkt eingeben",IF(OR(C381&lt;1,C381&gt;2958465),"Gültigen Schließungszeitpunkt eingeben",IF(NOT(ISNUMBER(D381)),"Positive geschlossene Menge eingeben",IF(OR(D381&lt;=0,D381&gt;1000000,ROUND(D381,8)&lt;&gt;D381),"Positive geschlossene Menge eingeben",IF(NOT(ISNUMBER(INDEX('Trades'!$D$9:$D$208,MATCH(B381,'Trades'!$A$9:$A$208,0)))),"Gültigen Eröffnungszeitpunkt eingeben",IF(C381&lt;INDEX('Trades'!$D$9:$D$208,MATCH(B381,'Trades'!$A$9:$A$208,0)),"Ausstieg liegt vor der Eröffnung",IF(AND(E381&lt;&gt;"",OR(NOT(ISNUMBER(E381)),E381&lt;=0)),"Positiven Kurs eingeben oder leer lassen",IF(AND(F381&lt;&gt;"",NOT(ISNUMBER(F381))),"Brutto-P&amp;L muss numerisch oder leer sein",IF(AND(ISNUMBER(F381),OR(ABS(F381)&gt;1000000000,ROUND(F381,2)&lt;&gt;F381)),"Geldbeträge: höchstens 2 Nachkommastellen; Eingabebetrag absolut ≤ 1.000.000.000.",""))))))))))))))))</x:f>
      </x:c>
      <x:c r="I381" s="29" t="str">
        <x:f>IF(ISNUMBER(D381),ROUND(D381,8),"")</x:f>
      </x:c>
      <x:c r="J381" s="29" t="n">
        <x:f>IF(ISNUMBER(F381),1,0)</x:f>
        <x:v>0</x:v>
      </x:c>
      <x:c r="K381" s="29" t="n">
        <x:f>IF(COUNTA(A381:F381)=0,0,1)</x:f>
        <x:v>0</x:v>
      </x:c>
    </x:row>
    <x:row r="382" ht="36" customHeight="1">
      <x:c r="A382" s="34"/>
      <x:c r="B382" s="34"/>
      <x:c r="C382" s="35"/>
      <x:c r="D382" s="36"/>
      <x:c r="E382" s="36"/>
      <x:c r="F382" s="37"/>
      <x:c r="G382" s="38" t="n">
        <x:f>IF(K382=0,0,IF(H382="",1,-1))</x:f>
        <x:v>0</x:v>
      </x:c>
      <x:c r="H382" s="33" t="str">
        <x:f>IF(K382=0,"",IF(A382="","Ausstiegs-ID eingeben",IF(IF(IFERROR(OR(CODE(UPPER(LEFT(A382,1)))&lt;65,CODE(UPPER(LEFT(A382,1)))&gt;90),TRUE),TRUE,OR(NOT(ISTEXT(A382)),LEN(A382)&gt;64,LEN(A382)&lt;&gt;LEN(SUBSTITUTE(A382,"*","")),LEN(A382)&lt;&gt;LEN(SUBSTITUTE(A382,"?","")),LEN(A382)&lt;&gt;LEN(SUBSTITUTE(A382,"~","")),LEN(A382)&lt;&gt;LEN(SUBSTITUTE(A382,"=","")),LEN(A382)&lt;&gt;LEN(SUBSTITUTE(A382,"&lt;","")),LEN(A382)&lt;&gt;LEN(SUBSTITUTE(A382,"&gt;","")))),"IDs: Text mit A–Z am Anfang, bis zu 64 Zeichen; ohne *, ?, ~, =, &lt; oder &gt;. Beispiel: T-001.",IF(COUNTIFS('Exits'!$A$9:$A$608,A382)&lt;&gt;1,"Ausstiegs-ID ist doppelt",IF(B382="","Zugehörige Trade-ID eingeben",IF(IF(IFERROR(OR(CODE(UPPER(LEFT(B382,1)))&lt;65,CODE(UPPER(LEFT(B382,1)))&gt;90),TRUE),TRUE,OR(NOT(ISTEXT(B382)),LEN(B382)&gt;64,LEN(B382)&lt;&gt;LEN(SUBSTITUTE(B382,"*","")),LEN(B382)&lt;&gt;LEN(SUBSTITUTE(B382,"?","")),LEN(B382)&lt;&gt;LEN(SUBSTITUTE(B382,"~","")),LEN(B382)&lt;&gt;LEN(SUBSTITUTE(B382,"=","")),LEN(B382)&lt;&gt;LEN(SUBSTITUTE(B382,"&lt;","")),LEN(B382)&lt;&gt;LEN(SUBSTITUTE(B382,"&gt;","")))),"IDs: Text mit A–Z am Anfang, bis zu 64 Zeichen; ohne *, ?, ~, =, &lt; oder &gt;. Beispiel: T-001.",IF(COUNTIFS('Trades'!$A$9:$A$208,B382)&lt;&gt;1,"Trade-ID muss genau einer Trades-Zeile entsprechen",IF(NOT(ISNUMBER(C382)),"Gültigen Schließungszeitpunkt eingeben",IF(OR(C382&lt;1,C382&gt;2958465),"Gültigen Schließungszeitpunkt eingeben",IF(NOT(ISNUMBER(D382)),"Positive geschlossene Menge eingeben",IF(OR(D382&lt;=0,D382&gt;1000000,ROUND(D382,8)&lt;&gt;D382),"Positive geschlossene Menge eingeben",IF(NOT(ISNUMBER(INDEX('Trades'!$D$9:$D$208,MATCH(B382,'Trades'!$A$9:$A$208,0)))),"Gültigen Eröffnungszeitpunkt eingeben",IF(C382&lt;INDEX('Trades'!$D$9:$D$208,MATCH(B382,'Trades'!$A$9:$A$208,0)),"Ausstieg liegt vor der Eröffnung",IF(AND(E382&lt;&gt;"",OR(NOT(ISNUMBER(E382)),E382&lt;=0)),"Positiven Kurs eingeben oder leer lassen",IF(AND(F382&lt;&gt;"",NOT(ISNUMBER(F382))),"Brutto-P&amp;L muss numerisch oder leer sein",IF(AND(ISNUMBER(F382),OR(ABS(F382)&gt;1000000000,ROUND(F382,2)&lt;&gt;F382)),"Geldbeträge: höchstens 2 Nachkommastellen; Eingabebetrag absolut ≤ 1.000.000.000.",""))))))))))))))))</x:f>
      </x:c>
      <x:c r="I382" s="29" t="str">
        <x:f>IF(ISNUMBER(D382),ROUND(D382,8),"")</x:f>
      </x:c>
      <x:c r="J382" s="29" t="n">
        <x:f>IF(ISNUMBER(F382),1,0)</x:f>
        <x:v>0</x:v>
      </x:c>
      <x:c r="K382" s="29" t="n">
        <x:f>IF(COUNTA(A382:F382)=0,0,1)</x:f>
        <x:v>0</x:v>
      </x:c>
    </x:row>
    <x:row r="383" ht="36" customHeight="1">
      <x:c r="A383" s="34"/>
      <x:c r="B383" s="34"/>
      <x:c r="C383" s="35"/>
      <x:c r="D383" s="36"/>
      <x:c r="E383" s="36"/>
      <x:c r="F383" s="37"/>
      <x:c r="G383" s="38" t="n">
        <x:f>IF(K383=0,0,IF(H383="",1,-1))</x:f>
        <x:v>0</x:v>
      </x:c>
      <x:c r="H383" s="33" t="str">
        <x:f>IF(K383=0,"",IF(A383="","Ausstiegs-ID eingeben",IF(IF(IFERROR(OR(CODE(UPPER(LEFT(A383,1)))&lt;65,CODE(UPPER(LEFT(A383,1)))&gt;90),TRUE),TRUE,OR(NOT(ISTEXT(A383)),LEN(A383)&gt;64,LEN(A383)&lt;&gt;LEN(SUBSTITUTE(A383,"*","")),LEN(A383)&lt;&gt;LEN(SUBSTITUTE(A383,"?","")),LEN(A383)&lt;&gt;LEN(SUBSTITUTE(A383,"~","")),LEN(A383)&lt;&gt;LEN(SUBSTITUTE(A383,"=","")),LEN(A383)&lt;&gt;LEN(SUBSTITUTE(A383,"&lt;","")),LEN(A383)&lt;&gt;LEN(SUBSTITUTE(A383,"&gt;","")))),"IDs: Text mit A–Z am Anfang, bis zu 64 Zeichen; ohne *, ?, ~, =, &lt; oder &gt;. Beispiel: T-001.",IF(COUNTIFS('Exits'!$A$9:$A$608,A383)&lt;&gt;1,"Ausstiegs-ID ist doppelt",IF(B383="","Zugehörige Trade-ID eingeben",IF(IF(IFERROR(OR(CODE(UPPER(LEFT(B383,1)))&lt;65,CODE(UPPER(LEFT(B383,1)))&gt;90),TRUE),TRUE,OR(NOT(ISTEXT(B383)),LEN(B383)&gt;64,LEN(B383)&lt;&gt;LEN(SUBSTITUTE(B383,"*","")),LEN(B383)&lt;&gt;LEN(SUBSTITUTE(B383,"?","")),LEN(B383)&lt;&gt;LEN(SUBSTITUTE(B383,"~","")),LEN(B383)&lt;&gt;LEN(SUBSTITUTE(B383,"=","")),LEN(B383)&lt;&gt;LEN(SUBSTITUTE(B383,"&lt;","")),LEN(B383)&lt;&gt;LEN(SUBSTITUTE(B383,"&gt;","")))),"IDs: Text mit A–Z am Anfang, bis zu 64 Zeichen; ohne *, ?, ~, =, &lt; oder &gt;. Beispiel: T-001.",IF(COUNTIFS('Trades'!$A$9:$A$208,B383)&lt;&gt;1,"Trade-ID muss genau einer Trades-Zeile entsprechen",IF(NOT(ISNUMBER(C383)),"Gültigen Schließungszeitpunkt eingeben",IF(OR(C383&lt;1,C383&gt;2958465),"Gültigen Schließungszeitpunkt eingeben",IF(NOT(ISNUMBER(D383)),"Positive geschlossene Menge eingeben",IF(OR(D383&lt;=0,D383&gt;1000000,ROUND(D383,8)&lt;&gt;D383),"Positive geschlossene Menge eingeben",IF(NOT(ISNUMBER(INDEX('Trades'!$D$9:$D$208,MATCH(B383,'Trades'!$A$9:$A$208,0)))),"Gültigen Eröffnungszeitpunkt eingeben",IF(C383&lt;INDEX('Trades'!$D$9:$D$208,MATCH(B383,'Trades'!$A$9:$A$208,0)),"Ausstieg liegt vor der Eröffnung",IF(AND(E383&lt;&gt;"",OR(NOT(ISNUMBER(E383)),E383&lt;=0)),"Positiven Kurs eingeben oder leer lassen",IF(AND(F383&lt;&gt;"",NOT(ISNUMBER(F383))),"Brutto-P&amp;L muss numerisch oder leer sein",IF(AND(ISNUMBER(F383),OR(ABS(F383)&gt;1000000000,ROUND(F383,2)&lt;&gt;F383)),"Geldbeträge: höchstens 2 Nachkommastellen; Eingabebetrag absolut ≤ 1.000.000.000.",""))))))))))))))))</x:f>
      </x:c>
      <x:c r="I383" s="29" t="str">
        <x:f>IF(ISNUMBER(D383),ROUND(D383,8),"")</x:f>
      </x:c>
      <x:c r="J383" s="29" t="n">
        <x:f>IF(ISNUMBER(F383),1,0)</x:f>
        <x:v>0</x:v>
      </x:c>
      <x:c r="K383" s="29" t="n">
        <x:f>IF(COUNTA(A383:F383)=0,0,1)</x:f>
        <x:v>0</x:v>
      </x:c>
    </x:row>
    <x:row r="384" ht="36" customHeight="1">
      <x:c r="A384" s="34"/>
      <x:c r="B384" s="34"/>
      <x:c r="C384" s="35"/>
      <x:c r="D384" s="36"/>
      <x:c r="E384" s="36"/>
      <x:c r="F384" s="37"/>
      <x:c r="G384" s="38" t="n">
        <x:f>IF(K384=0,0,IF(H384="",1,-1))</x:f>
        <x:v>0</x:v>
      </x:c>
      <x:c r="H384" s="33" t="str">
        <x:f>IF(K384=0,"",IF(A384="","Ausstiegs-ID eingeben",IF(IF(IFERROR(OR(CODE(UPPER(LEFT(A384,1)))&lt;65,CODE(UPPER(LEFT(A384,1)))&gt;90),TRUE),TRUE,OR(NOT(ISTEXT(A384)),LEN(A384)&gt;64,LEN(A384)&lt;&gt;LEN(SUBSTITUTE(A384,"*","")),LEN(A384)&lt;&gt;LEN(SUBSTITUTE(A384,"?","")),LEN(A384)&lt;&gt;LEN(SUBSTITUTE(A384,"~","")),LEN(A384)&lt;&gt;LEN(SUBSTITUTE(A384,"=","")),LEN(A384)&lt;&gt;LEN(SUBSTITUTE(A384,"&lt;","")),LEN(A384)&lt;&gt;LEN(SUBSTITUTE(A384,"&gt;","")))),"IDs: Text mit A–Z am Anfang, bis zu 64 Zeichen; ohne *, ?, ~, =, &lt; oder &gt;. Beispiel: T-001.",IF(COUNTIFS('Exits'!$A$9:$A$608,A384)&lt;&gt;1,"Ausstiegs-ID ist doppelt",IF(B384="","Zugehörige Trade-ID eingeben",IF(IF(IFERROR(OR(CODE(UPPER(LEFT(B384,1)))&lt;65,CODE(UPPER(LEFT(B384,1)))&gt;90),TRUE),TRUE,OR(NOT(ISTEXT(B384)),LEN(B384)&gt;64,LEN(B384)&lt;&gt;LEN(SUBSTITUTE(B384,"*","")),LEN(B384)&lt;&gt;LEN(SUBSTITUTE(B384,"?","")),LEN(B384)&lt;&gt;LEN(SUBSTITUTE(B384,"~","")),LEN(B384)&lt;&gt;LEN(SUBSTITUTE(B384,"=","")),LEN(B384)&lt;&gt;LEN(SUBSTITUTE(B384,"&lt;","")),LEN(B384)&lt;&gt;LEN(SUBSTITUTE(B384,"&gt;","")))),"IDs: Text mit A–Z am Anfang, bis zu 64 Zeichen; ohne *, ?, ~, =, &lt; oder &gt;. Beispiel: T-001.",IF(COUNTIFS('Trades'!$A$9:$A$208,B384)&lt;&gt;1,"Trade-ID muss genau einer Trades-Zeile entsprechen",IF(NOT(ISNUMBER(C384)),"Gültigen Schließungszeitpunkt eingeben",IF(OR(C384&lt;1,C384&gt;2958465),"Gültigen Schließungszeitpunkt eingeben",IF(NOT(ISNUMBER(D384)),"Positive geschlossene Menge eingeben",IF(OR(D384&lt;=0,D384&gt;1000000,ROUND(D384,8)&lt;&gt;D384),"Positive geschlossene Menge eingeben",IF(NOT(ISNUMBER(INDEX('Trades'!$D$9:$D$208,MATCH(B384,'Trades'!$A$9:$A$208,0)))),"Gültigen Eröffnungszeitpunkt eingeben",IF(C384&lt;INDEX('Trades'!$D$9:$D$208,MATCH(B384,'Trades'!$A$9:$A$208,0)),"Ausstieg liegt vor der Eröffnung",IF(AND(E384&lt;&gt;"",OR(NOT(ISNUMBER(E384)),E384&lt;=0)),"Positiven Kurs eingeben oder leer lassen",IF(AND(F384&lt;&gt;"",NOT(ISNUMBER(F384))),"Brutto-P&amp;L muss numerisch oder leer sein",IF(AND(ISNUMBER(F384),OR(ABS(F384)&gt;1000000000,ROUND(F384,2)&lt;&gt;F384)),"Geldbeträge: höchstens 2 Nachkommastellen; Eingabebetrag absolut ≤ 1.000.000.000.",""))))))))))))))))</x:f>
      </x:c>
      <x:c r="I384" s="29" t="str">
        <x:f>IF(ISNUMBER(D384),ROUND(D384,8),"")</x:f>
      </x:c>
      <x:c r="J384" s="29" t="n">
        <x:f>IF(ISNUMBER(F384),1,0)</x:f>
        <x:v>0</x:v>
      </x:c>
      <x:c r="K384" s="29" t="n">
        <x:f>IF(COUNTA(A384:F384)=0,0,1)</x:f>
        <x:v>0</x:v>
      </x:c>
    </x:row>
    <x:row r="385" ht="36" customHeight="1">
      <x:c r="A385" s="34"/>
      <x:c r="B385" s="34"/>
      <x:c r="C385" s="35"/>
      <x:c r="D385" s="36"/>
      <x:c r="E385" s="36"/>
      <x:c r="F385" s="37"/>
      <x:c r="G385" s="38" t="n">
        <x:f>IF(K385=0,0,IF(H385="",1,-1))</x:f>
        <x:v>0</x:v>
      </x:c>
      <x:c r="H385" s="33" t="str">
        <x:f>IF(K385=0,"",IF(A385="","Ausstiegs-ID eingeben",IF(IF(IFERROR(OR(CODE(UPPER(LEFT(A385,1)))&lt;65,CODE(UPPER(LEFT(A385,1)))&gt;90),TRUE),TRUE,OR(NOT(ISTEXT(A385)),LEN(A385)&gt;64,LEN(A385)&lt;&gt;LEN(SUBSTITUTE(A385,"*","")),LEN(A385)&lt;&gt;LEN(SUBSTITUTE(A385,"?","")),LEN(A385)&lt;&gt;LEN(SUBSTITUTE(A385,"~","")),LEN(A385)&lt;&gt;LEN(SUBSTITUTE(A385,"=","")),LEN(A385)&lt;&gt;LEN(SUBSTITUTE(A385,"&lt;","")),LEN(A385)&lt;&gt;LEN(SUBSTITUTE(A385,"&gt;","")))),"IDs: Text mit A–Z am Anfang, bis zu 64 Zeichen; ohne *, ?, ~, =, &lt; oder &gt;. Beispiel: T-001.",IF(COUNTIFS('Exits'!$A$9:$A$608,A385)&lt;&gt;1,"Ausstiegs-ID ist doppelt",IF(B385="","Zugehörige Trade-ID eingeben",IF(IF(IFERROR(OR(CODE(UPPER(LEFT(B385,1)))&lt;65,CODE(UPPER(LEFT(B385,1)))&gt;90),TRUE),TRUE,OR(NOT(ISTEXT(B385)),LEN(B385)&gt;64,LEN(B385)&lt;&gt;LEN(SUBSTITUTE(B385,"*","")),LEN(B385)&lt;&gt;LEN(SUBSTITUTE(B385,"?","")),LEN(B385)&lt;&gt;LEN(SUBSTITUTE(B385,"~","")),LEN(B385)&lt;&gt;LEN(SUBSTITUTE(B385,"=","")),LEN(B385)&lt;&gt;LEN(SUBSTITUTE(B385,"&lt;","")),LEN(B385)&lt;&gt;LEN(SUBSTITUTE(B385,"&gt;","")))),"IDs: Text mit A–Z am Anfang, bis zu 64 Zeichen; ohne *, ?, ~, =, &lt; oder &gt;. Beispiel: T-001.",IF(COUNTIFS('Trades'!$A$9:$A$208,B385)&lt;&gt;1,"Trade-ID muss genau einer Trades-Zeile entsprechen",IF(NOT(ISNUMBER(C385)),"Gültigen Schließungszeitpunkt eingeben",IF(OR(C385&lt;1,C385&gt;2958465),"Gültigen Schließungszeitpunkt eingeben",IF(NOT(ISNUMBER(D385)),"Positive geschlossene Menge eingeben",IF(OR(D385&lt;=0,D385&gt;1000000,ROUND(D385,8)&lt;&gt;D385),"Positive geschlossene Menge eingeben",IF(NOT(ISNUMBER(INDEX('Trades'!$D$9:$D$208,MATCH(B385,'Trades'!$A$9:$A$208,0)))),"Gültigen Eröffnungszeitpunkt eingeben",IF(C385&lt;INDEX('Trades'!$D$9:$D$208,MATCH(B385,'Trades'!$A$9:$A$208,0)),"Ausstieg liegt vor der Eröffnung",IF(AND(E385&lt;&gt;"",OR(NOT(ISNUMBER(E385)),E385&lt;=0)),"Positiven Kurs eingeben oder leer lassen",IF(AND(F385&lt;&gt;"",NOT(ISNUMBER(F385))),"Brutto-P&amp;L muss numerisch oder leer sein",IF(AND(ISNUMBER(F385),OR(ABS(F385)&gt;1000000000,ROUND(F385,2)&lt;&gt;F385)),"Geldbeträge: höchstens 2 Nachkommastellen; Eingabebetrag absolut ≤ 1.000.000.000.",""))))))))))))))))</x:f>
      </x:c>
      <x:c r="I385" s="29" t="str">
        <x:f>IF(ISNUMBER(D385),ROUND(D385,8),"")</x:f>
      </x:c>
      <x:c r="J385" s="29" t="n">
        <x:f>IF(ISNUMBER(F385),1,0)</x:f>
        <x:v>0</x:v>
      </x:c>
      <x:c r="K385" s="29" t="n">
        <x:f>IF(COUNTA(A385:F385)=0,0,1)</x:f>
        <x:v>0</x:v>
      </x:c>
    </x:row>
    <x:row r="386" ht="36" customHeight="1">
      <x:c r="A386" s="34"/>
      <x:c r="B386" s="34"/>
      <x:c r="C386" s="35"/>
      <x:c r="D386" s="36"/>
      <x:c r="E386" s="36"/>
      <x:c r="F386" s="37"/>
      <x:c r="G386" s="38" t="n">
        <x:f>IF(K386=0,0,IF(H386="",1,-1))</x:f>
        <x:v>0</x:v>
      </x:c>
      <x:c r="H386" s="33" t="str">
        <x:f>IF(K386=0,"",IF(A386="","Ausstiegs-ID eingeben",IF(IF(IFERROR(OR(CODE(UPPER(LEFT(A386,1)))&lt;65,CODE(UPPER(LEFT(A386,1)))&gt;90),TRUE),TRUE,OR(NOT(ISTEXT(A386)),LEN(A386)&gt;64,LEN(A386)&lt;&gt;LEN(SUBSTITUTE(A386,"*","")),LEN(A386)&lt;&gt;LEN(SUBSTITUTE(A386,"?","")),LEN(A386)&lt;&gt;LEN(SUBSTITUTE(A386,"~","")),LEN(A386)&lt;&gt;LEN(SUBSTITUTE(A386,"=","")),LEN(A386)&lt;&gt;LEN(SUBSTITUTE(A386,"&lt;","")),LEN(A386)&lt;&gt;LEN(SUBSTITUTE(A386,"&gt;","")))),"IDs: Text mit A–Z am Anfang, bis zu 64 Zeichen; ohne *, ?, ~, =, &lt; oder &gt;. Beispiel: T-001.",IF(COUNTIFS('Exits'!$A$9:$A$608,A386)&lt;&gt;1,"Ausstiegs-ID ist doppelt",IF(B386="","Zugehörige Trade-ID eingeben",IF(IF(IFERROR(OR(CODE(UPPER(LEFT(B386,1)))&lt;65,CODE(UPPER(LEFT(B386,1)))&gt;90),TRUE),TRUE,OR(NOT(ISTEXT(B386)),LEN(B386)&gt;64,LEN(B386)&lt;&gt;LEN(SUBSTITUTE(B386,"*","")),LEN(B386)&lt;&gt;LEN(SUBSTITUTE(B386,"?","")),LEN(B386)&lt;&gt;LEN(SUBSTITUTE(B386,"~","")),LEN(B386)&lt;&gt;LEN(SUBSTITUTE(B386,"=","")),LEN(B386)&lt;&gt;LEN(SUBSTITUTE(B386,"&lt;","")),LEN(B386)&lt;&gt;LEN(SUBSTITUTE(B386,"&gt;","")))),"IDs: Text mit A–Z am Anfang, bis zu 64 Zeichen; ohne *, ?, ~, =, &lt; oder &gt;. Beispiel: T-001.",IF(COUNTIFS('Trades'!$A$9:$A$208,B386)&lt;&gt;1,"Trade-ID muss genau einer Trades-Zeile entsprechen",IF(NOT(ISNUMBER(C386)),"Gültigen Schließungszeitpunkt eingeben",IF(OR(C386&lt;1,C386&gt;2958465),"Gültigen Schließungszeitpunkt eingeben",IF(NOT(ISNUMBER(D386)),"Positive geschlossene Menge eingeben",IF(OR(D386&lt;=0,D386&gt;1000000,ROUND(D386,8)&lt;&gt;D386),"Positive geschlossene Menge eingeben",IF(NOT(ISNUMBER(INDEX('Trades'!$D$9:$D$208,MATCH(B386,'Trades'!$A$9:$A$208,0)))),"Gültigen Eröffnungszeitpunkt eingeben",IF(C386&lt;INDEX('Trades'!$D$9:$D$208,MATCH(B386,'Trades'!$A$9:$A$208,0)),"Ausstieg liegt vor der Eröffnung",IF(AND(E386&lt;&gt;"",OR(NOT(ISNUMBER(E386)),E386&lt;=0)),"Positiven Kurs eingeben oder leer lassen",IF(AND(F386&lt;&gt;"",NOT(ISNUMBER(F386))),"Brutto-P&amp;L muss numerisch oder leer sein",IF(AND(ISNUMBER(F386),OR(ABS(F386)&gt;1000000000,ROUND(F386,2)&lt;&gt;F386)),"Geldbeträge: höchstens 2 Nachkommastellen; Eingabebetrag absolut ≤ 1.000.000.000.",""))))))))))))))))</x:f>
      </x:c>
      <x:c r="I386" s="29" t="str">
        <x:f>IF(ISNUMBER(D386),ROUND(D386,8),"")</x:f>
      </x:c>
      <x:c r="J386" s="29" t="n">
        <x:f>IF(ISNUMBER(F386),1,0)</x:f>
        <x:v>0</x:v>
      </x:c>
      <x:c r="K386" s="29" t="n">
        <x:f>IF(COUNTA(A386:F386)=0,0,1)</x:f>
        <x:v>0</x:v>
      </x:c>
    </x:row>
    <x:row r="387" ht="36" customHeight="1">
      <x:c r="A387" s="34"/>
      <x:c r="B387" s="34"/>
      <x:c r="C387" s="35"/>
      <x:c r="D387" s="36"/>
      <x:c r="E387" s="36"/>
      <x:c r="F387" s="37"/>
      <x:c r="G387" s="38" t="n">
        <x:f>IF(K387=0,0,IF(H387="",1,-1))</x:f>
        <x:v>0</x:v>
      </x:c>
      <x:c r="H387" s="33" t="str">
        <x:f>IF(K387=0,"",IF(A387="","Ausstiegs-ID eingeben",IF(IF(IFERROR(OR(CODE(UPPER(LEFT(A387,1)))&lt;65,CODE(UPPER(LEFT(A387,1)))&gt;90),TRUE),TRUE,OR(NOT(ISTEXT(A387)),LEN(A387)&gt;64,LEN(A387)&lt;&gt;LEN(SUBSTITUTE(A387,"*","")),LEN(A387)&lt;&gt;LEN(SUBSTITUTE(A387,"?","")),LEN(A387)&lt;&gt;LEN(SUBSTITUTE(A387,"~","")),LEN(A387)&lt;&gt;LEN(SUBSTITUTE(A387,"=","")),LEN(A387)&lt;&gt;LEN(SUBSTITUTE(A387,"&lt;","")),LEN(A387)&lt;&gt;LEN(SUBSTITUTE(A387,"&gt;","")))),"IDs: Text mit A–Z am Anfang, bis zu 64 Zeichen; ohne *, ?, ~, =, &lt; oder &gt;. Beispiel: T-001.",IF(COUNTIFS('Exits'!$A$9:$A$608,A387)&lt;&gt;1,"Ausstiegs-ID ist doppelt",IF(B387="","Zugehörige Trade-ID eingeben",IF(IF(IFERROR(OR(CODE(UPPER(LEFT(B387,1)))&lt;65,CODE(UPPER(LEFT(B387,1)))&gt;90),TRUE),TRUE,OR(NOT(ISTEXT(B387)),LEN(B387)&gt;64,LEN(B387)&lt;&gt;LEN(SUBSTITUTE(B387,"*","")),LEN(B387)&lt;&gt;LEN(SUBSTITUTE(B387,"?","")),LEN(B387)&lt;&gt;LEN(SUBSTITUTE(B387,"~","")),LEN(B387)&lt;&gt;LEN(SUBSTITUTE(B387,"=","")),LEN(B387)&lt;&gt;LEN(SUBSTITUTE(B387,"&lt;","")),LEN(B387)&lt;&gt;LEN(SUBSTITUTE(B387,"&gt;","")))),"IDs: Text mit A–Z am Anfang, bis zu 64 Zeichen; ohne *, ?, ~, =, &lt; oder &gt;. Beispiel: T-001.",IF(COUNTIFS('Trades'!$A$9:$A$208,B387)&lt;&gt;1,"Trade-ID muss genau einer Trades-Zeile entsprechen",IF(NOT(ISNUMBER(C387)),"Gültigen Schließungszeitpunkt eingeben",IF(OR(C387&lt;1,C387&gt;2958465),"Gültigen Schließungszeitpunkt eingeben",IF(NOT(ISNUMBER(D387)),"Positive geschlossene Menge eingeben",IF(OR(D387&lt;=0,D387&gt;1000000,ROUND(D387,8)&lt;&gt;D387),"Positive geschlossene Menge eingeben",IF(NOT(ISNUMBER(INDEX('Trades'!$D$9:$D$208,MATCH(B387,'Trades'!$A$9:$A$208,0)))),"Gültigen Eröffnungszeitpunkt eingeben",IF(C387&lt;INDEX('Trades'!$D$9:$D$208,MATCH(B387,'Trades'!$A$9:$A$208,0)),"Ausstieg liegt vor der Eröffnung",IF(AND(E387&lt;&gt;"",OR(NOT(ISNUMBER(E387)),E387&lt;=0)),"Positiven Kurs eingeben oder leer lassen",IF(AND(F387&lt;&gt;"",NOT(ISNUMBER(F387))),"Brutto-P&amp;L muss numerisch oder leer sein",IF(AND(ISNUMBER(F387),OR(ABS(F387)&gt;1000000000,ROUND(F387,2)&lt;&gt;F387)),"Geldbeträge: höchstens 2 Nachkommastellen; Eingabebetrag absolut ≤ 1.000.000.000.",""))))))))))))))))</x:f>
      </x:c>
      <x:c r="I387" s="29" t="str">
        <x:f>IF(ISNUMBER(D387),ROUND(D387,8),"")</x:f>
      </x:c>
      <x:c r="J387" s="29" t="n">
        <x:f>IF(ISNUMBER(F387),1,0)</x:f>
        <x:v>0</x:v>
      </x:c>
      <x:c r="K387" s="29" t="n">
        <x:f>IF(COUNTA(A387:F387)=0,0,1)</x:f>
        <x:v>0</x:v>
      </x:c>
    </x:row>
    <x:row r="388" ht="36" customHeight="1">
      <x:c r="A388" s="34"/>
      <x:c r="B388" s="34"/>
      <x:c r="C388" s="35"/>
      <x:c r="D388" s="36"/>
      <x:c r="E388" s="36"/>
      <x:c r="F388" s="37"/>
      <x:c r="G388" s="38" t="n">
        <x:f>IF(K388=0,0,IF(H388="",1,-1))</x:f>
        <x:v>0</x:v>
      </x:c>
      <x:c r="H388" s="33" t="str">
        <x:f>IF(K388=0,"",IF(A388="","Ausstiegs-ID eingeben",IF(IF(IFERROR(OR(CODE(UPPER(LEFT(A388,1)))&lt;65,CODE(UPPER(LEFT(A388,1)))&gt;90),TRUE),TRUE,OR(NOT(ISTEXT(A388)),LEN(A388)&gt;64,LEN(A388)&lt;&gt;LEN(SUBSTITUTE(A388,"*","")),LEN(A388)&lt;&gt;LEN(SUBSTITUTE(A388,"?","")),LEN(A388)&lt;&gt;LEN(SUBSTITUTE(A388,"~","")),LEN(A388)&lt;&gt;LEN(SUBSTITUTE(A388,"=","")),LEN(A388)&lt;&gt;LEN(SUBSTITUTE(A388,"&lt;","")),LEN(A388)&lt;&gt;LEN(SUBSTITUTE(A388,"&gt;","")))),"IDs: Text mit A–Z am Anfang, bis zu 64 Zeichen; ohne *, ?, ~, =, &lt; oder &gt;. Beispiel: T-001.",IF(COUNTIFS('Exits'!$A$9:$A$608,A388)&lt;&gt;1,"Ausstiegs-ID ist doppelt",IF(B388="","Zugehörige Trade-ID eingeben",IF(IF(IFERROR(OR(CODE(UPPER(LEFT(B388,1)))&lt;65,CODE(UPPER(LEFT(B388,1)))&gt;90),TRUE),TRUE,OR(NOT(ISTEXT(B388)),LEN(B388)&gt;64,LEN(B388)&lt;&gt;LEN(SUBSTITUTE(B388,"*","")),LEN(B388)&lt;&gt;LEN(SUBSTITUTE(B388,"?","")),LEN(B388)&lt;&gt;LEN(SUBSTITUTE(B388,"~","")),LEN(B388)&lt;&gt;LEN(SUBSTITUTE(B388,"=","")),LEN(B388)&lt;&gt;LEN(SUBSTITUTE(B388,"&lt;","")),LEN(B388)&lt;&gt;LEN(SUBSTITUTE(B388,"&gt;","")))),"IDs: Text mit A–Z am Anfang, bis zu 64 Zeichen; ohne *, ?, ~, =, &lt; oder &gt;. Beispiel: T-001.",IF(COUNTIFS('Trades'!$A$9:$A$208,B388)&lt;&gt;1,"Trade-ID muss genau einer Trades-Zeile entsprechen",IF(NOT(ISNUMBER(C388)),"Gültigen Schließungszeitpunkt eingeben",IF(OR(C388&lt;1,C388&gt;2958465),"Gültigen Schließungszeitpunkt eingeben",IF(NOT(ISNUMBER(D388)),"Positive geschlossene Menge eingeben",IF(OR(D388&lt;=0,D388&gt;1000000,ROUND(D388,8)&lt;&gt;D388),"Positive geschlossene Menge eingeben",IF(NOT(ISNUMBER(INDEX('Trades'!$D$9:$D$208,MATCH(B388,'Trades'!$A$9:$A$208,0)))),"Gültigen Eröffnungszeitpunkt eingeben",IF(C388&lt;INDEX('Trades'!$D$9:$D$208,MATCH(B388,'Trades'!$A$9:$A$208,0)),"Ausstieg liegt vor der Eröffnung",IF(AND(E388&lt;&gt;"",OR(NOT(ISNUMBER(E388)),E388&lt;=0)),"Positiven Kurs eingeben oder leer lassen",IF(AND(F388&lt;&gt;"",NOT(ISNUMBER(F388))),"Brutto-P&amp;L muss numerisch oder leer sein",IF(AND(ISNUMBER(F388),OR(ABS(F388)&gt;1000000000,ROUND(F388,2)&lt;&gt;F388)),"Geldbeträge: höchstens 2 Nachkommastellen; Eingabebetrag absolut ≤ 1.000.000.000.",""))))))))))))))))</x:f>
      </x:c>
      <x:c r="I388" s="29" t="str">
        <x:f>IF(ISNUMBER(D388),ROUND(D388,8),"")</x:f>
      </x:c>
      <x:c r="J388" s="29" t="n">
        <x:f>IF(ISNUMBER(F388),1,0)</x:f>
        <x:v>0</x:v>
      </x:c>
      <x:c r="K388" s="29" t="n">
        <x:f>IF(COUNTA(A388:F388)=0,0,1)</x:f>
        <x:v>0</x:v>
      </x:c>
    </x:row>
    <x:row r="389" ht="36" customHeight="1">
      <x:c r="A389" s="34"/>
      <x:c r="B389" s="34"/>
      <x:c r="C389" s="35"/>
      <x:c r="D389" s="36"/>
      <x:c r="E389" s="36"/>
      <x:c r="F389" s="37"/>
      <x:c r="G389" s="38" t="n">
        <x:f>IF(K389=0,0,IF(H389="",1,-1))</x:f>
        <x:v>0</x:v>
      </x:c>
      <x:c r="H389" s="33" t="str">
        <x:f>IF(K389=0,"",IF(A389="","Ausstiegs-ID eingeben",IF(IF(IFERROR(OR(CODE(UPPER(LEFT(A389,1)))&lt;65,CODE(UPPER(LEFT(A389,1)))&gt;90),TRUE),TRUE,OR(NOT(ISTEXT(A389)),LEN(A389)&gt;64,LEN(A389)&lt;&gt;LEN(SUBSTITUTE(A389,"*","")),LEN(A389)&lt;&gt;LEN(SUBSTITUTE(A389,"?","")),LEN(A389)&lt;&gt;LEN(SUBSTITUTE(A389,"~","")),LEN(A389)&lt;&gt;LEN(SUBSTITUTE(A389,"=","")),LEN(A389)&lt;&gt;LEN(SUBSTITUTE(A389,"&lt;","")),LEN(A389)&lt;&gt;LEN(SUBSTITUTE(A389,"&gt;","")))),"IDs: Text mit A–Z am Anfang, bis zu 64 Zeichen; ohne *, ?, ~, =, &lt; oder &gt;. Beispiel: T-001.",IF(COUNTIFS('Exits'!$A$9:$A$608,A389)&lt;&gt;1,"Ausstiegs-ID ist doppelt",IF(B389="","Zugehörige Trade-ID eingeben",IF(IF(IFERROR(OR(CODE(UPPER(LEFT(B389,1)))&lt;65,CODE(UPPER(LEFT(B389,1)))&gt;90),TRUE),TRUE,OR(NOT(ISTEXT(B389)),LEN(B389)&gt;64,LEN(B389)&lt;&gt;LEN(SUBSTITUTE(B389,"*","")),LEN(B389)&lt;&gt;LEN(SUBSTITUTE(B389,"?","")),LEN(B389)&lt;&gt;LEN(SUBSTITUTE(B389,"~","")),LEN(B389)&lt;&gt;LEN(SUBSTITUTE(B389,"=","")),LEN(B389)&lt;&gt;LEN(SUBSTITUTE(B389,"&lt;","")),LEN(B389)&lt;&gt;LEN(SUBSTITUTE(B389,"&gt;","")))),"IDs: Text mit A–Z am Anfang, bis zu 64 Zeichen; ohne *, ?, ~, =, &lt; oder &gt;. Beispiel: T-001.",IF(COUNTIFS('Trades'!$A$9:$A$208,B389)&lt;&gt;1,"Trade-ID muss genau einer Trades-Zeile entsprechen",IF(NOT(ISNUMBER(C389)),"Gültigen Schließungszeitpunkt eingeben",IF(OR(C389&lt;1,C389&gt;2958465),"Gültigen Schließungszeitpunkt eingeben",IF(NOT(ISNUMBER(D389)),"Positive geschlossene Menge eingeben",IF(OR(D389&lt;=0,D389&gt;1000000,ROUND(D389,8)&lt;&gt;D389),"Positive geschlossene Menge eingeben",IF(NOT(ISNUMBER(INDEX('Trades'!$D$9:$D$208,MATCH(B389,'Trades'!$A$9:$A$208,0)))),"Gültigen Eröffnungszeitpunkt eingeben",IF(C389&lt;INDEX('Trades'!$D$9:$D$208,MATCH(B389,'Trades'!$A$9:$A$208,0)),"Ausstieg liegt vor der Eröffnung",IF(AND(E389&lt;&gt;"",OR(NOT(ISNUMBER(E389)),E389&lt;=0)),"Positiven Kurs eingeben oder leer lassen",IF(AND(F389&lt;&gt;"",NOT(ISNUMBER(F389))),"Brutto-P&amp;L muss numerisch oder leer sein",IF(AND(ISNUMBER(F389),OR(ABS(F389)&gt;1000000000,ROUND(F389,2)&lt;&gt;F389)),"Geldbeträge: höchstens 2 Nachkommastellen; Eingabebetrag absolut ≤ 1.000.000.000.",""))))))))))))))))</x:f>
      </x:c>
      <x:c r="I389" s="29" t="str">
        <x:f>IF(ISNUMBER(D389),ROUND(D389,8),"")</x:f>
      </x:c>
      <x:c r="J389" s="29" t="n">
        <x:f>IF(ISNUMBER(F389),1,0)</x:f>
        <x:v>0</x:v>
      </x:c>
      <x:c r="K389" s="29" t="n">
        <x:f>IF(COUNTA(A389:F389)=0,0,1)</x:f>
        <x:v>0</x:v>
      </x:c>
    </x:row>
    <x:row r="390" ht="36" customHeight="1">
      <x:c r="A390" s="34"/>
      <x:c r="B390" s="34"/>
      <x:c r="C390" s="35"/>
      <x:c r="D390" s="36"/>
      <x:c r="E390" s="36"/>
      <x:c r="F390" s="37"/>
      <x:c r="G390" s="38" t="n">
        <x:f>IF(K390=0,0,IF(H390="",1,-1))</x:f>
        <x:v>0</x:v>
      </x:c>
      <x:c r="H390" s="33" t="str">
        <x:f>IF(K390=0,"",IF(A390="","Ausstiegs-ID eingeben",IF(IF(IFERROR(OR(CODE(UPPER(LEFT(A390,1)))&lt;65,CODE(UPPER(LEFT(A390,1)))&gt;90),TRUE),TRUE,OR(NOT(ISTEXT(A390)),LEN(A390)&gt;64,LEN(A390)&lt;&gt;LEN(SUBSTITUTE(A390,"*","")),LEN(A390)&lt;&gt;LEN(SUBSTITUTE(A390,"?","")),LEN(A390)&lt;&gt;LEN(SUBSTITUTE(A390,"~","")),LEN(A390)&lt;&gt;LEN(SUBSTITUTE(A390,"=","")),LEN(A390)&lt;&gt;LEN(SUBSTITUTE(A390,"&lt;","")),LEN(A390)&lt;&gt;LEN(SUBSTITUTE(A390,"&gt;","")))),"IDs: Text mit A–Z am Anfang, bis zu 64 Zeichen; ohne *, ?, ~, =, &lt; oder &gt;. Beispiel: T-001.",IF(COUNTIFS('Exits'!$A$9:$A$608,A390)&lt;&gt;1,"Ausstiegs-ID ist doppelt",IF(B390="","Zugehörige Trade-ID eingeben",IF(IF(IFERROR(OR(CODE(UPPER(LEFT(B390,1)))&lt;65,CODE(UPPER(LEFT(B390,1)))&gt;90),TRUE),TRUE,OR(NOT(ISTEXT(B390)),LEN(B390)&gt;64,LEN(B390)&lt;&gt;LEN(SUBSTITUTE(B390,"*","")),LEN(B390)&lt;&gt;LEN(SUBSTITUTE(B390,"?","")),LEN(B390)&lt;&gt;LEN(SUBSTITUTE(B390,"~","")),LEN(B390)&lt;&gt;LEN(SUBSTITUTE(B390,"=","")),LEN(B390)&lt;&gt;LEN(SUBSTITUTE(B390,"&lt;","")),LEN(B390)&lt;&gt;LEN(SUBSTITUTE(B390,"&gt;","")))),"IDs: Text mit A–Z am Anfang, bis zu 64 Zeichen; ohne *, ?, ~, =, &lt; oder &gt;. Beispiel: T-001.",IF(COUNTIFS('Trades'!$A$9:$A$208,B390)&lt;&gt;1,"Trade-ID muss genau einer Trades-Zeile entsprechen",IF(NOT(ISNUMBER(C390)),"Gültigen Schließungszeitpunkt eingeben",IF(OR(C390&lt;1,C390&gt;2958465),"Gültigen Schließungszeitpunkt eingeben",IF(NOT(ISNUMBER(D390)),"Positive geschlossene Menge eingeben",IF(OR(D390&lt;=0,D390&gt;1000000,ROUND(D390,8)&lt;&gt;D390),"Positive geschlossene Menge eingeben",IF(NOT(ISNUMBER(INDEX('Trades'!$D$9:$D$208,MATCH(B390,'Trades'!$A$9:$A$208,0)))),"Gültigen Eröffnungszeitpunkt eingeben",IF(C390&lt;INDEX('Trades'!$D$9:$D$208,MATCH(B390,'Trades'!$A$9:$A$208,0)),"Ausstieg liegt vor der Eröffnung",IF(AND(E390&lt;&gt;"",OR(NOT(ISNUMBER(E390)),E390&lt;=0)),"Positiven Kurs eingeben oder leer lassen",IF(AND(F390&lt;&gt;"",NOT(ISNUMBER(F390))),"Brutto-P&amp;L muss numerisch oder leer sein",IF(AND(ISNUMBER(F390),OR(ABS(F390)&gt;1000000000,ROUND(F390,2)&lt;&gt;F390)),"Geldbeträge: höchstens 2 Nachkommastellen; Eingabebetrag absolut ≤ 1.000.000.000.",""))))))))))))))))</x:f>
      </x:c>
      <x:c r="I390" s="29" t="str">
        <x:f>IF(ISNUMBER(D390),ROUND(D390,8),"")</x:f>
      </x:c>
      <x:c r="J390" s="29" t="n">
        <x:f>IF(ISNUMBER(F390),1,0)</x:f>
        <x:v>0</x:v>
      </x:c>
      <x:c r="K390" s="29" t="n">
        <x:f>IF(COUNTA(A390:F390)=0,0,1)</x:f>
        <x:v>0</x:v>
      </x:c>
    </x:row>
    <x:row r="391" ht="36" customHeight="1">
      <x:c r="A391" s="34"/>
      <x:c r="B391" s="34"/>
      <x:c r="C391" s="35"/>
      <x:c r="D391" s="36"/>
      <x:c r="E391" s="36"/>
      <x:c r="F391" s="37"/>
      <x:c r="G391" s="38" t="n">
        <x:f>IF(K391=0,0,IF(H391="",1,-1))</x:f>
        <x:v>0</x:v>
      </x:c>
      <x:c r="H391" s="33" t="str">
        <x:f>IF(K391=0,"",IF(A391="","Ausstiegs-ID eingeben",IF(IF(IFERROR(OR(CODE(UPPER(LEFT(A391,1)))&lt;65,CODE(UPPER(LEFT(A391,1)))&gt;90),TRUE),TRUE,OR(NOT(ISTEXT(A391)),LEN(A391)&gt;64,LEN(A391)&lt;&gt;LEN(SUBSTITUTE(A391,"*","")),LEN(A391)&lt;&gt;LEN(SUBSTITUTE(A391,"?","")),LEN(A391)&lt;&gt;LEN(SUBSTITUTE(A391,"~","")),LEN(A391)&lt;&gt;LEN(SUBSTITUTE(A391,"=","")),LEN(A391)&lt;&gt;LEN(SUBSTITUTE(A391,"&lt;","")),LEN(A391)&lt;&gt;LEN(SUBSTITUTE(A391,"&gt;","")))),"IDs: Text mit A–Z am Anfang, bis zu 64 Zeichen; ohne *, ?, ~, =, &lt; oder &gt;. Beispiel: T-001.",IF(COUNTIFS('Exits'!$A$9:$A$608,A391)&lt;&gt;1,"Ausstiegs-ID ist doppelt",IF(B391="","Zugehörige Trade-ID eingeben",IF(IF(IFERROR(OR(CODE(UPPER(LEFT(B391,1)))&lt;65,CODE(UPPER(LEFT(B391,1)))&gt;90),TRUE),TRUE,OR(NOT(ISTEXT(B391)),LEN(B391)&gt;64,LEN(B391)&lt;&gt;LEN(SUBSTITUTE(B391,"*","")),LEN(B391)&lt;&gt;LEN(SUBSTITUTE(B391,"?","")),LEN(B391)&lt;&gt;LEN(SUBSTITUTE(B391,"~","")),LEN(B391)&lt;&gt;LEN(SUBSTITUTE(B391,"=","")),LEN(B391)&lt;&gt;LEN(SUBSTITUTE(B391,"&lt;","")),LEN(B391)&lt;&gt;LEN(SUBSTITUTE(B391,"&gt;","")))),"IDs: Text mit A–Z am Anfang, bis zu 64 Zeichen; ohne *, ?, ~, =, &lt; oder &gt;. Beispiel: T-001.",IF(COUNTIFS('Trades'!$A$9:$A$208,B391)&lt;&gt;1,"Trade-ID muss genau einer Trades-Zeile entsprechen",IF(NOT(ISNUMBER(C391)),"Gültigen Schließungszeitpunkt eingeben",IF(OR(C391&lt;1,C391&gt;2958465),"Gültigen Schließungszeitpunkt eingeben",IF(NOT(ISNUMBER(D391)),"Positive geschlossene Menge eingeben",IF(OR(D391&lt;=0,D391&gt;1000000,ROUND(D391,8)&lt;&gt;D391),"Positive geschlossene Menge eingeben",IF(NOT(ISNUMBER(INDEX('Trades'!$D$9:$D$208,MATCH(B391,'Trades'!$A$9:$A$208,0)))),"Gültigen Eröffnungszeitpunkt eingeben",IF(C391&lt;INDEX('Trades'!$D$9:$D$208,MATCH(B391,'Trades'!$A$9:$A$208,0)),"Ausstieg liegt vor der Eröffnung",IF(AND(E391&lt;&gt;"",OR(NOT(ISNUMBER(E391)),E391&lt;=0)),"Positiven Kurs eingeben oder leer lassen",IF(AND(F391&lt;&gt;"",NOT(ISNUMBER(F391))),"Brutto-P&amp;L muss numerisch oder leer sein",IF(AND(ISNUMBER(F391),OR(ABS(F391)&gt;1000000000,ROUND(F391,2)&lt;&gt;F391)),"Geldbeträge: höchstens 2 Nachkommastellen; Eingabebetrag absolut ≤ 1.000.000.000.",""))))))))))))))))</x:f>
      </x:c>
      <x:c r="I391" s="29" t="str">
        <x:f>IF(ISNUMBER(D391),ROUND(D391,8),"")</x:f>
      </x:c>
      <x:c r="J391" s="29" t="n">
        <x:f>IF(ISNUMBER(F391),1,0)</x:f>
        <x:v>0</x:v>
      </x:c>
      <x:c r="K391" s="29" t="n">
        <x:f>IF(COUNTA(A391:F391)=0,0,1)</x:f>
        <x:v>0</x:v>
      </x:c>
    </x:row>
    <x:row r="392" ht="36" customHeight="1">
      <x:c r="A392" s="34"/>
      <x:c r="B392" s="34"/>
      <x:c r="C392" s="35"/>
      <x:c r="D392" s="36"/>
      <x:c r="E392" s="36"/>
      <x:c r="F392" s="37"/>
      <x:c r="G392" s="38" t="n">
        <x:f>IF(K392=0,0,IF(H392="",1,-1))</x:f>
        <x:v>0</x:v>
      </x:c>
      <x:c r="H392" s="33" t="str">
        <x:f>IF(K392=0,"",IF(A392="","Ausstiegs-ID eingeben",IF(IF(IFERROR(OR(CODE(UPPER(LEFT(A392,1)))&lt;65,CODE(UPPER(LEFT(A392,1)))&gt;90),TRUE),TRUE,OR(NOT(ISTEXT(A392)),LEN(A392)&gt;64,LEN(A392)&lt;&gt;LEN(SUBSTITUTE(A392,"*","")),LEN(A392)&lt;&gt;LEN(SUBSTITUTE(A392,"?","")),LEN(A392)&lt;&gt;LEN(SUBSTITUTE(A392,"~","")),LEN(A392)&lt;&gt;LEN(SUBSTITUTE(A392,"=","")),LEN(A392)&lt;&gt;LEN(SUBSTITUTE(A392,"&lt;","")),LEN(A392)&lt;&gt;LEN(SUBSTITUTE(A392,"&gt;","")))),"IDs: Text mit A–Z am Anfang, bis zu 64 Zeichen; ohne *, ?, ~, =, &lt; oder &gt;. Beispiel: T-001.",IF(COUNTIFS('Exits'!$A$9:$A$608,A392)&lt;&gt;1,"Ausstiegs-ID ist doppelt",IF(B392="","Zugehörige Trade-ID eingeben",IF(IF(IFERROR(OR(CODE(UPPER(LEFT(B392,1)))&lt;65,CODE(UPPER(LEFT(B392,1)))&gt;90),TRUE),TRUE,OR(NOT(ISTEXT(B392)),LEN(B392)&gt;64,LEN(B392)&lt;&gt;LEN(SUBSTITUTE(B392,"*","")),LEN(B392)&lt;&gt;LEN(SUBSTITUTE(B392,"?","")),LEN(B392)&lt;&gt;LEN(SUBSTITUTE(B392,"~","")),LEN(B392)&lt;&gt;LEN(SUBSTITUTE(B392,"=","")),LEN(B392)&lt;&gt;LEN(SUBSTITUTE(B392,"&lt;","")),LEN(B392)&lt;&gt;LEN(SUBSTITUTE(B392,"&gt;","")))),"IDs: Text mit A–Z am Anfang, bis zu 64 Zeichen; ohne *, ?, ~, =, &lt; oder &gt;. Beispiel: T-001.",IF(COUNTIFS('Trades'!$A$9:$A$208,B392)&lt;&gt;1,"Trade-ID muss genau einer Trades-Zeile entsprechen",IF(NOT(ISNUMBER(C392)),"Gültigen Schließungszeitpunkt eingeben",IF(OR(C392&lt;1,C392&gt;2958465),"Gültigen Schließungszeitpunkt eingeben",IF(NOT(ISNUMBER(D392)),"Positive geschlossene Menge eingeben",IF(OR(D392&lt;=0,D392&gt;1000000,ROUND(D392,8)&lt;&gt;D392),"Positive geschlossene Menge eingeben",IF(NOT(ISNUMBER(INDEX('Trades'!$D$9:$D$208,MATCH(B392,'Trades'!$A$9:$A$208,0)))),"Gültigen Eröffnungszeitpunkt eingeben",IF(C392&lt;INDEX('Trades'!$D$9:$D$208,MATCH(B392,'Trades'!$A$9:$A$208,0)),"Ausstieg liegt vor der Eröffnung",IF(AND(E392&lt;&gt;"",OR(NOT(ISNUMBER(E392)),E392&lt;=0)),"Positiven Kurs eingeben oder leer lassen",IF(AND(F392&lt;&gt;"",NOT(ISNUMBER(F392))),"Brutto-P&amp;L muss numerisch oder leer sein",IF(AND(ISNUMBER(F392),OR(ABS(F392)&gt;1000000000,ROUND(F392,2)&lt;&gt;F392)),"Geldbeträge: höchstens 2 Nachkommastellen; Eingabebetrag absolut ≤ 1.000.000.000.",""))))))))))))))))</x:f>
      </x:c>
      <x:c r="I392" s="29" t="str">
        <x:f>IF(ISNUMBER(D392),ROUND(D392,8),"")</x:f>
      </x:c>
      <x:c r="J392" s="29" t="n">
        <x:f>IF(ISNUMBER(F392),1,0)</x:f>
        <x:v>0</x:v>
      </x:c>
      <x:c r="K392" s="29" t="n">
        <x:f>IF(COUNTA(A392:F392)=0,0,1)</x:f>
        <x:v>0</x:v>
      </x:c>
    </x:row>
    <x:row r="393" ht="36" customHeight="1">
      <x:c r="A393" s="34"/>
      <x:c r="B393" s="34"/>
      <x:c r="C393" s="35"/>
      <x:c r="D393" s="36"/>
      <x:c r="E393" s="36"/>
      <x:c r="F393" s="37"/>
      <x:c r="G393" s="38" t="n">
        <x:f>IF(K393=0,0,IF(H393="",1,-1))</x:f>
        <x:v>0</x:v>
      </x:c>
      <x:c r="H393" s="33" t="str">
        <x:f>IF(K393=0,"",IF(A393="","Ausstiegs-ID eingeben",IF(IF(IFERROR(OR(CODE(UPPER(LEFT(A393,1)))&lt;65,CODE(UPPER(LEFT(A393,1)))&gt;90),TRUE),TRUE,OR(NOT(ISTEXT(A393)),LEN(A393)&gt;64,LEN(A393)&lt;&gt;LEN(SUBSTITUTE(A393,"*","")),LEN(A393)&lt;&gt;LEN(SUBSTITUTE(A393,"?","")),LEN(A393)&lt;&gt;LEN(SUBSTITUTE(A393,"~","")),LEN(A393)&lt;&gt;LEN(SUBSTITUTE(A393,"=","")),LEN(A393)&lt;&gt;LEN(SUBSTITUTE(A393,"&lt;","")),LEN(A393)&lt;&gt;LEN(SUBSTITUTE(A393,"&gt;","")))),"IDs: Text mit A–Z am Anfang, bis zu 64 Zeichen; ohne *, ?, ~, =, &lt; oder &gt;. Beispiel: T-001.",IF(COUNTIFS('Exits'!$A$9:$A$608,A393)&lt;&gt;1,"Ausstiegs-ID ist doppelt",IF(B393="","Zugehörige Trade-ID eingeben",IF(IF(IFERROR(OR(CODE(UPPER(LEFT(B393,1)))&lt;65,CODE(UPPER(LEFT(B393,1)))&gt;90),TRUE),TRUE,OR(NOT(ISTEXT(B393)),LEN(B393)&gt;64,LEN(B393)&lt;&gt;LEN(SUBSTITUTE(B393,"*","")),LEN(B393)&lt;&gt;LEN(SUBSTITUTE(B393,"?","")),LEN(B393)&lt;&gt;LEN(SUBSTITUTE(B393,"~","")),LEN(B393)&lt;&gt;LEN(SUBSTITUTE(B393,"=","")),LEN(B393)&lt;&gt;LEN(SUBSTITUTE(B393,"&lt;","")),LEN(B393)&lt;&gt;LEN(SUBSTITUTE(B393,"&gt;","")))),"IDs: Text mit A–Z am Anfang, bis zu 64 Zeichen; ohne *, ?, ~, =, &lt; oder &gt;. Beispiel: T-001.",IF(COUNTIFS('Trades'!$A$9:$A$208,B393)&lt;&gt;1,"Trade-ID muss genau einer Trades-Zeile entsprechen",IF(NOT(ISNUMBER(C393)),"Gültigen Schließungszeitpunkt eingeben",IF(OR(C393&lt;1,C393&gt;2958465),"Gültigen Schließungszeitpunkt eingeben",IF(NOT(ISNUMBER(D393)),"Positive geschlossene Menge eingeben",IF(OR(D393&lt;=0,D393&gt;1000000,ROUND(D393,8)&lt;&gt;D393),"Positive geschlossene Menge eingeben",IF(NOT(ISNUMBER(INDEX('Trades'!$D$9:$D$208,MATCH(B393,'Trades'!$A$9:$A$208,0)))),"Gültigen Eröffnungszeitpunkt eingeben",IF(C393&lt;INDEX('Trades'!$D$9:$D$208,MATCH(B393,'Trades'!$A$9:$A$208,0)),"Ausstieg liegt vor der Eröffnung",IF(AND(E393&lt;&gt;"",OR(NOT(ISNUMBER(E393)),E393&lt;=0)),"Positiven Kurs eingeben oder leer lassen",IF(AND(F393&lt;&gt;"",NOT(ISNUMBER(F393))),"Brutto-P&amp;L muss numerisch oder leer sein",IF(AND(ISNUMBER(F393),OR(ABS(F393)&gt;1000000000,ROUND(F393,2)&lt;&gt;F393)),"Geldbeträge: höchstens 2 Nachkommastellen; Eingabebetrag absolut ≤ 1.000.000.000.",""))))))))))))))))</x:f>
      </x:c>
      <x:c r="I393" s="29" t="str">
        <x:f>IF(ISNUMBER(D393),ROUND(D393,8),"")</x:f>
      </x:c>
      <x:c r="J393" s="29" t="n">
        <x:f>IF(ISNUMBER(F393),1,0)</x:f>
        <x:v>0</x:v>
      </x:c>
      <x:c r="K393" s="29" t="n">
        <x:f>IF(COUNTA(A393:F393)=0,0,1)</x:f>
        <x:v>0</x:v>
      </x:c>
    </x:row>
    <x:row r="394" ht="36" customHeight="1">
      <x:c r="A394" s="34"/>
      <x:c r="B394" s="34"/>
      <x:c r="C394" s="35"/>
      <x:c r="D394" s="36"/>
      <x:c r="E394" s="36"/>
      <x:c r="F394" s="37"/>
      <x:c r="G394" s="38" t="n">
        <x:f>IF(K394=0,0,IF(H394="",1,-1))</x:f>
        <x:v>0</x:v>
      </x:c>
      <x:c r="H394" s="33" t="str">
        <x:f>IF(K394=0,"",IF(A394="","Ausstiegs-ID eingeben",IF(IF(IFERROR(OR(CODE(UPPER(LEFT(A394,1)))&lt;65,CODE(UPPER(LEFT(A394,1)))&gt;90),TRUE),TRUE,OR(NOT(ISTEXT(A394)),LEN(A394)&gt;64,LEN(A394)&lt;&gt;LEN(SUBSTITUTE(A394,"*","")),LEN(A394)&lt;&gt;LEN(SUBSTITUTE(A394,"?","")),LEN(A394)&lt;&gt;LEN(SUBSTITUTE(A394,"~","")),LEN(A394)&lt;&gt;LEN(SUBSTITUTE(A394,"=","")),LEN(A394)&lt;&gt;LEN(SUBSTITUTE(A394,"&lt;","")),LEN(A394)&lt;&gt;LEN(SUBSTITUTE(A394,"&gt;","")))),"IDs: Text mit A–Z am Anfang, bis zu 64 Zeichen; ohne *, ?, ~, =, &lt; oder &gt;. Beispiel: T-001.",IF(COUNTIFS('Exits'!$A$9:$A$608,A394)&lt;&gt;1,"Ausstiegs-ID ist doppelt",IF(B394="","Zugehörige Trade-ID eingeben",IF(IF(IFERROR(OR(CODE(UPPER(LEFT(B394,1)))&lt;65,CODE(UPPER(LEFT(B394,1)))&gt;90),TRUE),TRUE,OR(NOT(ISTEXT(B394)),LEN(B394)&gt;64,LEN(B394)&lt;&gt;LEN(SUBSTITUTE(B394,"*","")),LEN(B394)&lt;&gt;LEN(SUBSTITUTE(B394,"?","")),LEN(B394)&lt;&gt;LEN(SUBSTITUTE(B394,"~","")),LEN(B394)&lt;&gt;LEN(SUBSTITUTE(B394,"=","")),LEN(B394)&lt;&gt;LEN(SUBSTITUTE(B394,"&lt;","")),LEN(B394)&lt;&gt;LEN(SUBSTITUTE(B394,"&gt;","")))),"IDs: Text mit A–Z am Anfang, bis zu 64 Zeichen; ohne *, ?, ~, =, &lt; oder &gt;. Beispiel: T-001.",IF(COUNTIFS('Trades'!$A$9:$A$208,B394)&lt;&gt;1,"Trade-ID muss genau einer Trades-Zeile entsprechen",IF(NOT(ISNUMBER(C394)),"Gültigen Schließungszeitpunkt eingeben",IF(OR(C394&lt;1,C394&gt;2958465),"Gültigen Schließungszeitpunkt eingeben",IF(NOT(ISNUMBER(D394)),"Positive geschlossene Menge eingeben",IF(OR(D394&lt;=0,D394&gt;1000000,ROUND(D394,8)&lt;&gt;D394),"Positive geschlossene Menge eingeben",IF(NOT(ISNUMBER(INDEX('Trades'!$D$9:$D$208,MATCH(B394,'Trades'!$A$9:$A$208,0)))),"Gültigen Eröffnungszeitpunkt eingeben",IF(C394&lt;INDEX('Trades'!$D$9:$D$208,MATCH(B394,'Trades'!$A$9:$A$208,0)),"Ausstieg liegt vor der Eröffnung",IF(AND(E394&lt;&gt;"",OR(NOT(ISNUMBER(E394)),E394&lt;=0)),"Positiven Kurs eingeben oder leer lassen",IF(AND(F394&lt;&gt;"",NOT(ISNUMBER(F394))),"Brutto-P&amp;L muss numerisch oder leer sein",IF(AND(ISNUMBER(F394),OR(ABS(F394)&gt;1000000000,ROUND(F394,2)&lt;&gt;F394)),"Geldbeträge: höchstens 2 Nachkommastellen; Eingabebetrag absolut ≤ 1.000.000.000.",""))))))))))))))))</x:f>
      </x:c>
      <x:c r="I394" s="29" t="str">
        <x:f>IF(ISNUMBER(D394),ROUND(D394,8),"")</x:f>
      </x:c>
      <x:c r="J394" s="29" t="n">
        <x:f>IF(ISNUMBER(F394),1,0)</x:f>
        <x:v>0</x:v>
      </x:c>
      <x:c r="K394" s="29" t="n">
        <x:f>IF(COUNTA(A394:F394)=0,0,1)</x:f>
        <x:v>0</x:v>
      </x:c>
    </x:row>
    <x:row r="395" ht="36" customHeight="1">
      <x:c r="A395" s="34"/>
      <x:c r="B395" s="34"/>
      <x:c r="C395" s="35"/>
      <x:c r="D395" s="36"/>
      <x:c r="E395" s="36"/>
      <x:c r="F395" s="37"/>
      <x:c r="G395" s="38" t="n">
        <x:f>IF(K395=0,0,IF(H395="",1,-1))</x:f>
        <x:v>0</x:v>
      </x:c>
      <x:c r="H395" s="33" t="str">
        <x:f>IF(K395=0,"",IF(A395="","Ausstiegs-ID eingeben",IF(IF(IFERROR(OR(CODE(UPPER(LEFT(A395,1)))&lt;65,CODE(UPPER(LEFT(A395,1)))&gt;90),TRUE),TRUE,OR(NOT(ISTEXT(A395)),LEN(A395)&gt;64,LEN(A395)&lt;&gt;LEN(SUBSTITUTE(A395,"*","")),LEN(A395)&lt;&gt;LEN(SUBSTITUTE(A395,"?","")),LEN(A395)&lt;&gt;LEN(SUBSTITUTE(A395,"~","")),LEN(A395)&lt;&gt;LEN(SUBSTITUTE(A395,"=","")),LEN(A395)&lt;&gt;LEN(SUBSTITUTE(A395,"&lt;","")),LEN(A395)&lt;&gt;LEN(SUBSTITUTE(A395,"&gt;","")))),"IDs: Text mit A–Z am Anfang, bis zu 64 Zeichen; ohne *, ?, ~, =, &lt; oder &gt;. Beispiel: T-001.",IF(COUNTIFS('Exits'!$A$9:$A$608,A395)&lt;&gt;1,"Ausstiegs-ID ist doppelt",IF(B395="","Zugehörige Trade-ID eingeben",IF(IF(IFERROR(OR(CODE(UPPER(LEFT(B395,1)))&lt;65,CODE(UPPER(LEFT(B395,1)))&gt;90),TRUE),TRUE,OR(NOT(ISTEXT(B395)),LEN(B395)&gt;64,LEN(B395)&lt;&gt;LEN(SUBSTITUTE(B395,"*","")),LEN(B395)&lt;&gt;LEN(SUBSTITUTE(B395,"?","")),LEN(B395)&lt;&gt;LEN(SUBSTITUTE(B395,"~","")),LEN(B395)&lt;&gt;LEN(SUBSTITUTE(B395,"=","")),LEN(B395)&lt;&gt;LEN(SUBSTITUTE(B395,"&lt;","")),LEN(B395)&lt;&gt;LEN(SUBSTITUTE(B395,"&gt;","")))),"IDs: Text mit A–Z am Anfang, bis zu 64 Zeichen; ohne *, ?, ~, =, &lt; oder &gt;. Beispiel: T-001.",IF(COUNTIFS('Trades'!$A$9:$A$208,B395)&lt;&gt;1,"Trade-ID muss genau einer Trades-Zeile entsprechen",IF(NOT(ISNUMBER(C395)),"Gültigen Schließungszeitpunkt eingeben",IF(OR(C395&lt;1,C395&gt;2958465),"Gültigen Schließungszeitpunkt eingeben",IF(NOT(ISNUMBER(D395)),"Positive geschlossene Menge eingeben",IF(OR(D395&lt;=0,D395&gt;1000000,ROUND(D395,8)&lt;&gt;D395),"Positive geschlossene Menge eingeben",IF(NOT(ISNUMBER(INDEX('Trades'!$D$9:$D$208,MATCH(B395,'Trades'!$A$9:$A$208,0)))),"Gültigen Eröffnungszeitpunkt eingeben",IF(C395&lt;INDEX('Trades'!$D$9:$D$208,MATCH(B395,'Trades'!$A$9:$A$208,0)),"Ausstieg liegt vor der Eröffnung",IF(AND(E395&lt;&gt;"",OR(NOT(ISNUMBER(E395)),E395&lt;=0)),"Positiven Kurs eingeben oder leer lassen",IF(AND(F395&lt;&gt;"",NOT(ISNUMBER(F395))),"Brutto-P&amp;L muss numerisch oder leer sein",IF(AND(ISNUMBER(F395),OR(ABS(F395)&gt;1000000000,ROUND(F395,2)&lt;&gt;F395)),"Geldbeträge: höchstens 2 Nachkommastellen; Eingabebetrag absolut ≤ 1.000.000.000.",""))))))))))))))))</x:f>
      </x:c>
      <x:c r="I395" s="29" t="str">
        <x:f>IF(ISNUMBER(D395),ROUND(D395,8),"")</x:f>
      </x:c>
      <x:c r="J395" s="29" t="n">
        <x:f>IF(ISNUMBER(F395),1,0)</x:f>
        <x:v>0</x:v>
      </x:c>
      <x:c r="K395" s="29" t="n">
        <x:f>IF(COUNTA(A395:F395)=0,0,1)</x:f>
        <x:v>0</x:v>
      </x:c>
    </x:row>
    <x:row r="396" ht="36" customHeight="1">
      <x:c r="A396" s="34"/>
      <x:c r="B396" s="34"/>
      <x:c r="C396" s="35"/>
      <x:c r="D396" s="36"/>
      <x:c r="E396" s="36"/>
      <x:c r="F396" s="37"/>
      <x:c r="G396" s="38" t="n">
        <x:f>IF(K396=0,0,IF(H396="",1,-1))</x:f>
        <x:v>0</x:v>
      </x:c>
      <x:c r="H396" s="33" t="str">
        <x:f>IF(K396=0,"",IF(A396="","Ausstiegs-ID eingeben",IF(IF(IFERROR(OR(CODE(UPPER(LEFT(A396,1)))&lt;65,CODE(UPPER(LEFT(A396,1)))&gt;90),TRUE),TRUE,OR(NOT(ISTEXT(A396)),LEN(A396)&gt;64,LEN(A396)&lt;&gt;LEN(SUBSTITUTE(A396,"*","")),LEN(A396)&lt;&gt;LEN(SUBSTITUTE(A396,"?","")),LEN(A396)&lt;&gt;LEN(SUBSTITUTE(A396,"~","")),LEN(A396)&lt;&gt;LEN(SUBSTITUTE(A396,"=","")),LEN(A396)&lt;&gt;LEN(SUBSTITUTE(A396,"&lt;","")),LEN(A396)&lt;&gt;LEN(SUBSTITUTE(A396,"&gt;","")))),"IDs: Text mit A–Z am Anfang, bis zu 64 Zeichen; ohne *, ?, ~, =, &lt; oder &gt;. Beispiel: T-001.",IF(COUNTIFS('Exits'!$A$9:$A$608,A396)&lt;&gt;1,"Ausstiegs-ID ist doppelt",IF(B396="","Zugehörige Trade-ID eingeben",IF(IF(IFERROR(OR(CODE(UPPER(LEFT(B396,1)))&lt;65,CODE(UPPER(LEFT(B396,1)))&gt;90),TRUE),TRUE,OR(NOT(ISTEXT(B396)),LEN(B396)&gt;64,LEN(B396)&lt;&gt;LEN(SUBSTITUTE(B396,"*","")),LEN(B396)&lt;&gt;LEN(SUBSTITUTE(B396,"?","")),LEN(B396)&lt;&gt;LEN(SUBSTITUTE(B396,"~","")),LEN(B396)&lt;&gt;LEN(SUBSTITUTE(B396,"=","")),LEN(B396)&lt;&gt;LEN(SUBSTITUTE(B396,"&lt;","")),LEN(B396)&lt;&gt;LEN(SUBSTITUTE(B396,"&gt;","")))),"IDs: Text mit A–Z am Anfang, bis zu 64 Zeichen; ohne *, ?, ~, =, &lt; oder &gt;. Beispiel: T-001.",IF(COUNTIFS('Trades'!$A$9:$A$208,B396)&lt;&gt;1,"Trade-ID muss genau einer Trades-Zeile entsprechen",IF(NOT(ISNUMBER(C396)),"Gültigen Schließungszeitpunkt eingeben",IF(OR(C396&lt;1,C396&gt;2958465),"Gültigen Schließungszeitpunkt eingeben",IF(NOT(ISNUMBER(D396)),"Positive geschlossene Menge eingeben",IF(OR(D396&lt;=0,D396&gt;1000000,ROUND(D396,8)&lt;&gt;D396),"Positive geschlossene Menge eingeben",IF(NOT(ISNUMBER(INDEX('Trades'!$D$9:$D$208,MATCH(B396,'Trades'!$A$9:$A$208,0)))),"Gültigen Eröffnungszeitpunkt eingeben",IF(C396&lt;INDEX('Trades'!$D$9:$D$208,MATCH(B396,'Trades'!$A$9:$A$208,0)),"Ausstieg liegt vor der Eröffnung",IF(AND(E396&lt;&gt;"",OR(NOT(ISNUMBER(E396)),E396&lt;=0)),"Positiven Kurs eingeben oder leer lassen",IF(AND(F396&lt;&gt;"",NOT(ISNUMBER(F396))),"Brutto-P&amp;L muss numerisch oder leer sein",IF(AND(ISNUMBER(F396),OR(ABS(F396)&gt;1000000000,ROUND(F396,2)&lt;&gt;F396)),"Geldbeträge: höchstens 2 Nachkommastellen; Eingabebetrag absolut ≤ 1.000.000.000.",""))))))))))))))))</x:f>
      </x:c>
      <x:c r="I396" s="29" t="str">
        <x:f>IF(ISNUMBER(D396),ROUND(D396,8),"")</x:f>
      </x:c>
      <x:c r="J396" s="29" t="n">
        <x:f>IF(ISNUMBER(F396),1,0)</x:f>
        <x:v>0</x:v>
      </x:c>
      <x:c r="K396" s="29" t="n">
        <x:f>IF(COUNTA(A396:F396)=0,0,1)</x:f>
        <x:v>0</x:v>
      </x:c>
    </x:row>
    <x:row r="397" ht="36" customHeight="1">
      <x:c r="A397" s="34"/>
      <x:c r="B397" s="34"/>
      <x:c r="C397" s="35"/>
      <x:c r="D397" s="36"/>
      <x:c r="E397" s="36"/>
      <x:c r="F397" s="37"/>
      <x:c r="G397" s="38" t="n">
        <x:f>IF(K397=0,0,IF(H397="",1,-1))</x:f>
        <x:v>0</x:v>
      </x:c>
      <x:c r="H397" s="33" t="str">
        <x:f>IF(K397=0,"",IF(A397="","Ausstiegs-ID eingeben",IF(IF(IFERROR(OR(CODE(UPPER(LEFT(A397,1)))&lt;65,CODE(UPPER(LEFT(A397,1)))&gt;90),TRUE),TRUE,OR(NOT(ISTEXT(A397)),LEN(A397)&gt;64,LEN(A397)&lt;&gt;LEN(SUBSTITUTE(A397,"*","")),LEN(A397)&lt;&gt;LEN(SUBSTITUTE(A397,"?","")),LEN(A397)&lt;&gt;LEN(SUBSTITUTE(A397,"~","")),LEN(A397)&lt;&gt;LEN(SUBSTITUTE(A397,"=","")),LEN(A397)&lt;&gt;LEN(SUBSTITUTE(A397,"&lt;","")),LEN(A397)&lt;&gt;LEN(SUBSTITUTE(A397,"&gt;","")))),"IDs: Text mit A–Z am Anfang, bis zu 64 Zeichen; ohne *, ?, ~, =, &lt; oder &gt;. Beispiel: T-001.",IF(COUNTIFS('Exits'!$A$9:$A$608,A397)&lt;&gt;1,"Ausstiegs-ID ist doppelt",IF(B397="","Zugehörige Trade-ID eingeben",IF(IF(IFERROR(OR(CODE(UPPER(LEFT(B397,1)))&lt;65,CODE(UPPER(LEFT(B397,1)))&gt;90),TRUE),TRUE,OR(NOT(ISTEXT(B397)),LEN(B397)&gt;64,LEN(B397)&lt;&gt;LEN(SUBSTITUTE(B397,"*","")),LEN(B397)&lt;&gt;LEN(SUBSTITUTE(B397,"?","")),LEN(B397)&lt;&gt;LEN(SUBSTITUTE(B397,"~","")),LEN(B397)&lt;&gt;LEN(SUBSTITUTE(B397,"=","")),LEN(B397)&lt;&gt;LEN(SUBSTITUTE(B397,"&lt;","")),LEN(B397)&lt;&gt;LEN(SUBSTITUTE(B397,"&gt;","")))),"IDs: Text mit A–Z am Anfang, bis zu 64 Zeichen; ohne *, ?, ~, =, &lt; oder &gt;. Beispiel: T-001.",IF(COUNTIFS('Trades'!$A$9:$A$208,B397)&lt;&gt;1,"Trade-ID muss genau einer Trades-Zeile entsprechen",IF(NOT(ISNUMBER(C397)),"Gültigen Schließungszeitpunkt eingeben",IF(OR(C397&lt;1,C397&gt;2958465),"Gültigen Schließungszeitpunkt eingeben",IF(NOT(ISNUMBER(D397)),"Positive geschlossene Menge eingeben",IF(OR(D397&lt;=0,D397&gt;1000000,ROUND(D397,8)&lt;&gt;D397),"Positive geschlossene Menge eingeben",IF(NOT(ISNUMBER(INDEX('Trades'!$D$9:$D$208,MATCH(B397,'Trades'!$A$9:$A$208,0)))),"Gültigen Eröffnungszeitpunkt eingeben",IF(C397&lt;INDEX('Trades'!$D$9:$D$208,MATCH(B397,'Trades'!$A$9:$A$208,0)),"Ausstieg liegt vor der Eröffnung",IF(AND(E397&lt;&gt;"",OR(NOT(ISNUMBER(E397)),E397&lt;=0)),"Positiven Kurs eingeben oder leer lassen",IF(AND(F397&lt;&gt;"",NOT(ISNUMBER(F397))),"Brutto-P&amp;L muss numerisch oder leer sein",IF(AND(ISNUMBER(F397),OR(ABS(F397)&gt;1000000000,ROUND(F397,2)&lt;&gt;F397)),"Geldbeträge: höchstens 2 Nachkommastellen; Eingabebetrag absolut ≤ 1.000.000.000.",""))))))))))))))))</x:f>
      </x:c>
      <x:c r="I397" s="29" t="str">
        <x:f>IF(ISNUMBER(D397),ROUND(D397,8),"")</x:f>
      </x:c>
      <x:c r="J397" s="29" t="n">
        <x:f>IF(ISNUMBER(F397),1,0)</x:f>
        <x:v>0</x:v>
      </x:c>
      <x:c r="K397" s="29" t="n">
        <x:f>IF(COUNTA(A397:F397)=0,0,1)</x:f>
        <x:v>0</x:v>
      </x:c>
    </x:row>
    <x:row r="398" ht="36" customHeight="1">
      <x:c r="A398" s="34"/>
      <x:c r="B398" s="34"/>
      <x:c r="C398" s="35"/>
      <x:c r="D398" s="36"/>
      <x:c r="E398" s="36"/>
      <x:c r="F398" s="37"/>
      <x:c r="G398" s="38" t="n">
        <x:f>IF(K398=0,0,IF(H398="",1,-1))</x:f>
        <x:v>0</x:v>
      </x:c>
      <x:c r="H398" s="33" t="str">
        <x:f>IF(K398=0,"",IF(A398="","Ausstiegs-ID eingeben",IF(IF(IFERROR(OR(CODE(UPPER(LEFT(A398,1)))&lt;65,CODE(UPPER(LEFT(A398,1)))&gt;90),TRUE),TRUE,OR(NOT(ISTEXT(A398)),LEN(A398)&gt;64,LEN(A398)&lt;&gt;LEN(SUBSTITUTE(A398,"*","")),LEN(A398)&lt;&gt;LEN(SUBSTITUTE(A398,"?","")),LEN(A398)&lt;&gt;LEN(SUBSTITUTE(A398,"~","")),LEN(A398)&lt;&gt;LEN(SUBSTITUTE(A398,"=","")),LEN(A398)&lt;&gt;LEN(SUBSTITUTE(A398,"&lt;","")),LEN(A398)&lt;&gt;LEN(SUBSTITUTE(A398,"&gt;","")))),"IDs: Text mit A–Z am Anfang, bis zu 64 Zeichen; ohne *, ?, ~, =, &lt; oder &gt;. Beispiel: T-001.",IF(COUNTIFS('Exits'!$A$9:$A$608,A398)&lt;&gt;1,"Ausstiegs-ID ist doppelt",IF(B398="","Zugehörige Trade-ID eingeben",IF(IF(IFERROR(OR(CODE(UPPER(LEFT(B398,1)))&lt;65,CODE(UPPER(LEFT(B398,1)))&gt;90),TRUE),TRUE,OR(NOT(ISTEXT(B398)),LEN(B398)&gt;64,LEN(B398)&lt;&gt;LEN(SUBSTITUTE(B398,"*","")),LEN(B398)&lt;&gt;LEN(SUBSTITUTE(B398,"?","")),LEN(B398)&lt;&gt;LEN(SUBSTITUTE(B398,"~","")),LEN(B398)&lt;&gt;LEN(SUBSTITUTE(B398,"=","")),LEN(B398)&lt;&gt;LEN(SUBSTITUTE(B398,"&lt;","")),LEN(B398)&lt;&gt;LEN(SUBSTITUTE(B398,"&gt;","")))),"IDs: Text mit A–Z am Anfang, bis zu 64 Zeichen; ohne *, ?, ~, =, &lt; oder &gt;. Beispiel: T-001.",IF(COUNTIFS('Trades'!$A$9:$A$208,B398)&lt;&gt;1,"Trade-ID muss genau einer Trades-Zeile entsprechen",IF(NOT(ISNUMBER(C398)),"Gültigen Schließungszeitpunkt eingeben",IF(OR(C398&lt;1,C398&gt;2958465),"Gültigen Schließungszeitpunkt eingeben",IF(NOT(ISNUMBER(D398)),"Positive geschlossene Menge eingeben",IF(OR(D398&lt;=0,D398&gt;1000000,ROUND(D398,8)&lt;&gt;D398),"Positive geschlossene Menge eingeben",IF(NOT(ISNUMBER(INDEX('Trades'!$D$9:$D$208,MATCH(B398,'Trades'!$A$9:$A$208,0)))),"Gültigen Eröffnungszeitpunkt eingeben",IF(C398&lt;INDEX('Trades'!$D$9:$D$208,MATCH(B398,'Trades'!$A$9:$A$208,0)),"Ausstieg liegt vor der Eröffnung",IF(AND(E398&lt;&gt;"",OR(NOT(ISNUMBER(E398)),E398&lt;=0)),"Positiven Kurs eingeben oder leer lassen",IF(AND(F398&lt;&gt;"",NOT(ISNUMBER(F398))),"Brutto-P&amp;L muss numerisch oder leer sein",IF(AND(ISNUMBER(F398),OR(ABS(F398)&gt;1000000000,ROUND(F398,2)&lt;&gt;F398)),"Geldbeträge: höchstens 2 Nachkommastellen; Eingabebetrag absolut ≤ 1.000.000.000.",""))))))))))))))))</x:f>
      </x:c>
      <x:c r="I398" s="29" t="str">
        <x:f>IF(ISNUMBER(D398),ROUND(D398,8),"")</x:f>
      </x:c>
      <x:c r="J398" s="29" t="n">
        <x:f>IF(ISNUMBER(F398),1,0)</x:f>
        <x:v>0</x:v>
      </x:c>
      <x:c r="K398" s="29" t="n">
        <x:f>IF(COUNTA(A398:F398)=0,0,1)</x:f>
        <x:v>0</x:v>
      </x:c>
    </x:row>
    <x:row r="399" ht="36" customHeight="1">
      <x:c r="A399" s="34"/>
      <x:c r="B399" s="34"/>
      <x:c r="C399" s="35"/>
      <x:c r="D399" s="36"/>
      <x:c r="E399" s="36"/>
      <x:c r="F399" s="37"/>
      <x:c r="G399" s="38" t="n">
        <x:f>IF(K399=0,0,IF(H399="",1,-1))</x:f>
        <x:v>0</x:v>
      </x:c>
      <x:c r="H399" s="33" t="str">
        <x:f>IF(K399=0,"",IF(A399="","Ausstiegs-ID eingeben",IF(IF(IFERROR(OR(CODE(UPPER(LEFT(A399,1)))&lt;65,CODE(UPPER(LEFT(A399,1)))&gt;90),TRUE),TRUE,OR(NOT(ISTEXT(A399)),LEN(A399)&gt;64,LEN(A399)&lt;&gt;LEN(SUBSTITUTE(A399,"*","")),LEN(A399)&lt;&gt;LEN(SUBSTITUTE(A399,"?","")),LEN(A399)&lt;&gt;LEN(SUBSTITUTE(A399,"~","")),LEN(A399)&lt;&gt;LEN(SUBSTITUTE(A399,"=","")),LEN(A399)&lt;&gt;LEN(SUBSTITUTE(A399,"&lt;","")),LEN(A399)&lt;&gt;LEN(SUBSTITUTE(A399,"&gt;","")))),"IDs: Text mit A–Z am Anfang, bis zu 64 Zeichen; ohne *, ?, ~, =, &lt; oder &gt;. Beispiel: T-001.",IF(COUNTIFS('Exits'!$A$9:$A$608,A399)&lt;&gt;1,"Ausstiegs-ID ist doppelt",IF(B399="","Zugehörige Trade-ID eingeben",IF(IF(IFERROR(OR(CODE(UPPER(LEFT(B399,1)))&lt;65,CODE(UPPER(LEFT(B399,1)))&gt;90),TRUE),TRUE,OR(NOT(ISTEXT(B399)),LEN(B399)&gt;64,LEN(B399)&lt;&gt;LEN(SUBSTITUTE(B399,"*","")),LEN(B399)&lt;&gt;LEN(SUBSTITUTE(B399,"?","")),LEN(B399)&lt;&gt;LEN(SUBSTITUTE(B399,"~","")),LEN(B399)&lt;&gt;LEN(SUBSTITUTE(B399,"=","")),LEN(B399)&lt;&gt;LEN(SUBSTITUTE(B399,"&lt;","")),LEN(B399)&lt;&gt;LEN(SUBSTITUTE(B399,"&gt;","")))),"IDs: Text mit A–Z am Anfang, bis zu 64 Zeichen; ohne *, ?, ~, =, &lt; oder &gt;. Beispiel: T-001.",IF(COUNTIFS('Trades'!$A$9:$A$208,B399)&lt;&gt;1,"Trade-ID muss genau einer Trades-Zeile entsprechen",IF(NOT(ISNUMBER(C399)),"Gültigen Schließungszeitpunkt eingeben",IF(OR(C399&lt;1,C399&gt;2958465),"Gültigen Schließungszeitpunkt eingeben",IF(NOT(ISNUMBER(D399)),"Positive geschlossene Menge eingeben",IF(OR(D399&lt;=0,D399&gt;1000000,ROUND(D399,8)&lt;&gt;D399),"Positive geschlossene Menge eingeben",IF(NOT(ISNUMBER(INDEX('Trades'!$D$9:$D$208,MATCH(B399,'Trades'!$A$9:$A$208,0)))),"Gültigen Eröffnungszeitpunkt eingeben",IF(C399&lt;INDEX('Trades'!$D$9:$D$208,MATCH(B399,'Trades'!$A$9:$A$208,0)),"Ausstieg liegt vor der Eröffnung",IF(AND(E399&lt;&gt;"",OR(NOT(ISNUMBER(E399)),E399&lt;=0)),"Positiven Kurs eingeben oder leer lassen",IF(AND(F399&lt;&gt;"",NOT(ISNUMBER(F399))),"Brutto-P&amp;L muss numerisch oder leer sein",IF(AND(ISNUMBER(F399),OR(ABS(F399)&gt;1000000000,ROUND(F399,2)&lt;&gt;F399)),"Geldbeträge: höchstens 2 Nachkommastellen; Eingabebetrag absolut ≤ 1.000.000.000.",""))))))))))))))))</x:f>
      </x:c>
      <x:c r="I399" s="29" t="str">
        <x:f>IF(ISNUMBER(D399),ROUND(D399,8),"")</x:f>
      </x:c>
      <x:c r="J399" s="29" t="n">
        <x:f>IF(ISNUMBER(F399),1,0)</x:f>
        <x:v>0</x:v>
      </x:c>
      <x:c r="K399" s="29" t="n">
        <x:f>IF(COUNTA(A399:F399)=0,0,1)</x:f>
        <x:v>0</x:v>
      </x:c>
    </x:row>
    <x:row r="400" ht="36" customHeight="1">
      <x:c r="A400" s="34"/>
      <x:c r="B400" s="34"/>
      <x:c r="C400" s="35"/>
      <x:c r="D400" s="36"/>
      <x:c r="E400" s="36"/>
      <x:c r="F400" s="37"/>
      <x:c r="G400" s="38" t="n">
        <x:f>IF(K400=0,0,IF(H400="",1,-1))</x:f>
        <x:v>0</x:v>
      </x:c>
      <x:c r="H400" s="33" t="str">
        <x:f>IF(K400=0,"",IF(A400="","Ausstiegs-ID eingeben",IF(IF(IFERROR(OR(CODE(UPPER(LEFT(A400,1)))&lt;65,CODE(UPPER(LEFT(A400,1)))&gt;90),TRUE),TRUE,OR(NOT(ISTEXT(A400)),LEN(A400)&gt;64,LEN(A400)&lt;&gt;LEN(SUBSTITUTE(A400,"*","")),LEN(A400)&lt;&gt;LEN(SUBSTITUTE(A400,"?","")),LEN(A400)&lt;&gt;LEN(SUBSTITUTE(A400,"~","")),LEN(A400)&lt;&gt;LEN(SUBSTITUTE(A400,"=","")),LEN(A400)&lt;&gt;LEN(SUBSTITUTE(A400,"&lt;","")),LEN(A400)&lt;&gt;LEN(SUBSTITUTE(A400,"&gt;","")))),"IDs: Text mit A–Z am Anfang, bis zu 64 Zeichen; ohne *, ?, ~, =, &lt; oder &gt;. Beispiel: T-001.",IF(COUNTIFS('Exits'!$A$9:$A$608,A400)&lt;&gt;1,"Ausstiegs-ID ist doppelt",IF(B400="","Zugehörige Trade-ID eingeben",IF(IF(IFERROR(OR(CODE(UPPER(LEFT(B400,1)))&lt;65,CODE(UPPER(LEFT(B400,1)))&gt;90),TRUE),TRUE,OR(NOT(ISTEXT(B400)),LEN(B400)&gt;64,LEN(B400)&lt;&gt;LEN(SUBSTITUTE(B400,"*","")),LEN(B400)&lt;&gt;LEN(SUBSTITUTE(B400,"?","")),LEN(B400)&lt;&gt;LEN(SUBSTITUTE(B400,"~","")),LEN(B400)&lt;&gt;LEN(SUBSTITUTE(B400,"=","")),LEN(B400)&lt;&gt;LEN(SUBSTITUTE(B400,"&lt;","")),LEN(B400)&lt;&gt;LEN(SUBSTITUTE(B400,"&gt;","")))),"IDs: Text mit A–Z am Anfang, bis zu 64 Zeichen; ohne *, ?, ~, =, &lt; oder &gt;. Beispiel: T-001.",IF(COUNTIFS('Trades'!$A$9:$A$208,B400)&lt;&gt;1,"Trade-ID muss genau einer Trades-Zeile entsprechen",IF(NOT(ISNUMBER(C400)),"Gültigen Schließungszeitpunkt eingeben",IF(OR(C400&lt;1,C400&gt;2958465),"Gültigen Schließungszeitpunkt eingeben",IF(NOT(ISNUMBER(D400)),"Positive geschlossene Menge eingeben",IF(OR(D400&lt;=0,D400&gt;1000000,ROUND(D400,8)&lt;&gt;D400),"Positive geschlossene Menge eingeben",IF(NOT(ISNUMBER(INDEX('Trades'!$D$9:$D$208,MATCH(B400,'Trades'!$A$9:$A$208,0)))),"Gültigen Eröffnungszeitpunkt eingeben",IF(C400&lt;INDEX('Trades'!$D$9:$D$208,MATCH(B400,'Trades'!$A$9:$A$208,0)),"Ausstieg liegt vor der Eröffnung",IF(AND(E400&lt;&gt;"",OR(NOT(ISNUMBER(E400)),E400&lt;=0)),"Positiven Kurs eingeben oder leer lassen",IF(AND(F400&lt;&gt;"",NOT(ISNUMBER(F400))),"Brutto-P&amp;L muss numerisch oder leer sein",IF(AND(ISNUMBER(F400),OR(ABS(F400)&gt;1000000000,ROUND(F400,2)&lt;&gt;F400)),"Geldbeträge: höchstens 2 Nachkommastellen; Eingabebetrag absolut ≤ 1.000.000.000.",""))))))))))))))))</x:f>
      </x:c>
      <x:c r="I400" s="29" t="str">
        <x:f>IF(ISNUMBER(D400),ROUND(D400,8),"")</x:f>
      </x:c>
      <x:c r="J400" s="29" t="n">
        <x:f>IF(ISNUMBER(F400),1,0)</x:f>
        <x:v>0</x:v>
      </x:c>
      <x:c r="K400" s="29" t="n">
        <x:f>IF(COUNTA(A400:F400)=0,0,1)</x:f>
        <x:v>0</x:v>
      </x:c>
    </x:row>
    <x:row r="401" ht="36" customHeight="1">
      <x:c r="A401" s="34"/>
      <x:c r="B401" s="34"/>
      <x:c r="C401" s="35"/>
      <x:c r="D401" s="36"/>
      <x:c r="E401" s="36"/>
      <x:c r="F401" s="37"/>
      <x:c r="G401" s="38" t="n">
        <x:f>IF(K401=0,0,IF(H401="",1,-1))</x:f>
        <x:v>0</x:v>
      </x:c>
      <x:c r="H401" s="33" t="str">
        <x:f>IF(K401=0,"",IF(A401="","Ausstiegs-ID eingeben",IF(IF(IFERROR(OR(CODE(UPPER(LEFT(A401,1)))&lt;65,CODE(UPPER(LEFT(A401,1)))&gt;90),TRUE),TRUE,OR(NOT(ISTEXT(A401)),LEN(A401)&gt;64,LEN(A401)&lt;&gt;LEN(SUBSTITUTE(A401,"*","")),LEN(A401)&lt;&gt;LEN(SUBSTITUTE(A401,"?","")),LEN(A401)&lt;&gt;LEN(SUBSTITUTE(A401,"~","")),LEN(A401)&lt;&gt;LEN(SUBSTITUTE(A401,"=","")),LEN(A401)&lt;&gt;LEN(SUBSTITUTE(A401,"&lt;","")),LEN(A401)&lt;&gt;LEN(SUBSTITUTE(A401,"&gt;","")))),"IDs: Text mit A–Z am Anfang, bis zu 64 Zeichen; ohne *, ?, ~, =, &lt; oder &gt;. Beispiel: T-001.",IF(COUNTIFS('Exits'!$A$9:$A$608,A401)&lt;&gt;1,"Ausstiegs-ID ist doppelt",IF(B401="","Zugehörige Trade-ID eingeben",IF(IF(IFERROR(OR(CODE(UPPER(LEFT(B401,1)))&lt;65,CODE(UPPER(LEFT(B401,1)))&gt;90),TRUE),TRUE,OR(NOT(ISTEXT(B401)),LEN(B401)&gt;64,LEN(B401)&lt;&gt;LEN(SUBSTITUTE(B401,"*","")),LEN(B401)&lt;&gt;LEN(SUBSTITUTE(B401,"?","")),LEN(B401)&lt;&gt;LEN(SUBSTITUTE(B401,"~","")),LEN(B401)&lt;&gt;LEN(SUBSTITUTE(B401,"=","")),LEN(B401)&lt;&gt;LEN(SUBSTITUTE(B401,"&lt;","")),LEN(B401)&lt;&gt;LEN(SUBSTITUTE(B401,"&gt;","")))),"IDs: Text mit A–Z am Anfang, bis zu 64 Zeichen; ohne *, ?, ~, =, &lt; oder &gt;. Beispiel: T-001.",IF(COUNTIFS('Trades'!$A$9:$A$208,B401)&lt;&gt;1,"Trade-ID muss genau einer Trades-Zeile entsprechen",IF(NOT(ISNUMBER(C401)),"Gültigen Schließungszeitpunkt eingeben",IF(OR(C401&lt;1,C401&gt;2958465),"Gültigen Schließungszeitpunkt eingeben",IF(NOT(ISNUMBER(D401)),"Positive geschlossene Menge eingeben",IF(OR(D401&lt;=0,D401&gt;1000000,ROUND(D401,8)&lt;&gt;D401),"Positive geschlossene Menge eingeben",IF(NOT(ISNUMBER(INDEX('Trades'!$D$9:$D$208,MATCH(B401,'Trades'!$A$9:$A$208,0)))),"Gültigen Eröffnungszeitpunkt eingeben",IF(C401&lt;INDEX('Trades'!$D$9:$D$208,MATCH(B401,'Trades'!$A$9:$A$208,0)),"Ausstieg liegt vor der Eröffnung",IF(AND(E401&lt;&gt;"",OR(NOT(ISNUMBER(E401)),E401&lt;=0)),"Positiven Kurs eingeben oder leer lassen",IF(AND(F401&lt;&gt;"",NOT(ISNUMBER(F401))),"Brutto-P&amp;L muss numerisch oder leer sein",IF(AND(ISNUMBER(F401),OR(ABS(F401)&gt;1000000000,ROUND(F401,2)&lt;&gt;F401)),"Geldbeträge: höchstens 2 Nachkommastellen; Eingabebetrag absolut ≤ 1.000.000.000.",""))))))))))))))))</x:f>
      </x:c>
      <x:c r="I401" s="29" t="str">
        <x:f>IF(ISNUMBER(D401),ROUND(D401,8),"")</x:f>
      </x:c>
      <x:c r="J401" s="29" t="n">
        <x:f>IF(ISNUMBER(F401),1,0)</x:f>
        <x:v>0</x:v>
      </x:c>
      <x:c r="K401" s="29" t="n">
        <x:f>IF(COUNTA(A401:F401)=0,0,1)</x:f>
        <x:v>0</x:v>
      </x:c>
    </x:row>
    <x:row r="402" ht="36" customHeight="1">
      <x:c r="A402" s="34"/>
      <x:c r="B402" s="34"/>
      <x:c r="C402" s="35"/>
      <x:c r="D402" s="36"/>
      <x:c r="E402" s="36"/>
      <x:c r="F402" s="37"/>
      <x:c r="G402" s="38" t="n">
        <x:f>IF(K402=0,0,IF(H402="",1,-1))</x:f>
        <x:v>0</x:v>
      </x:c>
      <x:c r="H402" s="33" t="str">
        <x:f>IF(K402=0,"",IF(A402="","Ausstiegs-ID eingeben",IF(IF(IFERROR(OR(CODE(UPPER(LEFT(A402,1)))&lt;65,CODE(UPPER(LEFT(A402,1)))&gt;90),TRUE),TRUE,OR(NOT(ISTEXT(A402)),LEN(A402)&gt;64,LEN(A402)&lt;&gt;LEN(SUBSTITUTE(A402,"*","")),LEN(A402)&lt;&gt;LEN(SUBSTITUTE(A402,"?","")),LEN(A402)&lt;&gt;LEN(SUBSTITUTE(A402,"~","")),LEN(A402)&lt;&gt;LEN(SUBSTITUTE(A402,"=","")),LEN(A402)&lt;&gt;LEN(SUBSTITUTE(A402,"&lt;","")),LEN(A402)&lt;&gt;LEN(SUBSTITUTE(A402,"&gt;","")))),"IDs: Text mit A–Z am Anfang, bis zu 64 Zeichen; ohne *, ?, ~, =, &lt; oder &gt;. Beispiel: T-001.",IF(COUNTIFS('Exits'!$A$9:$A$608,A402)&lt;&gt;1,"Ausstiegs-ID ist doppelt",IF(B402="","Zugehörige Trade-ID eingeben",IF(IF(IFERROR(OR(CODE(UPPER(LEFT(B402,1)))&lt;65,CODE(UPPER(LEFT(B402,1)))&gt;90),TRUE),TRUE,OR(NOT(ISTEXT(B402)),LEN(B402)&gt;64,LEN(B402)&lt;&gt;LEN(SUBSTITUTE(B402,"*","")),LEN(B402)&lt;&gt;LEN(SUBSTITUTE(B402,"?","")),LEN(B402)&lt;&gt;LEN(SUBSTITUTE(B402,"~","")),LEN(B402)&lt;&gt;LEN(SUBSTITUTE(B402,"=","")),LEN(B402)&lt;&gt;LEN(SUBSTITUTE(B402,"&lt;","")),LEN(B402)&lt;&gt;LEN(SUBSTITUTE(B402,"&gt;","")))),"IDs: Text mit A–Z am Anfang, bis zu 64 Zeichen; ohne *, ?, ~, =, &lt; oder &gt;. Beispiel: T-001.",IF(COUNTIFS('Trades'!$A$9:$A$208,B402)&lt;&gt;1,"Trade-ID muss genau einer Trades-Zeile entsprechen",IF(NOT(ISNUMBER(C402)),"Gültigen Schließungszeitpunkt eingeben",IF(OR(C402&lt;1,C402&gt;2958465),"Gültigen Schließungszeitpunkt eingeben",IF(NOT(ISNUMBER(D402)),"Positive geschlossene Menge eingeben",IF(OR(D402&lt;=0,D402&gt;1000000,ROUND(D402,8)&lt;&gt;D402),"Positive geschlossene Menge eingeben",IF(NOT(ISNUMBER(INDEX('Trades'!$D$9:$D$208,MATCH(B402,'Trades'!$A$9:$A$208,0)))),"Gültigen Eröffnungszeitpunkt eingeben",IF(C402&lt;INDEX('Trades'!$D$9:$D$208,MATCH(B402,'Trades'!$A$9:$A$208,0)),"Ausstieg liegt vor der Eröffnung",IF(AND(E402&lt;&gt;"",OR(NOT(ISNUMBER(E402)),E402&lt;=0)),"Positiven Kurs eingeben oder leer lassen",IF(AND(F402&lt;&gt;"",NOT(ISNUMBER(F402))),"Brutto-P&amp;L muss numerisch oder leer sein",IF(AND(ISNUMBER(F402),OR(ABS(F402)&gt;1000000000,ROUND(F402,2)&lt;&gt;F402)),"Geldbeträge: höchstens 2 Nachkommastellen; Eingabebetrag absolut ≤ 1.000.000.000.",""))))))))))))))))</x:f>
      </x:c>
      <x:c r="I402" s="29" t="str">
        <x:f>IF(ISNUMBER(D402),ROUND(D402,8),"")</x:f>
      </x:c>
      <x:c r="J402" s="29" t="n">
        <x:f>IF(ISNUMBER(F402),1,0)</x:f>
        <x:v>0</x:v>
      </x:c>
      <x:c r="K402" s="29" t="n">
        <x:f>IF(COUNTA(A402:F402)=0,0,1)</x:f>
        <x:v>0</x:v>
      </x:c>
    </x:row>
    <x:row r="403" ht="36" customHeight="1">
      <x:c r="A403" s="34"/>
      <x:c r="B403" s="34"/>
      <x:c r="C403" s="35"/>
      <x:c r="D403" s="36"/>
      <x:c r="E403" s="36"/>
      <x:c r="F403" s="37"/>
      <x:c r="G403" s="38" t="n">
        <x:f>IF(K403=0,0,IF(H403="",1,-1))</x:f>
        <x:v>0</x:v>
      </x:c>
      <x:c r="H403" s="33" t="str">
        <x:f>IF(K403=0,"",IF(A403="","Ausstiegs-ID eingeben",IF(IF(IFERROR(OR(CODE(UPPER(LEFT(A403,1)))&lt;65,CODE(UPPER(LEFT(A403,1)))&gt;90),TRUE),TRUE,OR(NOT(ISTEXT(A403)),LEN(A403)&gt;64,LEN(A403)&lt;&gt;LEN(SUBSTITUTE(A403,"*","")),LEN(A403)&lt;&gt;LEN(SUBSTITUTE(A403,"?","")),LEN(A403)&lt;&gt;LEN(SUBSTITUTE(A403,"~","")),LEN(A403)&lt;&gt;LEN(SUBSTITUTE(A403,"=","")),LEN(A403)&lt;&gt;LEN(SUBSTITUTE(A403,"&lt;","")),LEN(A403)&lt;&gt;LEN(SUBSTITUTE(A403,"&gt;","")))),"IDs: Text mit A–Z am Anfang, bis zu 64 Zeichen; ohne *, ?, ~, =, &lt; oder &gt;. Beispiel: T-001.",IF(COUNTIFS('Exits'!$A$9:$A$608,A403)&lt;&gt;1,"Ausstiegs-ID ist doppelt",IF(B403="","Zugehörige Trade-ID eingeben",IF(IF(IFERROR(OR(CODE(UPPER(LEFT(B403,1)))&lt;65,CODE(UPPER(LEFT(B403,1)))&gt;90),TRUE),TRUE,OR(NOT(ISTEXT(B403)),LEN(B403)&gt;64,LEN(B403)&lt;&gt;LEN(SUBSTITUTE(B403,"*","")),LEN(B403)&lt;&gt;LEN(SUBSTITUTE(B403,"?","")),LEN(B403)&lt;&gt;LEN(SUBSTITUTE(B403,"~","")),LEN(B403)&lt;&gt;LEN(SUBSTITUTE(B403,"=","")),LEN(B403)&lt;&gt;LEN(SUBSTITUTE(B403,"&lt;","")),LEN(B403)&lt;&gt;LEN(SUBSTITUTE(B403,"&gt;","")))),"IDs: Text mit A–Z am Anfang, bis zu 64 Zeichen; ohne *, ?, ~, =, &lt; oder &gt;. Beispiel: T-001.",IF(COUNTIFS('Trades'!$A$9:$A$208,B403)&lt;&gt;1,"Trade-ID muss genau einer Trades-Zeile entsprechen",IF(NOT(ISNUMBER(C403)),"Gültigen Schließungszeitpunkt eingeben",IF(OR(C403&lt;1,C403&gt;2958465),"Gültigen Schließungszeitpunkt eingeben",IF(NOT(ISNUMBER(D403)),"Positive geschlossene Menge eingeben",IF(OR(D403&lt;=0,D403&gt;1000000,ROUND(D403,8)&lt;&gt;D403),"Positive geschlossene Menge eingeben",IF(NOT(ISNUMBER(INDEX('Trades'!$D$9:$D$208,MATCH(B403,'Trades'!$A$9:$A$208,0)))),"Gültigen Eröffnungszeitpunkt eingeben",IF(C403&lt;INDEX('Trades'!$D$9:$D$208,MATCH(B403,'Trades'!$A$9:$A$208,0)),"Ausstieg liegt vor der Eröffnung",IF(AND(E403&lt;&gt;"",OR(NOT(ISNUMBER(E403)),E403&lt;=0)),"Positiven Kurs eingeben oder leer lassen",IF(AND(F403&lt;&gt;"",NOT(ISNUMBER(F403))),"Brutto-P&amp;L muss numerisch oder leer sein",IF(AND(ISNUMBER(F403),OR(ABS(F403)&gt;1000000000,ROUND(F403,2)&lt;&gt;F403)),"Geldbeträge: höchstens 2 Nachkommastellen; Eingabebetrag absolut ≤ 1.000.000.000.",""))))))))))))))))</x:f>
      </x:c>
      <x:c r="I403" s="29" t="str">
        <x:f>IF(ISNUMBER(D403),ROUND(D403,8),"")</x:f>
      </x:c>
      <x:c r="J403" s="29" t="n">
        <x:f>IF(ISNUMBER(F403),1,0)</x:f>
        <x:v>0</x:v>
      </x:c>
      <x:c r="K403" s="29" t="n">
        <x:f>IF(COUNTA(A403:F403)=0,0,1)</x:f>
        <x:v>0</x:v>
      </x:c>
    </x:row>
    <x:row r="404" ht="36" customHeight="1">
      <x:c r="A404" s="34"/>
      <x:c r="B404" s="34"/>
      <x:c r="C404" s="35"/>
      <x:c r="D404" s="36"/>
      <x:c r="E404" s="36"/>
      <x:c r="F404" s="37"/>
      <x:c r="G404" s="38" t="n">
        <x:f>IF(K404=0,0,IF(H404="",1,-1))</x:f>
        <x:v>0</x:v>
      </x:c>
      <x:c r="H404" s="33" t="str">
        <x:f>IF(K404=0,"",IF(A404="","Ausstiegs-ID eingeben",IF(IF(IFERROR(OR(CODE(UPPER(LEFT(A404,1)))&lt;65,CODE(UPPER(LEFT(A404,1)))&gt;90),TRUE),TRUE,OR(NOT(ISTEXT(A404)),LEN(A404)&gt;64,LEN(A404)&lt;&gt;LEN(SUBSTITUTE(A404,"*","")),LEN(A404)&lt;&gt;LEN(SUBSTITUTE(A404,"?","")),LEN(A404)&lt;&gt;LEN(SUBSTITUTE(A404,"~","")),LEN(A404)&lt;&gt;LEN(SUBSTITUTE(A404,"=","")),LEN(A404)&lt;&gt;LEN(SUBSTITUTE(A404,"&lt;","")),LEN(A404)&lt;&gt;LEN(SUBSTITUTE(A404,"&gt;","")))),"IDs: Text mit A–Z am Anfang, bis zu 64 Zeichen; ohne *, ?, ~, =, &lt; oder &gt;. Beispiel: T-001.",IF(COUNTIFS('Exits'!$A$9:$A$608,A404)&lt;&gt;1,"Ausstiegs-ID ist doppelt",IF(B404="","Zugehörige Trade-ID eingeben",IF(IF(IFERROR(OR(CODE(UPPER(LEFT(B404,1)))&lt;65,CODE(UPPER(LEFT(B404,1)))&gt;90),TRUE),TRUE,OR(NOT(ISTEXT(B404)),LEN(B404)&gt;64,LEN(B404)&lt;&gt;LEN(SUBSTITUTE(B404,"*","")),LEN(B404)&lt;&gt;LEN(SUBSTITUTE(B404,"?","")),LEN(B404)&lt;&gt;LEN(SUBSTITUTE(B404,"~","")),LEN(B404)&lt;&gt;LEN(SUBSTITUTE(B404,"=","")),LEN(B404)&lt;&gt;LEN(SUBSTITUTE(B404,"&lt;","")),LEN(B404)&lt;&gt;LEN(SUBSTITUTE(B404,"&gt;","")))),"IDs: Text mit A–Z am Anfang, bis zu 64 Zeichen; ohne *, ?, ~, =, &lt; oder &gt;. Beispiel: T-001.",IF(COUNTIFS('Trades'!$A$9:$A$208,B404)&lt;&gt;1,"Trade-ID muss genau einer Trades-Zeile entsprechen",IF(NOT(ISNUMBER(C404)),"Gültigen Schließungszeitpunkt eingeben",IF(OR(C404&lt;1,C404&gt;2958465),"Gültigen Schließungszeitpunkt eingeben",IF(NOT(ISNUMBER(D404)),"Positive geschlossene Menge eingeben",IF(OR(D404&lt;=0,D404&gt;1000000,ROUND(D404,8)&lt;&gt;D404),"Positive geschlossene Menge eingeben",IF(NOT(ISNUMBER(INDEX('Trades'!$D$9:$D$208,MATCH(B404,'Trades'!$A$9:$A$208,0)))),"Gültigen Eröffnungszeitpunkt eingeben",IF(C404&lt;INDEX('Trades'!$D$9:$D$208,MATCH(B404,'Trades'!$A$9:$A$208,0)),"Ausstieg liegt vor der Eröffnung",IF(AND(E404&lt;&gt;"",OR(NOT(ISNUMBER(E404)),E404&lt;=0)),"Positiven Kurs eingeben oder leer lassen",IF(AND(F404&lt;&gt;"",NOT(ISNUMBER(F404))),"Brutto-P&amp;L muss numerisch oder leer sein",IF(AND(ISNUMBER(F404),OR(ABS(F404)&gt;1000000000,ROUND(F404,2)&lt;&gt;F404)),"Geldbeträge: höchstens 2 Nachkommastellen; Eingabebetrag absolut ≤ 1.000.000.000.",""))))))))))))))))</x:f>
      </x:c>
      <x:c r="I404" s="29" t="str">
        <x:f>IF(ISNUMBER(D404),ROUND(D404,8),"")</x:f>
      </x:c>
      <x:c r="J404" s="29" t="n">
        <x:f>IF(ISNUMBER(F404),1,0)</x:f>
        <x:v>0</x:v>
      </x:c>
      <x:c r="K404" s="29" t="n">
        <x:f>IF(COUNTA(A404:F404)=0,0,1)</x:f>
        <x:v>0</x:v>
      </x:c>
    </x:row>
    <x:row r="405" ht="36" customHeight="1">
      <x:c r="A405" s="34"/>
      <x:c r="B405" s="34"/>
      <x:c r="C405" s="35"/>
      <x:c r="D405" s="36"/>
      <x:c r="E405" s="36"/>
      <x:c r="F405" s="37"/>
      <x:c r="G405" s="38" t="n">
        <x:f>IF(K405=0,0,IF(H405="",1,-1))</x:f>
        <x:v>0</x:v>
      </x:c>
      <x:c r="H405" s="33" t="str">
        <x:f>IF(K405=0,"",IF(A405="","Ausstiegs-ID eingeben",IF(IF(IFERROR(OR(CODE(UPPER(LEFT(A405,1)))&lt;65,CODE(UPPER(LEFT(A405,1)))&gt;90),TRUE),TRUE,OR(NOT(ISTEXT(A405)),LEN(A405)&gt;64,LEN(A405)&lt;&gt;LEN(SUBSTITUTE(A405,"*","")),LEN(A405)&lt;&gt;LEN(SUBSTITUTE(A405,"?","")),LEN(A405)&lt;&gt;LEN(SUBSTITUTE(A405,"~","")),LEN(A405)&lt;&gt;LEN(SUBSTITUTE(A405,"=","")),LEN(A405)&lt;&gt;LEN(SUBSTITUTE(A405,"&lt;","")),LEN(A405)&lt;&gt;LEN(SUBSTITUTE(A405,"&gt;","")))),"IDs: Text mit A–Z am Anfang, bis zu 64 Zeichen; ohne *, ?, ~, =, &lt; oder &gt;. Beispiel: T-001.",IF(COUNTIFS('Exits'!$A$9:$A$608,A405)&lt;&gt;1,"Ausstiegs-ID ist doppelt",IF(B405="","Zugehörige Trade-ID eingeben",IF(IF(IFERROR(OR(CODE(UPPER(LEFT(B405,1)))&lt;65,CODE(UPPER(LEFT(B405,1)))&gt;90),TRUE),TRUE,OR(NOT(ISTEXT(B405)),LEN(B405)&gt;64,LEN(B405)&lt;&gt;LEN(SUBSTITUTE(B405,"*","")),LEN(B405)&lt;&gt;LEN(SUBSTITUTE(B405,"?","")),LEN(B405)&lt;&gt;LEN(SUBSTITUTE(B405,"~","")),LEN(B405)&lt;&gt;LEN(SUBSTITUTE(B405,"=","")),LEN(B405)&lt;&gt;LEN(SUBSTITUTE(B405,"&lt;","")),LEN(B405)&lt;&gt;LEN(SUBSTITUTE(B405,"&gt;","")))),"IDs: Text mit A–Z am Anfang, bis zu 64 Zeichen; ohne *, ?, ~, =, &lt; oder &gt;. Beispiel: T-001.",IF(COUNTIFS('Trades'!$A$9:$A$208,B405)&lt;&gt;1,"Trade-ID muss genau einer Trades-Zeile entsprechen",IF(NOT(ISNUMBER(C405)),"Gültigen Schließungszeitpunkt eingeben",IF(OR(C405&lt;1,C405&gt;2958465),"Gültigen Schließungszeitpunkt eingeben",IF(NOT(ISNUMBER(D405)),"Positive geschlossene Menge eingeben",IF(OR(D405&lt;=0,D405&gt;1000000,ROUND(D405,8)&lt;&gt;D405),"Positive geschlossene Menge eingeben",IF(NOT(ISNUMBER(INDEX('Trades'!$D$9:$D$208,MATCH(B405,'Trades'!$A$9:$A$208,0)))),"Gültigen Eröffnungszeitpunkt eingeben",IF(C405&lt;INDEX('Trades'!$D$9:$D$208,MATCH(B405,'Trades'!$A$9:$A$208,0)),"Ausstieg liegt vor der Eröffnung",IF(AND(E405&lt;&gt;"",OR(NOT(ISNUMBER(E405)),E405&lt;=0)),"Positiven Kurs eingeben oder leer lassen",IF(AND(F405&lt;&gt;"",NOT(ISNUMBER(F405))),"Brutto-P&amp;L muss numerisch oder leer sein",IF(AND(ISNUMBER(F405),OR(ABS(F405)&gt;1000000000,ROUND(F405,2)&lt;&gt;F405)),"Geldbeträge: höchstens 2 Nachkommastellen; Eingabebetrag absolut ≤ 1.000.000.000.",""))))))))))))))))</x:f>
      </x:c>
      <x:c r="I405" s="29" t="str">
        <x:f>IF(ISNUMBER(D405),ROUND(D405,8),"")</x:f>
      </x:c>
      <x:c r="J405" s="29" t="n">
        <x:f>IF(ISNUMBER(F405),1,0)</x:f>
        <x:v>0</x:v>
      </x:c>
      <x:c r="K405" s="29" t="n">
        <x:f>IF(COUNTA(A405:F405)=0,0,1)</x:f>
        <x:v>0</x:v>
      </x:c>
    </x:row>
    <x:row r="406" ht="36" customHeight="1">
      <x:c r="A406" s="34"/>
      <x:c r="B406" s="34"/>
      <x:c r="C406" s="35"/>
      <x:c r="D406" s="36"/>
      <x:c r="E406" s="36"/>
      <x:c r="F406" s="37"/>
      <x:c r="G406" s="38" t="n">
        <x:f>IF(K406=0,0,IF(H406="",1,-1))</x:f>
        <x:v>0</x:v>
      </x:c>
      <x:c r="H406" s="33" t="str">
        <x:f>IF(K406=0,"",IF(A406="","Ausstiegs-ID eingeben",IF(IF(IFERROR(OR(CODE(UPPER(LEFT(A406,1)))&lt;65,CODE(UPPER(LEFT(A406,1)))&gt;90),TRUE),TRUE,OR(NOT(ISTEXT(A406)),LEN(A406)&gt;64,LEN(A406)&lt;&gt;LEN(SUBSTITUTE(A406,"*","")),LEN(A406)&lt;&gt;LEN(SUBSTITUTE(A406,"?","")),LEN(A406)&lt;&gt;LEN(SUBSTITUTE(A406,"~","")),LEN(A406)&lt;&gt;LEN(SUBSTITUTE(A406,"=","")),LEN(A406)&lt;&gt;LEN(SUBSTITUTE(A406,"&lt;","")),LEN(A406)&lt;&gt;LEN(SUBSTITUTE(A406,"&gt;","")))),"IDs: Text mit A–Z am Anfang, bis zu 64 Zeichen; ohne *, ?, ~, =, &lt; oder &gt;. Beispiel: T-001.",IF(COUNTIFS('Exits'!$A$9:$A$608,A406)&lt;&gt;1,"Ausstiegs-ID ist doppelt",IF(B406="","Zugehörige Trade-ID eingeben",IF(IF(IFERROR(OR(CODE(UPPER(LEFT(B406,1)))&lt;65,CODE(UPPER(LEFT(B406,1)))&gt;90),TRUE),TRUE,OR(NOT(ISTEXT(B406)),LEN(B406)&gt;64,LEN(B406)&lt;&gt;LEN(SUBSTITUTE(B406,"*","")),LEN(B406)&lt;&gt;LEN(SUBSTITUTE(B406,"?","")),LEN(B406)&lt;&gt;LEN(SUBSTITUTE(B406,"~","")),LEN(B406)&lt;&gt;LEN(SUBSTITUTE(B406,"=","")),LEN(B406)&lt;&gt;LEN(SUBSTITUTE(B406,"&lt;","")),LEN(B406)&lt;&gt;LEN(SUBSTITUTE(B406,"&gt;","")))),"IDs: Text mit A–Z am Anfang, bis zu 64 Zeichen; ohne *, ?, ~, =, &lt; oder &gt;. Beispiel: T-001.",IF(COUNTIFS('Trades'!$A$9:$A$208,B406)&lt;&gt;1,"Trade-ID muss genau einer Trades-Zeile entsprechen",IF(NOT(ISNUMBER(C406)),"Gültigen Schließungszeitpunkt eingeben",IF(OR(C406&lt;1,C406&gt;2958465),"Gültigen Schließungszeitpunkt eingeben",IF(NOT(ISNUMBER(D406)),"Positive geschlossene Menge eingeben",IF(OR(D406&lt;=0,D406&gt;1000000,ROUND(D406,8)&lt;&gt;D406),"Positive geschlossene Menge eingeben",IF(NOT(ISNUMBER(INDEX('Trades'!$D$9:$D$208,MATCH(B406,'Trades'!$A$9:$A$208,0)))),"Gültigen Eröffnungszeitpunkt eingeben",IF(C406&lt;INDEX('Trades'!$D$9:$D$208,MATCH(B406,'Trades'!$A$9:$A$208,0)),"Ausstieg liegt vor der Eröffnung",IF(AND(E406&lt;&gt;"",OR(NOT(ISNUMBER(E406)),E406&lt;=0)),"Positiven Kurs eingeben oder leer lassen",IF(AND(F406&lt;&gt;"",NOT(ISNUMBER(F406))),"Brutto-P&amp;L muss numerisch oder leer sein",IF(AND(ISNUMBER(F406),OR(ABS(F406)&gt;1000000000,ROUND(F406,2)&lt;&gt;F406)),"Geldbeträge: höchstens 2 Nachkommastellen; Eingabebetrag absolut ≤ 1.000.000.000.",""))))))))))))))))</x:f>
      </x:c>
      <x:c r="I406" s="29" t="str">
        <x:f>IF(ISNUMBER(D406),ROUND(D406,8),"")</x:f>
      </x:c>
      <x:c r="J406" s="29" t="n">
        <x:f>IF(ISNUMBER(F406),1,0)</x:f>
        <x:v>0</x:v>
      </x:c>
      <x:c r="K406" s="29" t="n">
        <x:f>IF(COUNTA(A406:F406)=0,0,1)</x:f>
        <x:v>0</x:v>
      </x:c>
    </x:row>
    <x:row r="407" ht="36" customHeight="1">
      <x:c r="A407" s="34"/>
      <x:c r="B407" s="34"/>
      <x:c r="C407" s="35"/>
      <x:c r="D407" s="36"/>
      <x:c r="E407" s="36"/>
      <x:c r="F407" s="37"/>
      <x:c r="G407" s="38" t="n">
        <x:f>IF(K407=0,0,IF(H407="",1,-1))</x:f>
        <x:v>0</x:v>
      </x:c>
      <x:c r="H407" s="33" t="str">
        <x:f>IF(K407=0,"",IF(A407="","Ausstiegs-ID eingeben",IF(IF(IFERROR(OR(CODE(UPPER(LEFT(A407,1)))&lt;65,CODE(UPPER(LEFT(A407,1)))&gt;90),TRUE),TRUE,OR(NOT(ISTEXT(A407)),LEN(A407)&gt;64,LEN(A407)&lt;&gt;LEN(SUBSTITUTE(A407,"*","")),LEN(A407)&lt;&gt;LEN(SUBSTITUTE(A407,"?","")),LEN(A407)&lt;&gt;LEN(SUBSTITUTE(A407,"~","")),LEN(A407)&lt;&gt;LEN(SUBSTITUTE(A407,"=","")),LEN(A407)&lt;&gt;LEN(SUBSTITUTE(A407,"&lt;","")),LEN(A407)&lt;&gt;LEN(SUBSTITUTE(A407,"&gt;","")))),"IDs: Text mit A–Z am Anfang, bis zu 64 Zeichen; ohne *, ?, ~, =, &lt; oder &gt;. Beispiel: T-001.",IF(COUNTIFS('Exits'!$A$9:$A$608,A407)&lt;&gt;1,"Ausstiegs-ID ist doppelt",IF(B407="","Zugehörige Trade-ID eingeben",IF(IF(IFERROR(OR(CODE(UPPER(LEFT(B407,1)))&lt;65,CODE(UPPER(LEFT(B407,1)))&gt;90),TRUE),TRUE,OR(NOT(ISTEXT(B407)),LEN(B407)&gt;64,LEN(B407)&lt;&gt;LEN(SUBSTITUTE(B407,"*","")),LEN(B407)&lt;&gt;LEN(SUBSTITUTE(B407,"?","")),LEN(B407)&lt;&gt;LEN(SUBSTITUTE(B407,"~","")),LEN(B407)&lt;&gt;LEN(SUBSTITUTE(B407,"=","")),LEN(B407)&lt;&gt;LEN(SUBSTITUTE(B407,"&lt;","")),LEN(B407)&lt;&gt;LEN(SUBSTITUTE(B407,"&gt;","")))),"IDs: Text mit A–Z am Anfang, bis zu 64 Zeichen; ohne *, ?, ~, =, &lt; oder &gt;. Beispiel: T-001.",IF(COUNTIFS('Trades'!$A$9:$A$208,B407)&lt;&gt;1,"Trade-ID muss genau einer Trades-Zeile entsprechen",IF(NOT(ISNUMBER(C407)),"Gültigen Schließungszeitpunkt eingeben",IF(OR(C407&lt;1,C407&gt;2958465),"Gültigen Schließungszeitpunkt eingeben",IF(NOT(ISNUMBER(D407)),"Positive geschlossene Menge eingeben",IF(OR(D407&lt;=0,D407&gt;1000000,ROUND(D407,8)&lt;&gt;D407),"Positive geschlossene Menge eingeben",IF(NOT(ISNUMBER(INDEX('Trades'!$D$9:$D$208,MATCH(B407,'Trades'!$A$9:$A$208,0)))),"Gültigen Eröffnungszeitpunkt eingeben",IF(C407&lt;INDEX('Trades'!$D$9:$D$208,MATCH(B407,'Trades'!$A$9:$A$208,0)),"Ausstieg liegt vor der Eröffnung",IF(AND(E407&lt;&gt;"",OR(NOT(ISNUMBER(E407)),E407&lt;=0)),"Positiven Kurs eingeben oder leer lassen",IF(AND(F407&lt;&gt;"",NOT(ISNUMBER(F407))),"Brutto-P&amp;L muss numerisch oder leer sein",IF(AND(ISNUMBER(F407),OR(ABS(F407)&gt;1000000000,ROUND(F407,2)&lt;&gt;F407)),"Geldbeträge: höchstens 2 Nachkommastellen; Eingabebetrag absolut ≤ 1.000.000.000.",""))))))))))))))))</x:f>
      </x:c>
      <x:c r="I407" s="29" t="str">
        <x:f>IF(ISNUMBER(D407),ROUND(D407,8),"")</x:f>
      </x:c>
      <x:c r="J407" s="29" t="n">
        <x:f>IF(ISNUMBER(F407),1,0)</x:f>
        <x:v>0</x:v>
      </x:c>
      <x:c r="K407" s="29" t="n">
        <x:f>IF(COUNTA(A407:F407)=0,0,1)</x:f>
        <x:v>0</x:v>
      </x:c>
    </x:row>
    <x:row r="408" ht="36" customHeight="1">
      <x:c r="A408" s="34"/>
      <x:c r="B408" s="34"/>
      <x:c r="C408" s="35"/>
      <x:c r="D408" s="36"/>
      <x:c r="E408" s="36"/>
      <x:c r="F408" s="37"/>
      <x:c r="G408" s="38" t="n">
        <x:f>IF(K408=0,0,IF(H408="",1,-1))</x:f>
        <x:v>0</x:v>
      </x:c>
      <x:c r="H408" s="33" t="str">
        <x:f>IF(K408=0,"",IF(A408="","Ausstiegs-ID eingeben",IF(IF(IFERROR(OR(CODE(UPPER(LEFT(A408,1)))&lt;65,CODE(UPPER(LEFT(A408,1)))&gt;90),TRUE),TRUE,OR(NOT(ISTEXT(A408)),LEN(A408)&gt;64,LEN(A408)&lt;&gt;LEN(SUBSTITUTE(A408,"*","")),LEN(A408)&lt;&gt;LEN(SUBSTITUTE(A408,"?","")),LEN(A408)&lt;&gt;LEN(SUBSTITUTE(A408,"~","")),LEN(A408)&lt;&gt;LEN(SUBSTITUTE(A408,"=","")),LEN(A408)&lt;&gt;LEN(SUBSTITUTE(A408,"&lt;","")),LEN(A408)&lt;&gt;LEN(SUBSTITUTE(A408,"&gt;","")))),"IDs: Text mit A–Z am Anfang, bis zu 64 Zeichen; ohne *, ?, ~, =, &lt; oder &gt;. Beispiel: T-001.",IF(COUNTIFS('Exits'!$A$9:$A$608,A408)&lt;&gt;1,"Ausstiegs-ID ist doppelt",IF(B408="","Zugehörige Trade-ID eingeben",IF(IF(IFERROR(OR(CODE(UPPER(LEFT(B408,1)))&lt;65,CODE(UPPER(LEFT(B408,1)))&gt;90),TRUE),TRUE,OR(NOT(ISTEXT(B408)),LEN(B408)&gt;64,LEN(B408)&lt;&gt;LEN(SUBSTITUTE(B408,"*","")),LEN(B408)&lt;&gt;LEN(SUBSTITUTE(B408,"?","")),LEN(B408)&lt;&gt;LEN(SUBSTITUTE(B408,"~","")),LEN(B408)&lt;&gt;LEN(SUBSTITUTE(B408,"=","")),LEN(B408)&lt;&gt;LEN(SUBSTITUTE(B408,"&lt;","")),LEN(B408)&lt;&gt;LEN(SUBSTITUTE(B408,"&gt;","")))),"IDs: Text mit A–Z am Anfang, bis zu 64 Zeichen; ohne *, ?, ~, =, &lt; oder &gt;. Beispiel: T-001.",IF(COUNTIFS('Trades'!$A$9:$A$208,B408)&lt;&gt;1,"Trade-ID muss genau einer Trades-Zeile entsprechen",IF(NOT(ISNUMBER(C408)),"Gültigen Schließungszeitpunkt eingeben",IF(OR(C408&lt;1,C408&gt;2958465),"Gültigen Schließungszeitpunkt eingeben",IF(NOT(ISNUMBER(D408)),"Positive geschlossene Menge eingeben",IF(OR(D408&lt;=0,D408&gt;1000000,ROUND(D408,8)&lt;&gt;D408),"Positive geschlossene Menge eingeben",IF(NOT(ISNUMBER(INDEX('Trades'!$D$9:$D$208,MATCH(B408,'Trades'!$A$9:$A$208,0)))),"Gültigen Eröffnungszeitpunkt eingeben",IF(C408&lt;INDEX('Trades'!$D$9:$D$208,MATCH(B408,'Trades'!$A$9:$A$208,0)),"Ausstieg liegt vor der Eröffnung",IF(AND(E408&lt;&gt;"",OR(NOT(ISNUMBER(E408)),E408&lt;=0)),"Positiven Kurs eingeben oder leer lassen",IF(AND(F408&lt;&gt;"",NOT(ISNUMBER(F408))),"Brutto-P&amp;L muss numerisch oder leer sein",IF(AND(ISNUMBER(F408),OR(ABS(F408)&gt;1000000000,ROUND(F408,2)&lt;&gt;F408)),"Geldbeträge: höchstens 2 Nachkommastellen; Eingabebetrag absolut ≤ 1.000.000.000.",""))))))))))))))))</x:f>
      </x:c>
      <x:c r="I408" s="29" t="str">
        <x:f>IF(ISNUMBER(D408),ROUND(D408,8),"")</x:f>
      </x:c>
      <x:c r="J408" s="29" t="n">
        <x:f>IF(ISNUMBER(F408),1,0)</x:f>
        <x:v>0</x:v>
      </x:c>
      <x:c r="K408" s="29" t="n">
        <x:f>IF(COUNTA(A408:F408)=0,0,1)</x:f>
        <x:v>0</x:v>
      </x:c>
    </x:row>
    <x:row r="409" ht="36" customHeight="1">
      <x:c r="A409" s="34"/>
      <x:c r="B409" s="34"/>
      <x:c r="C409" s="35"/>
      <x:c r="D409" s="36"/>
      <x:c r="E409" s="36"/>
      <x:c r="F409" s="37"/>
      <x:c r="G409" s="38" t="n">
        <x:f>IF(K409=0,0,IF(H409="",1,-1))</x:f>
        <x:v>0</x:v>
      </x:c>
      <x:c r="H409" s="33" t="str">
        <x:f>IF(K409=0,"",IF(A409="","Ausstiegs-ID eingeben",IF(IF(IFERROR(OR(CODE(UPPER(LEFT(A409,1)))&lt;65,CODE(UPPER(LEFT(A409,1)))&gt;90),TRUE),TRUE,OR(NOT(ISTEXT(A409)),LEN(A409)&gt;64,LEN(A409)&lt;&gt;LEN(SUBSTITUTE(A409,"*","")),LEN(A409)&lt;&gt;LEN(SUBSTITUTE(A409,"?","")),LEN(A409)&lt;&gt;LEN(SUBSTITUTE(A409,"~","")),LEN(A409)&lt;&gt;LEN(SUBSTITUTE(A409,"=","")),LEN(A409)&lt;&gt;LEN(SUBSTITUTE(A409,"&lt;","")),LEN(A409)&lt;&gt;LEN(SUBSTITUTE(A409,"&gt;","")))),"IDs: Text mit A–Z am Anfang, bis zu 64 Zeichen; ohne *, ?, ~, =, &lt; oder &gt;. Beispiel: T-001.",IF(COUNTIFS('Exits'!$A$9:$A$608,A409)&lt;&gt;1,"Ausstiegs-ID ist doppelt",IF(B409="","Zugehörige Trade-ID eingeben",IF(IF(IFERROR(OR(CODE(UPPER(LEFT(B409,1)))&lt;65,CODE(UPPER(LEFT(B409,1)))&gt;90),TRUE),TRUE,OR(NOT(ISTEXT(B409)),LEN(B409)&gt;64,LEN(B409)&lt;&gt;LEN(SUBSTITUTE(B409,"*","")),LEN(B409)&lt;&gt;LEN(SUBSTITUTE(B409,"?","")),LEN(B409)&lt;&gt;LEN(SUBSTITUTE(B409,"~","")),LEN(B409)&lt;&gt;LEN(SUBSTITUTE(B409,"=","")),LEN(B409)&lt;&gt;LEN(SUBSTITUTE(B409,"&lt;","")),LEN(B409)&lt;&gt;LEN(SUBSTITUTE(B409,"&gt;","")))),"IDs: Text mit A–Z am Anfang, bis zu 64 Zeichen; ohne *, ?, ~, =, &lt; oder &gt;. Beispiel: T-001.",IF(COUNTIFS('Trades'!$A$9:$A$208,B409)&lt;&gt;1,"Trade-ID muss genau einer Trades-Zeile entsprechen",IF(NOT(ISNUMBER(C409)),"Gültigen Schließungszeitpunkt eingeben",IF(OR(C409&lt;1,C409&gt;2958465),"Gültigen Schließungszeitpunkt eingeben",IF(NOT(ISNUMBER(D409)),"Positive geschlossene Menge eingeben",IF(OR(D409&lt;=0,D409&gt;1000000,ROUND(D409,8)&lt;&gt;D409),"Positive geschlossene Menge eingeben",IF(NOT(ISNUMBER(INDEX('Trades'!$D$9:$D$208,MATCH(B409,'Trades'!$A$9:$A$208,0)))),"Gültigen Eröffnungszeitpunkt eingeben",IF(C409&lt;INDEX('Trades'!$D$9:$D$208,MATCH(B409,'Trades'!$A$9:$A$208,0)),"Ausstieg liegt vor der Eröffnung",IF(AND(E409&lt;&gt;"",OR(NOT(ISNUMBER(E409)),E409&lt;=0)),"Positiven Kurs eingeben oder leer lassen",IF(AND(F409&lt;&gt;"",NOT(ISNUMBER(F409))),"Brutto-P&amp;L muss numerisch oder leer sein",IF(AND(ISNUMBER(F409),OR(ABS(F409)&gt;1000000000,ROUND(F409,2)&lt;&gt;F409)),"Geldbeträge: höchstens 2 Nachkommastellen; Eingabebetrag absolut ≤ 1.000.000.000.",""))))))))))))))))</x:f>
      </x:c>
      <x:c r="I409" s="29" t="str">
        <x:f>IF(ISNUMBER(D409),ROUND(D409,8),"")</x:f>
      </x:c>
      <x:c r="J409" s="29" t="n">
        <x:f>IF(ISNUMBER(F409),1,0)</x:f>
        <x:v>0</x:v>
      </x:c>
      <x:c r="K409" s="29" t="n">
        <x:f>IF(COUNTA(A409:F409)=0,0,1)</x:f>
        <x:v>0</x:v>
      </x:c>
    </x:row>
    <x:row r="410" ht="36" customHeight="1">
      <x:c r="A410" s="34"/>
      <x:c r="B410" s="34"/>
      <x:c r="C410" s="35"/>
      <x:c r="D410" s="36"/>
      <x:c r="E410" s="36"/>
      <x:c r="F410" s="37"/>
      <x:c r="G410" s="38" t="n">
        <x:f>IF(K410=0,0,IF(H410="",1,-1))</x:f>
        <x:v>0</x:v>
      </x:c>
      <x:c r="H410" s="33" t="str">
        <x:f>IF(K410=0,"",IF(A410="","Ausstiegs-ID eingeben",IF(IF(IFERROR(OR(CODE(UPPER(LEFT(A410,1)))&lt;65,CODE(UPPER(LEFT(A410,1)))&gt;90),TRUE),TRUE,OR(NOT(ISTEXT(A410)),LEN(A410)&gt;64,LEN(A410)&lt;&gt;LEN(SUBSTITUTE(A410,"*","")),LEN(A410)&lt;&gt;LEN(SUBSTITUTE(A410,"?","")),LEN(A410)&lt;&gt;LEN(SUBSTITUTE(A410,"~","")),LEN(A410)&lt;&gt;LEN(SUBSTITUTE(A410,"=","")),LEN(A410)&lt;&gt;LEN(SUBSTITUTE(A410,"&lt;","")),LEN(A410)&lt;&gt;LEN(SUBSTITUTE(A410,"&gt;","")))),"IDs: Text mit A–Z am Anfang, bis zu 64 Zeichen; ohne *, ?, ~, =, &lt; oder &gt;. Beispiel: T-001.",IF(COUNTIFS('Exits'!$A$9:$A$608,A410)&lt;&gt;1,"Ausstiegs-ID ist doppelt",IF(B410="","Zugehörige Trade-ID eingeben",IF(IF(IFERROR(OR(CODE(UPPER(LEFT(B410,1)))&lt;65,CODE(UPPER(LEFT(B410,1)))&gt;90),TRUE),TRUE,OR(NOT(ISTEXT(B410)),LEN(B410)&gt;64,LEN(B410)&lt;&gt;LEN(SUBSTITUTE(B410,"*","")),LEN(B410)&lt;&gt;LEN(SUBSTITUTE(B410,"?","")),LEN(B410)&lt;&gt;LEN(SUBSTITUTE(B410,"~","")),LEN(B410)&lt;&gt;LEN(SUBSTITUTE(B410,"=","")),LEN(B410)&lt;&gt;LEN(SUBSTITUTE(B410,"&lt;","")),LEN(B410)&lt;&gt;LEN(SUBSTITUTE(B410,"&gt;","")))),"IDs: Text mit A–Z am Anfang, bis zu 64 Zeichen; ohne *, ?, ~, =, &lt; oder &gt;. Beispiel: T-001.",IF(COUNTIFS('Trades'!$A$9:$A$208,B410)&lt;&gt;1,"Trade-ID muss genau einer Trades-Zeile entsprechen",IF(NOT(ISNUMBER(C410)),"Gültigen Schließungszeitpunkt eingeben",IF(OR(C410&lt;1,C410&gt;2958465),"Gültigen Schließungszeitpunkt eingeben",IF(NOT(ISNUMBER(D410)),"Positive geschlossene Menge eingeben",IF(OR(D410&lt;=0,D410&gt;1000000,ROUND(D410,8)&lt;&gt;D410),"Positive geschlossene Menge eingeben",IF(NOT(ISNUMBER(INDEX('Trades'!$D$9:$D$208,MATCH(B410,'Trades'!$A$9:$A$208,0)))),"Gültigen Eröffnungszeitpunkt eingeben",IF(C410&lt;INDEX('Trades'!$D$9:$D$208,MATCH(B410,'Trades'!$A$9:$A$208,0)),"Ausstieg liegt vor der Eröffnung",IF(AND(E410&lt;&gt;"",OR(NOT(ISNUMBER(E410)),E410&lt;=0)),"Positiven Kurs eingeben oder leer lassen",IF(AND(F410&lt;&gt;"",NOT(ISNUMBER(F410))),"Brutto-P&amp;L muss numerisch oder leer sein",IF(AND(ISNUMBER(F410),OR(ABS(F410)&gt;1000000000,ROUND(F410,2)&lt;&gt;F410)),"Geldbeträge: höchstens 2 Nachkommastellen; Eingabebetrag absolut ≤ 1.000.000.000.",""))))))))))))))))</x:f>
      </x:c>
      <x:c r="I410" s="29" t="str">
        <x:f>IF(ISNUMBER(D410),ROUND(D410,8),"")</x:f>
      </x:c>
      <x:c r="J410" s="29" t="n">
        <x:f>IF(ISNUMBER(F410),1,0)</x:f>
        <x:v>0</x:v>
      </x:c>
      <x:c r="K410" s="29" t="n">
        <x:f>IF(COUNTA(A410:F410)=0,0,1)</x:f>
        <x:v>0</x:v>
      </x:c>
    </x:row>
    <x:row r="411" ht="36" customHeight="1">
      <x:c r="A411" s="34"/>
      <x:c r="B411" s="34"/>
      <x:c r="C411" s="35"/>
      <x:c r="D411" s="36"/>
      <x:c r="E411" s="36"/>
      <x:c r="F411" s="37"/>
      <x:c r="G411" s="38" t="n">
        <x:f>IF(K411=0,0,IF(H411="",1,-1))</x:f>
        <x:v>0</x:v>
      </x:c>
      <x:c r="H411" s="33" t="str">
        <x:f>IF(K411=0,"",IF(A411="","Ausstiegs-ID eingeben",IF(IF(IFERROR(OR(CODE(UPPER(LEFT(A411,1)))&lt;65,CODE(UPPER(LEFT(A411,1)))&gt;90),TRUE),TRUE,OR(NOT(ISTEXT(A411)),LEN(A411)&gt;64,LEN(A411)&lt;&gt;LEN(SUBSTITUTE(A411,"*","")),LEN(A411)&lt;&gt;LEN(SUBSTITUTE(A411,"?","")),LEN(A411)&lt;&gt;LEN(SUBSTITUTE(A411,"~","")),LEN(A411)&lt;&gt;LEN(SUBSTITUTE(A411,"=","")),LEN(A411)&lt;&gt;LEN(SUBSTITUTE(A411,"&lt;","")),LEN(A411)&lt;&gt;LEN(SUBSTITUTE(A411,"&gt;","")))),"IDs: Text mit A–Z am Anfang, bis zu 64 Zeichen; ohne *, ?, ~, =, &lt; oder &gt;. Beispiel: T-001.",IF(COUNTIFS('Exits'!$A$9:$A$608,A411)&lt;&gt;1,"Ausstiegs-ID ist doppelt",IF(B411="","Zugehörige Trade-ID eingeben",IF(IF(IFERROR(OR(CODE(UPPER(LEFT(B411,1)))&lt;65,CODE(UPPER(LEFT(B411,1)))&gt;90),TRUE),TRUE,OR(NOT(ISTEXT(B411)),LEN(B411)&gt;64,LEN(B411)&lt;&gt;LEN(SUBSTITUTE(B411,"*","")),LEN(B411)&lt;&gt;LEN(SUBSTITUTE(B411,"?","")),LEN(B411)&lt;&gt;LEN(SUBSTITUTE(B411,"~","")),LEN(B411)&lt;&gt;LEN(SUBSTITUTE(B411,"=","")),LEN(B411)&lt;&gt;LEN(SUBSTITUTE(B411,"&lt;","")),LEN(B411)&lt;&gt;LEN(SUBSTITUTE(B411,"&gt;","")))),"IDs: Text mit A–Z am Anfang, bis zu 64 Zeichen; ohne *, ?, ~, =, &lt; oder &gt;. Beispiel: T-001.",IF(COUNTIFS('Trades'!$A$9:$A$208,B411)&lt;&gt;1,"Trade-ID muss genau einer Trades-Zeile entsprechen",IF(NOT(ISNUMBER(C411)),"Gültigen Schließungszeitpunkt eingeben",IF(OR(C411&lt;1,C411&gt;2958465),"Gültigen Schließungszeitpunkt eingeben",IF(NOT(ISNUMBER(D411)),"Positive geschlossene Menge eingeben",IF(OR(D411&lt;=0,D411&gt;1000000,ROUND(D411,8)&lt;&gt;D411),"Positive geschlossene Menge eingeben",IF(NOT(ISNUMBER(INDEX('Trades'!$D$9:$D$208,MATCH(B411,'Trades'!$A$9:$A$208,0)))),"Gültigen Eröffnungszeitpunkt eingeben",IF(C411&lt;INDEX('Trades'!$D$9:$D$208,MATCH(B411,'Trades'!$A$9:$A$208,0)),"Ausstieg liegt vor der Eröffnung",IF(AND(E411&lt;&gt;"",OR(NOT(ISNUMBER(E411)),E411&lt;=0)),"Positiven Kurs eingeben oder leer lassen",IF(AND(F411&lt;&gt;"",NOT(ISNUMBER(F411))),"Brutto-P&amp;L muss numerisch oder leer sein",IF(AND(ISNUMBER(F411),OR(ABS(F411)&gt;1000000000,ROUND(F411,2)&lt;&gt;F411)),"Geldbeträge: höchstens 2 Nachkommastellen; Eingabebetrag absolut ≤ 1.000.000.000.",""))))))))))))))))</x:f>
      </x:c>
      <x:c r="I411" s="29" t="str">
        <x:f>IF(ISNUMBER(D411),ROUND(D411,8),"")</x:f>
      </x:c>
      <x:c r="J411" s="29" t="n">
        <x:f>IF(ISNUMBER(F411),1,0)</x:f>
        <x:v>0</x:v>
      </x:c>
      <x:c r="K411" s="29" t="n">
        <x:f>IF(COUNTA(A411:F411)=0,0,1)</x:f>
        <x:v>0</x:v>
      </x:c>
    </x:row>
    <x:row r="412" ht="36" customHeight="1">
      <x:c r="A412" s="34"/>
      <x:c r="B412" s="34"/>
      <x:c r="C412" s="35"/>
      <x:c r="D412" s="36"/>
      <x:c r="E412" s="36"/>
      <x:c r="F412" s="37"/>
      <x:c r="G412" s="38" t="n">
        <x:f>IF(K412=0,0,IF(H412="",1,-1))</x:f>
        <x:v>0</x:v>
      </x:c>
      <x:c r="H412" s="33" t="str">
        <x:f>IF(K412=0,"",IF(A412="","Ausstiegs-ID eingeben",IF(IF(IFERROR(OR(CODE(UPPER(LEFT(A412,1)))&lt;65,CODE(UPPER(LEFT(A412,1)))&gt;90),TRUE),TRUE,OR(NOT(ISTEXT(A412)),LEN(A412)&gt;64,LEN(A412)&lt;&gt;LEN(SUBSTITUTE(A412,"*","")),LEN(A412)&lt;&gt;LEN(SUBSTITUTE(A412,"?","")),LEN(A412)&lt;&gt;LEN(SUBSTITUTE(A412,"~","")),LEN(A412)&lt;&gt;LEN(SUBSTITUTE(A412,"=","")),LEN(A412)&lt;&gt;LEN(SUBSTITUTE(A412,"&lt;","")),LEN(A412)&lt;&gt;LEN(SUBSTITUTE(A412,"&gt;","")))),"IDs: Text mit A–Z am Anfang, bis zu 64 Zeichen; ohne *, ?, ~, =, &lt; oder &gt;. Beispiel: T-001.",IF(COUNTIFS('Exits'!$A$9:$A$608,A412)&lt;&gt;1,"Ausstiegs-ID ist doppelt",IF(B412="","Zugehörige Trade-ID eingeben",IF(IF(IFERROR(OR(CODE(UPPER(LEFT(B412,1)))&lt;65,CODE(UPPER(LEFT(B412,1)))&gt;90),TRUE),TRUE,OR(NOT(ISTEXT(B412)),LEN(B412)&gt;64,LEN(B412)&lt;&gt;LEN(SUBSTITUTE(B412,"*","")),LEN(B412)&lt;&gt;LEN(SUBSTITUTE(B412,"?","")),LEN(B412)&lt;&gt;LEN(SUBSTITUTE(B412,"~","")),LEN(B412)&lt;&gt;LEN(SUBSTITUTE(B412,"=","")),LEN(B412)&lt;&gt;LEN(SUBSTITUTE(B412,"&lt;","")),LEN(B412)&lt;&gt;LEN(SUBSTITUTE(B412,"&gt;","")))),"IDs: Text mit A–Z am Anfang, bis zu 64 Zeichen; ohne *, ?, ~, =, &lt; oder &gt;. Beispiel: T-001.",IF(COUNTIFS('Trades'!$A$9:$A$208,B412)&lt;&gt;1,"Trade-ID muss genau einer Trades-Zeile entsprechen",IF(NOT(ISNUMBER(C412)),"Gültigen Schließungszeitpunkt eingeben",IF(OR(C412&lt;1,C412&gt;2958465),"Gültigen Schließungszeitpunkt eingeben",IF(NOT(ISNUMBER(D412)),"Positive geschlossene Menge eingeben",IF(OR(D412&lt;=0,D412&gt;1000000,ROUND(D412,8)&lt;&gt;D412),"Positive geschlossene Menge eingeben",IF(NOT(ISNUMBER(INDEX('Trades'!$D$9:$D$208,MATCH(B412,'Trades'!$A$9:$A$208,0)))),"Gültigen Eröffnungszeitpunkt eingeben",IF(C412&lt;INDEX('Trades'!$D$9:$D$208,MATCH(B412,'Trades'!$A$9:$A$208,0)),"Ausstieg liegt vor der Eröffnung",IF(AND(E412&lt;&gt;"",OR(NOT(ISNUMBER(E412)),E412&lt;=0)),"Positiven Kurs eingeben oder leer lassen",IF(AND(F412&lt;&gt;"",NOT(ISNUMBER(F412))),"Brutto-P&amp;L muss numerisch oder leer sein",IF(AND(ISNUMBER(F412),OR(ABS(F412)&gt;1000000000,ROUND(F412,2)&lt;&gt;F412)),"Geldbeträge: höchstens 2 Nachkommastellen; Eingabebetrag absolut ≤ 1.000.000.000.",""))))))))))))))))</x:f>
      </x:c>
      <x:c r="I412" s="29" t="str">
        <x:f>IF(ISNUMBER(D412),ROUND(D412,8),"")</x:f>
      </x:c>
      <x:c r="J412" s="29" t="n">
        <x:f>IF(ISNUMBER(F412),1,0)</x:f>
        <x:v>0</x:v>
      </x:c>
      <x:c r="K412" s="29" t="n">
        <x:f>IF(COUNTA(A412:F412)=0,0,1)</x:f>
        <x:v>0</x:v>
      </x:c>
    </x:row>
    <x:row r="413" ht="36" customHeight="1">
      <x:c r="A413" s="34"/>
      <x:c r="B413" s="34"/>
      <x:c r="C413" s="35"/>
      <x:c r="D413" s="36"/>
      <x:c r="E413" s="36"/>
      <x:c r="F413" s="37"/>
      <x:c r="G413" s="38" t="n">
        <x:f>IF(K413=0,0,IF(H413="",1,-1))</x:f>
        <x:v>0</x:v>
      </x:c>
      <x:c r="H413" s="33" t="str">
        <x:f>IF(K413=0,"",IF(A413="","Ausstiegs-ID eingeben",IF(IF(IFERROR(OR(CODE(UPPER(LEFT(A413,1)))&lt;65,CODE(UPPER(LEFT(A413,1)))&gt;90),TRUE),TRUE,OR(NOT(ISTEXT(A413)),LEN(A413)&gt;64,LEN(A413)&lt;&gt;LEN(SUBSTITUTE(A413,"*","")),LEN(A413)&lt;&gt;LEN(SUBSTITUTE(A413,"?","")),LEN(A413)&lt;&gt;LEN(SUBSTITUTE(A413,"~","")),LEN(A413)&lt;&gt;LEN(SUBSTITUTE(A413,"=","")),LEN(A413)&lt;&gt;LEN(SUBSTITUTE(A413,"&lt;","")),LEN(A413)&lt;&gt;LEN(SUBSTITUTE(A413,"&gt;","")))),"IDs: Text mit A–Z am Anfang, bis zu 64 Zeichen; ohne *, ?, ~, =, &lt; oder &gt;. Beispiel: T-001.",IF(COUNTIFS('Exits'!$A$9:$A$608,A413)&lt;&gt;1,"Ausstiegs-ID ist doppelt",IF(B413="","Zugehörige Trade-ID eingeben",IF(IF(IFERROR(OR(CODE(UPPER(LEFT(B413,1)))&lt;65,CODE(UPPER(LEFT(B413,1)))&gt;90),TRUE),TRUE,OR(NOT(ISTEXT(B413)),LEN(B413)&gt;64,LEN(B413)&lt;&gt;LEN(SUBSTITUTE(B413,"*","")),LEN(B413)&lt;&gt;LEN(SUBSTITUTE(B413,"?","")),LEN(B413)&lt;&gt;LEN(SUBSTITUTE(B413,"~","")),LEN(B413)&lt;&gt;LEN(SUBSTITUTE(B413,"=","")),LEN(B413)&lt;&gt;LEN(SUBSTITUTE(B413,"&lt;","")),LEN(B413)&lt;&gt;LEN(SUBSTITUTE(B413,"&gt;","")))),"IDs: Text mit A–Z am Anfang, bis zu 64 Zeichen; ohne *, ?, ~, =, &lt; oder &gt;. Beispiel: T-001.",IF(COUNTIFS('Trades'!$A$9:$A$208,B413)&lt;&gt;1,"Trade-ID muss genau einer Trades-Zeile entsprechen",IF(NOT(ISNUMBER(C413)),"Gültigen Schließungszeitpunkt eingeben",IF(OR(C413&lt;1,C413&gt;2958465),"Gültigen Schließungszeitpunkt eingeben",IF(NOT(ISNUMBER(D413)),"Positive geschlossene Menge eingeben",IF(OR(D413&lt;=0,D413&gt;1000000,ROUND(D413,8)&lt;&gt;D413),"Positive geschlossene Menge eingeben",IF(NOT(ISNUMBER(INDEX('Trades'!$D$9:$D$208,MATCH(B413,'Trades'!$A$9:$A$208,0)))),"Gültigen Eröffnungszeitpunkt eingeben",IF(C413&lt;INDEX('Trades'!$D$9:$D$208,MATCH(B413,'Trades'!$A$9:$A$208,0)),"Ausstieg liegt vor der Eröffnung",IF(AND(E413&lt;&gt;"",OR(NOT(ISNUMBER(E413)),E413&lt;=0)),"Positiven Kurs eingeben oder leer lassen",IF(AND(F413&lt;&gt;"",NOT(ISNUMBER(F413))),"Brutto-P&amp;L muss numerisch oder leer sein",IF(AND(ISNUMBER(F413),OR(ABS(F413)&gt;1000000000,ROUND(F413,2)&lt;&gt;F413)),"Geldbeträge: höchstens 2 Nachkommastellen; Eingabebetrag absolut ≤ 1.000.000.000.",""))))))))))))))))</x:f>
      </x:c>
      <x:c r="I413" s="29" t="str">
        <x:f>IF(ISNUMBER(D413),ROUND(D413,8),"")</x:f>
      </x:c>
      <x:c r="J413" s="29" t="n">
        <x:f>IF(ISNUMBER(F413),1,0)</x:f>
        <x:v>0</x:v>
      </x:c>
      <x:c r="K413" s="29" t="n">
        <x:f>IF(COUNTA(A413:F413)=0,0,1)</x:f>
        <x:v>0</x:v>
      </x:c>
    </x:row>
    <x:row r="414" ht="36" customHeight="1">
      <x:c r="A414" s="34"/>
      <x:c r="B414" s="34"/>
      <x:c r="C414" s="35"/>
      <x:c r="D414" s="36"/>
      <x:c r="E414" s="36"/>
      <x:c r="F414" s="37"/>
      <x:c r="G414" s="38" t="n">
        <x:f>IF(K414=0,0,IF(H414="",1,-1))</x:f>
        <x:v>0</x:v>
      </x:c>
      <x:c r="H414" s="33" t="str">
        <x:f>IF(K414=0,"",IF(A414="","Ausstiegs-ID eingeben",IF(IF(IFERROR(OR(CODE(UPPER(LEFT(A414,1)))&lt;65,CODE(UPPER(LEFT(A414,1)))&gt;90),TRUE),TRUE,OR(NOT(ISTEXT(A414)),LEN(A414)&gt;64,LEN(A414)&lt;&gt;LEN(SUBSTITUTE(A414,"*","")),LEN(A414)&lt;&gt;LEN(SUBSTITUTE(A414,"?","")),LEN(A414)&lt;&gt;LEN(SUBSTITUTE(A414,"~","")),LEN(A414)&lt;&gt;LEN(SUBSTITUTE(A414,"=","")),LEN(A414)&lt;&gt;LEN(SUBSTITUTE(A414,"&lt;","")),LEN(A414)&lt;&gt;LEN(SUBSTITUTE(A414,"&gt;","")))),"IDs: Text mit A–Z am Anfang, bis zu 64 Zeichen; ohne *, ?, ~, =, &lt; oder &gt;. Beispiel: T-001.",IF(COUNTIFS('Exits'!$A$9:$A$608,A414)&lt;&gt;1,"Ausstiegs-ID ist doppelt",IF(B414="","Zugehörige Trade-ID eingeben",IF(IF(IFERROR(OR(CODE(UPPER(LEFT(B414,1)))&lt;65,CODE(UPPER(LEFT(B414,1)))&gt;90),TRUE),TRUE,OR(NOT(ISTEXT(B414)),LEN(B414)&gt;64,LEN(B414)&lt;&gt;LEN(SUBSTITUTE(B414,"*","")),LEN(B414)&lt;&gt;LEN(SUBSTITUTE(B414,"?","")),LEN(B414)&lt;&gt;LEN(SUBSTITUTE(B414,"~","")),LEN(B414)&lt;&gt;LEN(SUBSTITUTE(B414,"=","")),LEN(B414)&lt;&gt;LEN(SUBSTITUTE(B414,"&lt;","")),LEN(B414)&lt;&gt;LEN(SUBSTITUTE(B414,"&gt;","")))),"IDs: Text mit A–Z am Anfang, bis zu 64 Zeichen; ohne *, ?, ~, =, &lt; oder &gt;. Beispiel: T-001.",IF(COUNTIFS('Trades'!$A$9:$A$208,B414)&lt;&gt;1,"Trade-ID muss genau einer Trades-Zeile entsprechen",IF(NOT(ISNUMBER(C414)),"Gültigen Schließungszeitpunkt eingeben",IF(OR(C414&lt;1,C414&gt;2958465),"Gültigen Schließungszeitpunkt eingeben",IF(NOT(ISNUMBER(D414)),"Positive geschlossene Menge eingeben",IF(OR(D414&lt;=0,D414&gt;1000000,ROUND(D414,8)&lt;&gt;D414),"Positive geschlossene Menge eingeben",IF(NOT(ISNUMBER(INDEX('Trades'!$D$9:$D$208,MATCH(B414,'Trades'!$A$9:$A$208,0)))),"Gültigen Eröffnungszeitpunkt eingeben",IF(C414&lt;INDEX('Trades'!$D$9:$D$208,MATCH(B414,'Trades'!$A$9:$A$208,0)),"Ausstieg liegt vor der Eröffnung",IF(AND(E414&lt;&gt;"",OR(NOT(ISNUMBER(E414)),E414&lt;=0)),"Positiven Kurs eingeben oder leer lassen",IF(AND(F414&lt;&gt;"",NOT(ISNUMBER(F414))),"Brutto-P&amp;L muss numerisch oder leer sein",IF(AND(ISNUMBER(F414),OR(ABS(F414)&gt;1000000000,ROUND(F414,2)&lt;&gt;F414)),"Geldbeträge: höchstens 2 Nachkommastellen; Eingabebetrag absolut ≤ 1.000.000.000.",""))))))))))))))))</x:f>
      </x:c>
      <x:c r="I414" s="29" t="str">
        <x:f>IF(ISNUMBER(D414),ROUND(D414,8),"")</x:f>
      </x:c>
      <x:c r="J414" s="29" t="n">
        <x:f>IF(ISNUMBER(F414),1,0)</x:f>
        <x:v>0</x:v>
      </x:c>
      <x:c r="K414" s="29" t="n">
        <x:f>IF(COUNTA(A414:F414)=0,0,1)</x:f>
        <x:v>0</x:v>
      </x:c>
    </x:row>
    <x:row r="415" ht="36" customHeight="1">
      <x:c r="A415" s="34"/>
      <x:c r="B415" s="34"/>
      <x:c r="C415" s="35"/>
      <x:c r="D415" s="36"/>
      <x:c r="E415" s="36"/>
      <x:c r="F415" s="37"/>
      <x:c r="G415" s="38" t="n">
        <x:f>IF(K415=0,0,IF(H415="",1,-1))</x:f>
        <x:v>0</x:v>
      </x:c>
      <x:c r="H415" s="33" t="str">
        <x:f>IF(K415=0,"",IF(A415="","Ausstiegs-ID eingeben",IF(IF(IFERROR(OR(CODE(UPPER(LEFT(A415,1)))&lt;65,CODE(UPPER(LEFT(A415,1)))&gt;90),TRUE),TRUE,OR(NOT(ISTEXT(A415)),LEN(A415)&gt;64,LEN(A415)&lt;&gt;LEN(SUBSTITUTE(A415,"*","")),LEN(A415)&lt;&gt;LEN(SUBSTITUTE(A415,"?","")),LEN(A415)&lt;&gt;LEN(SUBSTITUTE(A415,"~","")),LEN(A415)&lt;&gt;LEN(SUBSTITUTE(A415,"=","")),LEN(A415)&lt;&gt;LEN(SUBSTITUTE(A415,"&lt;","")),LEN(A415)&lt;&gt;LEN(SUBSTITUTE(A415,"&gt;","")))),"IDs: Text mit A–Z am Anfang, bis zu 64 Zeichen; ohne *, ?, ~, =, &lt; oder &gt;. Beispiel: T-001.",IF(COUNTIFS('Exits'!$A$9:$A$608,A415)&lt;&gt;1,"Ausstiegs-ID ist doppelt",IF(B415="","Zugehörige Trade-ID eingeben",IF(IF(IFERROR(OR(CODE(UPPER(LEFT(B415,1)))&lt;65,CODE(UPPER(LEFT(B415,1)))&gt;90),TRUE),TRUE,OR(NOT(ISTEXT(B415)),LEN(B415)&gt;64,LEN(B415)&lt;&gt;LEN(SUBSTITUTE(B415,"*","")),LEN(B415)&lt;&gt;LEN(SUBSTITUTE(B415,"?","")),LEN(B415)&lt;&gt;LEN(SUBSTITUTE(B415,"~","")),LEN(B415)&lt;&gt;LEN(SUBSTITUTE(B415,"=","")),LEN(B415)&lt;&gt;LEN(SUBSTITUTE(B415,"&lt;","")),LEN(B415)&lt;&gt;LEN(SUBSTITUTE(B415,"&gt;","")))),"IDs: Text mit A–Z am Anfang, bis zu 64 Zeichen; ohne *, ?, ~, =, &lt; oder &gt;. Beispiel: T-001.",IF(COUNTIFS('Trades'!$A$9:$A$208,B415)&lt;&gt;1,"Trade-ID muss genau einer Trades-Zeile entsprechen",IF(NOT(ISNUMBER(C415)),"Gültigen Schließungszeitpunkt eingeben",IF(OR(C415&lt;1,C415&gt;2958465),"Gültigen Schließungszeitpunkt eingeben",IF(NOT(ISNUMBER(D415)),"Positive geschlossene Menge eingeben",IF(OR(D415&lt;=0,D415&gt;1000000,ROUND(D415,8)&lt;&gt;D415),"Positive geschlossene Menge eingeben",IF(NOT(ISNUMBER(INDEX('Trades'!$D$9:$D$208,MATCH(B415,'Trades'!$A$9:$A$208,0)))),"Gültigen Eröffnungszeitpunkt eingeben",IF(C415&lt;INDEX('Trades'!$D$9:$D$208,MATCH(B415,'Trades'!$A$9:$A$208,0)),"Ausstieg liegt vor der Eröffnung",IF(AND(E415&lt;&gt;"",OR(NOT(ISNUMBER(E415)),E415&lt;=0)),"Positiven Kurs eingeben oder leer lassen",IF(AND(F415&lt;&gt;"",NOT(ISNUMBER(F415))),"Brutto-P&amp;L muss numerisch oder leer sein",IF(AND(ISNUMBER(F415),OR(ABS(F415)&gt;1000000000,ROUND(F415,2)&lt;&gt;F415)),"Geldbeträge: höchstens 2 Nachkommastellen; Eingabebetrag absolut ≤ 1.000.000.000.",""))))))))))))))))</x:f>
      </x:c>
      <x:c r="I415" s="29" t="str">
        <x:f>IF(ISNUMBER(D415),ROUND(D415,8),"")</x:f>
      </x:c>
      <x:c r="J415" s="29" t="n">
        <x:f>IF(ISNUMBER(F415),1,0)</x:f>
        <x:v>0</x:v>
      </x:c>
      <x:c r="K415" s="29" t="n">
        <x:f>IF(COUNTA(A415:F415)=0,0,1)</x:f>
        <x:v>0</x:v>
      </x:c>
    </x:row>
    <x:row r="416" ht="36" customHeight="1">
      <x:c r="A416" s="34"/>
      <x:c r="B416" s="34"/>
      <x:c r="C416" s="35"/>
      <x:c r="D416" s="36"/>
      <x:c r="E416" s="36"/>
      <x:c r="F416" s="37"/>
      <x:c r="G416" s="38" t="n">
        <x:f>IF(K416=0,0,IF(H416="",1,-1))</x:f>
        <x:v>0</x:v>
      </x:c>
      <x:c r="H416" s="33" t="str">
        <x:f>IF(K416=0,"",IF(A416="","Ausstiegs-ID eingeben",IF(IF(IFERROR(OR(CODE(UPPER(LEFT(A416,1)))&lt;65,CODE(UPPER(LEFT(A416,1)))&gt;90),TRUE),TRUE,OR(NOT(ISTEXT(A416)),LEN(A416)&gt;64,LEN(A416)&lt;&gt;LEN(SUBSTITUTE(A416,"*","")),LEN(A416)&lt;&gt;LEN(SUBSTITUTE(A416,"?","")),LEN(A416)&lt;&gt;LEN(SUBSTITUTE(A416,"~","")),LEN(A416)&lt;&gt;LEN(SUBSTITUTE(A416,"=","")),LEN(A416)&lt;&gt;LEN(SUBSTITUTE(A416,"&lt;","")),LEN(A416)&lt;&gt;LEN(SUBSTITUTE(A416,"&gt;","")))),"IDs: Text mit A–Z am Anfang, bis zu 64 Zeichen; ohne *, ?, ~, =, &lt; oder &gt;. Beispiel: T-001.",IF(COUNTIFS('Exits'!$A$9:$A$608,A416)&lt;&gt;1,"Ausstiegs-ID ist doppelt",IF(B416="","Zugehörige Trade-ID eingeben",IF(IF(IFERROR(OR(CODE(UPPER(LEFT(B416,1)))&lt;65,CODE(UPPER(LEFT(B416,1)))&gt;90),TRUE),TRUE,OR(NOT(ISTEXT(B416)),LEN(B416)&gt;64,LEN(B416)&lt;&gt;LEN(SUBSTITUTE(B416,"*","")),LEN(B416)&lt;&gt;LEN(SUBSTITUTE(B416,"?","")),LEN(B416)&lt;&gt;LEN(SUBSTITUTE(B416,"~","")),LEN(B416)&lt;&gt;LEN(SUBSTITUTE(B416,"=","")),LEN(B416)&lt;&gt;LEN(SUBSTITUTE(B416,"&lt;","")),LEN(B416)&lt;&gt;LEN(SUBSTITUTE(B416,"&gt;","")))),"IDs: Text mit A–Z am Anfang, bis zu 64 Zeichen; ohne *, ?, ~, =, &lt; oder &gt;. Beispiel: T-001.",IF(COUNTIFS('Trades'!$A$9:$A$208,B416)&lt;&gt;1,"Trade-ID muss genau einer Trades-Zeile entsprechen",IF(NOT(ISNUMBER(C416)),"Gültigen Schließungszeitpunkt eingeben",IF(OR(C416&lt;1,C416&gt;2958465),"Gültigen Schließungszeitpunkt eingeben",IF(NOT(ISNUMBER(D416)),"Positive geschlossene Menge eingeben",IF(OR(D416&lt;=0,D416&gt;1000000,ROUND(D416,8)&lt;&gt;D416),"Positive geschlossene Menge eingeben",IF(NOT(ISNUMBER(INDEX('Trades'!$D$9:$D$208,MATCH(B416,'Trades'!$A$9:$A$208,0)))),"Gültigen Eröffnungszeitpunkt eingeben",IF(C416&lt;INDEX('Trades'!$D$9:$D$208,MATCH(B416,'Trades'!$A$9:$A$208,0)),"Ausstieg liegt vor der Eröffnung",IF(AND(E416&lt;&gt;"",OR(NOT(ISNUMBER(E416)),E416&lt;=0)),"Positiven Kurs eingeben oder leer lassen",IF(AND(F416&lt;&gt;"",NOT(ISNUMBER(F416))),"Brutto-P&amp;L muss numerisch oder leer sein",IF(AND(ISNUMBER(F416),OR(ABS(F416)&gt;1000000000,ROUND(F416,2)&lt;&gt;F416)),"Geldbeträge: höchstens 2 Nachkommastellen; Eingabebetrag absolut ≤ 1.000.000.000.",""))))))))))))))))</x:f>
      </x:c>
      <x:c r="I416" s="29" t="str">
        <x:f>IF(ISNUMBER(D416),ROUND(D416,8),"")</x:f>
      </x:c>
      <x:c r="J416" s="29" t="n">
        <x:f>IF(ISNUMBER(F416),1,0)</x:f>
        <x:v>0</x:v>
      </x:c>
      <x:c r="K416" s="29" t="n">
        <x:f>IF(COUNTA(A416:F416)=0,0,1)</x:f>
        <x:v>0</x:v>
      </x:c>
    </x:row>
    <x:row r="417" ht="36" customHeight="1">
      <x:c r="A417" s="34"/>
      <x:c r="B417" s="34"/>
      <x:c r="C417" s="35"/>
      <x:c r="D417" s="36"/>
      <x:c r="E417" s="36"/>
      <x:c r="F417" s="37"/>
      <x:c r="G417" s="38" t="n">
        <x:f>IF(K417=0,0,IF(H417="",1,-1))</x:f>
        <x:v>0</x:v>
      </x:c>
      <x:c r="H417" s="33" t="str">
        <x:f>IF(K417=0,"",IF(A417="","Ausstiegs-ID eingeben",IF(IF(IFERROR(OR(CODE(UPPER(LEFT(A417,1)))&lt;65,CODE(UPPER(LEFT(A417,1)))&gt;90),TRUE),TRUE,OR(NOT(ISTEXT(A417)),LEN(A417)&gt;64,LEN(A417)&lt;&gt;LEN(SUBSTITUTE(A417,"*","")),LEN(A417)&lt;&gt;LEN(SUBSTITUTE(A417,"?","")),LEN(A417)&lt;&gt;LEN(SUBSTITUTE(A417,"~","")),LEN(A417)&lt;&gt;LEN(SUBSTITUTE(A417,"=","")),LEN(A417)&lt;&gt;LEN(SUBSTITUTE(A417,"&lt;","")),LEN(A417)&lt;&gt;LEN(SUBSTITUTE(A417,"&gt;","")))),"IDs: Text mit A–Z am Anfang, bis zu 64 Zeichen; ohne *, ?, ~, =, &lt; oder &gt;. Beispiel: T-001.",IF(COUNTIFS('Exits'!$A$9:$A$608,A417)&lt;&gt;1,"Ausstiegs-ID ist doppelt",IF(B417="","Zugehörige Trade-ID eingeben",IF(IF(IFERROR(OR(CODE(UPPER(LEFT(B417,1)))&lt;65,CODE(UPPER(LEFT(B417,1)))&gt;90),TRUE),TRUE,OR(NOT(ISTEXT(B417)),LEN(B417)&gt;64,LEN(B417)&lt;&gt;LEN(SUBSTITUTE(B417,"*","")),LEN(B417)&lt;&gt;LEN(SUBSTITUTE(B417,"?","")),LEN(B417)&lt;&gt;LEN(SUBSTITUTE(B417,"~","")),LEN(B417)&lt;&gt;LEN(SUBSTITUTE(B417,"=","")),LEN(B417)&lt;&gt;LEN(SUBSTITUTE(B417,"&lt;","")),LEN(B417)&lt;&gt;LEN(SUBSTITUTE(B417,"&gt;","")))),"IDs: Text mit A–Z am Anfang, bis zu 64 Zeichen; ohne *, ?, ~, =, &lt; oder &gt;. Beispiel: T-001.",IF(COUNTIFS('Trades'!$A$9:$A$208,B417)&lt;&gt;1,"Trade-ID muss genau einer Trades-Zeile entsprechen",IF(NOT(ISNUMBER(C417)),"Gültigen Schließungszeitpunkt eingeben",IF(OR(C417&lt;1,C417&gt;2958465),"Gültigen Schließungszeitpunkt eingeben",IF(NOT(ISNUMBER(D417)),"Positive geschlossene Menge eingeben",IF(OR(D417&lt;=0,D417&gt;1000000,ROUND(D417,8)&lt;&gt;D417),"Positive geschlossene Menge eingeben",IF(NOT(ISNUMBER(INDEX('Trades'!$D$9:$D$208,MATCH(B417,'Trades'!$A$9:$A$208,0)))),"Gültigen Eröffnungszeitpunkt eingeben",IF(C417&lt;INDEX('Trades'!$D$9:$D$208,MATCH(B417,'Trades'!$A$9:$A$208,0)),"Ausstieg liegt vor der Eröffnung",IF(AND(E417&lt;&gt;"",OR(NOT(ISNUMBER(E417)),E417&lt;=0)),"Positiven Kurs eingeben oder leer lassen",IF(AND(F417&lt;&gt;"",NOT(ISNUMBER(F417))),"Brutto-P&amp;L muss numerisch oder leer sein",IF(AND(ISNUMBER(F417),OR(ABS(F417)&gt;1000000000,ROUND(F417,2)&lt;&gt;F417)),"Geldbeträge: höchstens 2 Nachkommastellen; Eingabebetrag absolut ≤ 1.000.000.000.",""))))))))))))))))</x:f>
      </x:c>
      <x:c r="I417" s="29" t="str">
        <x:f>IF(ISNUMBER(D417),ROUND(D417,8),"")</x:f>
      </x:c>
      <x:c r="J417" s="29" t="n">
        <x:f>IF(ISNUMBER(F417),1,0)</x:f>
        <x:v>0</x:v>
      </x:c>
      <x:c r="K417" s="29" t="n">
        <x:f>IF(COUNTA(A417:F417)=0,0,1)</x:f>
        <x:v>0</x:v>
      </x:c>
    </x:row>
    <x:row r="418" ht="36" customHeight="1">
      <x:c r="A418" s="34"/>
      <x:c r="B418" s="34"/>
      <x:c r="C418" s="35"/>
      <x:c r="D418" s="36"/>
      <x:c r="E418" s="36"/>
      <x:c r="F418" s="37"/>
      <x:c r="G418" s="38" t="n">
        <x:f>IF(K418=0,0,IF(H418="",1,-1))</x:f>
        <x:v>0</x:v>
      </x:c>
      <x:c r="H418" s="33" t="str">
        <x:f>IF(K418=0,"",IF(A418="","Ausstiegs-ID eingeben",IF(IF(IFERROR(OR(CODE(UPPER(LEFT(A418,1)))&lt;65,CODE(UPPER(LEFT(A418,1)))&gt;90),TRUE),TRUE,OR(NOT(ISTEXT(A418)),LEN(A418)&gt;64,LEN(A418)&lt;&gt;LEN(SUBSTITUTE(A418,"*","")),LEN(A418)&lt;&gt;LEN(SUBSTITUTE(A418,"?","")),LEN(A418)&lt;&gt;LEN(SUBSTITUTE(A418,"~","")),LEN(A418)&lt;&gt;LEN(SUBSTITUTE(A418,"=","")),LEN(A418)&lt;&gt;LEN(SUBSTITUTE(A418,"&lt;","")),LEN(A418)&lt;&gt;LEN(SUBSTITUTE(A418,"&gt;","")))),"IDs: Text mit A–Z am Anfang, bis zu 64 Zeichen; ohne *, ?, ~, =, &lt; oder &gt;. Beispiel: T-001.",IF(COUNTIFS('Exits'!$A$9:$A$608,A418)&lt;&gt;1,"Ausstiegs-ID ist doppelt",IF(B418="","Zugehörige Trade-ID eingeben",IF(IF(IFERROR(OR(CODE(UPPER(LEFT(B418,1)))&lt;65,CODE(UPPER(LEFT(B418,1)))&gt;90),TRUE),TRUE,OR(NOT(ISTEXT(B418)),LEN(B418)&gt;64,LEN(B418)&lt;&gt;LEN(SUBSTITUTE(B418,"*","")),LEN(B418)&lt;&gt;LEN(SUBSTITUTE(B418,"?","")),LEN(B418)&lt;&gt;LEN(SUBSTITUTE(B418,"~","")),LEN(B418)&lt;&gt;LEN(SUBSTITUTE(B418,"=","")),LEN(B418)&lt;&gt;LEN(SUBSTITUTE(B418,"&lt;","")),LEN(B418)&lt;&gt;LEN(SUBSTITUTE(B418,"&gt;","")))),"IDs: Text mit A–Z am Anfang, bis zu 64 Zeichen; ohne *, ?, ~, =, &lt; oder &gt;. Beispiel: T-001.",IF(COUNTIFS('Trades'!$A$9:$A$208,B418)&lt;&gt;1,"Trade-ID muss genau einer Trades-Zeile entsprechen",IF(NOT(ISNUMBER(C418)),"Gültigen Schließungszeitpunkt eingeben",IF(OR(C418&lt;1,C418&gt;2958465),"Gültigen Schließungszeitpunkt eingeben",IF(NOT(ISNUMBER(D418)),"Positive geschlossene Menge eingeben",IF(OR(D418&lt;=0,D418&gt;1000000,ROUND(D418,8)&lt;&gt;D418),"Positive geschlossene Menge eingeben",IF(NOT(ISNUMBER(INDEX('Trades'!$D$9:$D$208,MATCH(B418,'Trades'!$A$9:$A$208,0)))),"Gültigen Eröffnungszeitpunkt eingeben",IF(C418&lt;INDEX('Trades'!$D$9:$D$208,MATCH(B418,'Trades'!$A$9:$A$208,0)),"Ausstieg liegt vor der Eröffnung",IF(AND(E418&lt;&gt;"",OR(NOT(ISNUMBER(E418)),E418&lt;=0)),"Positiven Kurs eingeben oder leer lassen",IF(AND(F418&lt;&gt;"",NOT(ISNUMBER(F418))),"Brutto-P&amp;L muss numerisch oder leer sein",IF(AND(ISNUMBER(F418),OR(ABS(F418)&gt;1000000000,ROUND(F418,2)&lt;&gt;F418)),"Geldbeträge: höchstens 2 Nachkommastellen; Eingabebetrag absolut ≤ 1.000.000.000.",""))))))))))))))))</x:f>
      </x:c>
      <x:c r="I418" s="29" t="str">
        <x:f>IF(ISNUMBER(D418),ROUND(D418,8),"")</x:f>
      </x:c>
      <x:c r="J418" s="29" t="n">
        <x:f>IF(ISNUMBER(F418),1,0)</x:f>
        <x:v>0</x:v>
      </x:c>
      <x:c r="K418" s="29" t="n">
        <x:f>IF(COUNTA(A418:F418)=0,0,1)</x:f>
        <x:v>0</x:v>
      </x:c>
    </x:row>
    <x:row r="419" ht="36" customHeight="1">
      <x:c r="A419" s="34"/>
      <x:c r="B419" s="34"/>
      <x:c r="C419" s="35"/>
      <x:c r="D419" s="36"/>
      <x:c r="E419" s="36"/>
      <x:c r="F419" s="37"/>
      <x:c r="G419" s="38" t="n">
        <x:f>IF(K419=0,0,IF(H419="",1,-1))</x:f>
        <x:v>0</x:v>
      </x:c>
      <x:c r="H419" s="33" t="str">
        <x:f>IF(K419=0,"",IF(A419="","Ausstiegs-ID eingeben",IF(IF(IFERROR(OR(CODE(UPPER(LEFT(A419,1)))&lt;65,CODE(UPPER(LEFT(A419,1)))&gt;90),TRUE),TRUE,OR(NOT(ISTEXT(A419)),LEN(A419)&gt;64,LEN(A419)&lt;&gt;LEN(SUBSTITUTE(A419,"*","")),LEN(A419)&lt;&gt;LEN(SUBSTITUTE(A419,"?","")),LEN(A419)&lt;&gt;LEN(SUBSTITUTE(A419,"~","")),LEN(A419)&lt;&gt;LEN(SUBSTITUTE(A419,"=","")),LEN(A419)&lt;&gt;LEN(SUBSTITUTE(A419,"&lt;","")),LEN(A419)&lt;&gt;LEN(SUBSTITUTE(A419,"&gt;","")))),"IDs: Text mit A–Z am Anfang, bis zu 64 Zeichen; ohne *, ?, ~, =, &lt; oder &gt;. Beispiel: T-001.",IF(COUNTIFS('Exits'!$A$9:$A$608,A419)&lt;&gt;1,"Ausstiegs-ID ist doppelt",IF(B419="","Zugehörige Trade-ID eingeben",IF(IF(IFERROR(OR(CODE(UPPER(LEFT(B419,1)))&lt;65,CODE(UPPER(LEFT(B419,1)))&gt;90),TRUE),TRUE,OR(NOT(ISTEXT(B419)),LEN(B419)&gt;64,LEN(B419)&lt;&gt;LEN(SUBSTITUTE(B419,"*","")),LEN(B419)&lt;&gt;LEN(SUBSTITUTE(B419,"?","")),LEN(B419)&lt;&gt;LEN(SUBSTITUTE(B419,"~","")),LEN(B419)&lt;&gt;LEN(SUBSTITUTE(B419,"=","")),LEN(B419)&lt;&gt;LEN(SUBSTITUTE(B419,"&lt;","")),LEN(B419)&lt;&gt;LEN(SUBSTITUTE(B419,"&gt;","")))),"IDs: Text mit A–Z am Anfang, bis zu 64 Zeichen; ohne *, ?, ~, =, &lt; oder &gt;. Beispiel: T-001.",IF(COUNTIFS('Trades'!$A$9:$A$208,B419)&lt;&gt;1,"Trade-ID muss genau einer Trades-Zeile entsprechen",IF(NOT(ISNUMBER(C419)),"Gültigen Schließungszeitpunkt eingeben",IF(OR(C419&lt;1,C419&gt;2958465),"Gültigen Schließungszeitpunkt eingeben",IF(NOT(ISNUMBER(D419)),"Positive geschlossene Menge eingeben",IF(OR(D419&lt;=0,D419&gt;1000000,ROUND(D419,8)&lt;&gt;D419),"Positive geschlossene Menge eingeben",IF(NOT(ISNUMBER(INDEX('Trades'!$D$9:$D$208,MATCH(B419,'Trades'!$A$9:$A$208,0)))),"Gültigen Eröffnungszeitpunkt eingeben",IF(C419&lt;INDEX('Trades'!$D$9:$D$208,MATCH(B419,'Trades'!$A$9:$A$208,0)),"Ausstieg liegt vor der Eröffnung",IF(AND(E419&lt;&gt;"",OR(NOT(ISNUMBER(E419)),E419&lt;=0)),"Positiven Kurs eingeben oder leer lassen",IF(AND(F419&lt;&gt;"",NOT(ISNUMBER(F419))),"Brutto-P&amp;L muss numerisch oder leer sein",IF(AND(ISNUMBER(F419),OR(ABS(F419)&gt;1000000000,ROUND(F419,2)&lt;&gt;F419)),"Geldbeträge: höchstens 2 Nachkommastellen; Eingabebetrag absolut ≤ 1.000.000.000.",""))))))))))))))))</x:f>
      </x:c>
      <x:c r="I419" s="29" t="str">
        <x:f>IF(ISNUMBER(D419),ROUND(D419,8),"")</x:f>
      </x:c>
      <x:c r="J419" s="29" t="n">
        <x:f>IF(ISNUMBER(F419),1,0)</x:f>
        <x:v>0</x:v>
      </x:c>
      <x:c r="K419" s="29" t="n">
        <x:f>IF(COUNTA(A419:F419)=0,0,1)</x:f>
        <x:v>0</x:v>
      </x:c>
    </x:row>
    <x:row r="420" ht="36" customHeight="1">
      <x:c r="A420" s="34"/>
      <x:c r="B420" s="34"/>
      <x:c r="C420" s="35"/>
      <x:c r="D420" s="36"/>
      <x:c r="E420" s="36"/>
      <x:c r="F420" s="37"/>
      <x:c r="G420" s="38" t="n">
        <x:f>IF(K420=0,0,IF(H420="",1,-1))</x:f>
        <x:v>0</x:v>
      </x:c>
      <x:c r="H420" s="33" t="str">
        <x:f>IF(K420=0,"",IF(A420="","Ausstiegs-ID eingeben",IF(IF(IFERROR(OR(CODE(UPPER(LEFT(A420,1)))&lt;65,CODE(UPPER(LEFT(A420,1)))&gt;90),TRUE),TRUE,OR(NOT(ISTEXT(A420)),LEN(A420)&gt;64,LEN(A420)&lt;&gt;LEN(SUBSTITUTE(A420,"*","")),LEN(A420)&lt;&gt;LEN(SUBSTITUTE(A420,"?","")),LEN(A420)&lt;&gt;LEN(SUBSTITUTE(A420,"~","")),LEN(A420)&lt;&gt;LEN(SUBSTITUTE(A420,"=","")),LEN(A420)&lt;&gt;LEN(SUBSTITUTE(A420,"&lt;","")),LEN(A420)&lt;&gt;LEN(SUBSTITUTE(A420,"&gt;","")))),"IDs: Text mit A–Z am Anfang, bis zu 64 Zeichen; ohne *, ?, ~, =, &lt; oder &gt;. Beispiel: T-001.",IF(COUNTIFS('Exits'!$A$9:$A$608,A420)&lt;&gt;1,"Ausstiegs-ID ist doppelt",IF(B420="","Zugehörige Trade-ID eingeben",IF(IF(IFERROR(OR(CODE(UPPER(LEFT(B420,1)))&lt;65,CODE(UPPER(LEFT(B420,1)))&gt;90),TRUE),TRUE,OR(NOT(ISTEXT(B420)),LEN(B420)&gt;64,LEN(B420)&lt;&gt;LEN(SUBSTITUTE(B420,"*","")),LEN(B420)&lt;&gt;LEN(SUBSTITUTE(B420,"?","")),LEN(B420)&lt;&gt;LEN(SUBSTITUTE(B420,"~","")),LEN(B420)&lt;&gt;LEN(SUBSTITUTE(B420,"=","")),LEN(B420)&lt;&gt;LEN(SUBSTITUTE(B420,"&lt;","")),LEN(B420)&lt;&gt;LEN(SUBSTITUTE(B420,"&gt;","")))),"IDs: Text mit A–Z am Anfang, bis zu 64 Zeichen; ohne *, ?, ~, =, &lt; oder &gt;. Beispiel: T-001.",IF(COUNTIFS('Trades'!$A$9:$A$208,B420)&lt;&gt;1,"Trade-ID muss genau einer Trades-Zeile entsprechen",IF(NOT(ISNUMBER(C420)),"Gültigen Schließungszeitpunkt eingeben",IF(OR(C420&lt;1,C420&gt;2958465),"Gültigen Schließungszeitpunkt eingeben",IF(NOT(ISNUMBER(D420)),"Positive geschlossene Menge eingeben",IF(OR(D420&lt;=0,D420&gt;1000000,ROUND(D420,8)&lt;&gt;D420),"Positive geschlossene Menge eingeben",IF(NOT(ISNUMBER(INDEX('Trades'!$D$9:$D$208,MATCH(B420,'Trades'!$A$9:$A$208,0)))),"Gültigen Eröffnungszeitpunkt eingeben",IF(C420&lt;INDEX('Trades'!$D$9:$D$208,MATCH(B420,'Trades'!$A$9:$A$208,0)),"Ausstieg liegt vor der Eröffnung",IF(AND(E420&lt;&gt;"",OR(NOT(ISNUMBER(E420)),E420&lt;=0)),"Positiven Kurs eingeben oder leer lassen",IF(AND(F420&lt;&gt;"",NOT(ISNUMBER(F420))),"Brutto-P&amp;L muss numerisch oder leer sein",IF(AND(ISNUMBER(F420),OR(ABS(F420)&gt;1000000000,ROUND(F420,2)&lt;&gt;F420)),"Geldbeträge: höchstens 2 Nachkommastellen; Eingabebetrag absolut ≤ 1.000.000.000.",""))))))))))))))))</x:f>
      </x:c>
      <x:c r="I420" s="29" t="str">
        <x:f>IF(ISNUMBER(D420),ROUND(D420,8),"")</x:f>
      </x:c>
      <x:c r="J420" s="29" t="n">
        <x:f>IF(ISNUMBER(F420),1,0)</x:f>
        <x:v>0</x:v>
      </x:c>
      <x:c r="K420" s="29" t="n">
        <x:f>IF(COUNTA(A420:F420)=0,0,1)</x:f>
        <x:v>0</x:v>
      </x:c>
    </x:row>
    <x:row r="421" ht="36" customHeight="1">
      <x:c r="A421" s="34"/>
      <x:c r="B421" s="34"/>
      <x:c r="C421" s="35"/>
      <x:c r="D421" s="36"/>
      <x:c r="E421" s="36"/>
      <x:c r="F421" s="37"/>
      <x:c r="G421" s="38" t="n">
        <x:f>IF(K421=0,0,IF(H421="",1,-1))</x:f>
        <x:v>0</x:v>
      </x:c>
      <x:c r="H421" s="33" t="str">
        <x:f>IF(K421=0,"",IF(A421="","Ausstiegs-ID eingeben",IF(IF(IFERROR(OR(CODE(UPPER(LEFT(A421,1)))&lt;65,CODE(UPPER(LEFT(A421,1)))&gt;90),TRUE),TRUE,OR(NOT(ISTEXT(A421)),LEN(A421)&gt;64,LEN(A421)&lt;&gt;LEN(SUBSTITUTE(A421,"*","")),LEN(A421)&lt;&gt;LEN(SUBSTITUTE(A421,"?","")),LEN(A421)&lt;&gt;LEN(SUBSTITUTE(A421,"~","")),LEN(A421)&lt;&gt;LEN(SUBSTITUTE(A421,"=","")),LEN(A421)&lt;&gt;LEN(SUBSTITUTE(A421,"&lt;","")),LEN(A421)&lt;&gt;LEN(SUBSTITUTE(A421,"&gt;","")))),"IDs: Text mit A–Z am Anfang, bis zu 64 Zeichen; ohne *, ?, ~, =, &lt; oder &gt;. Beispiel: T-001.",IF(COUNTIFS('Exits'!$A$9:$A$608,A421)&lt;&gt;1,"Ausstiegs-ID ist doppelt",IF(B421="","Zugehörige Trade-ID eingeben",IF(IF(IFERROR(OR(CODE(UPPER(LEFT(B421,1)))&lt;65,CODE(UPPER(LEFT(B421,1)))&gt;90),TRUE),TRUE,OR(NOT(ISTEXT(B421)),LEN(B421)&gt;64,LEN(B421)&lt;&gt;LEN(SUBSTITUTE(B421,"*","")),LEN(B421)&lt;&gt;LEN(SUBSTITUTE(B421,"?","")),LEN(B421)&lt;&gt;LEN(SUBSTITUTE(B421,"~","")),LEN(B421)&lt;&gt;LEN(SUBSTITUTE(B421,"=","")),LEN(B421)&lt;&gt;LEN(SUBSTITUTE(B421,"&lt;","")),LEN(B421)&lt;&gt;LEN(SUBSTITUTE(B421,"&gt;","")))),"IDs: Text mit A–Z am Anfang, bis zu 64 Zeichen; ohne *, ?, ~, =, &lt; oder &gt;. Beispiel: T-001.",IF(COUNTIFS('Trades'!$A$9:$A$208,B421)&lt;&gt;1,"Trade-ID muss genau einer Trades-Zeile entsprechen",IF(NOT(ISNUMBER(C421)),"Gültigen Schließungszeitpunkt eingeben",IF(OR(C421&lt;1,C421&gt;2958465),"Gültigen Schließungszeitpunkt eingeben",IF(NOT(ISNUMBER(D421)),"Positive geschlossene Menge eingeben",IF(OR(D421&lt;=0,D421&gt;1000000,ROUND(D421,8)&lt;&gt;D421),"Positive geschlossene Menge eingeben",IF(NOT(ISNUMBER(INDEX('Trades'!$D$9:$D$208,MATCH(B421,'Trades'!$A$9:$A$208,0)))),"Gültigen Eröffnungszeitpunkt eingeben",IF(C421&lt;INDEX('Trades'!$D$9:$D$208,MATCH(B421,'Trades'!$A$9:$A$208,0)),"Ausstieg liegt vor der Eröffnung",IF(AND(E421&lt;&gt;"",OR(NOT(ISNUMBER(E421)),E421&lt;=0)),"Positiven Kurs eingeben oder leer lassen",IF(AND(F421&lt;&gt;"",NOT(ISNUMBER(F421))),"Brutto-P&amp;L muss numerisch oder leer sein",IF(AND(ISNUMBER(F421),OR(ABS(F421)&gt;1000000000,ROUND(F421,2)&lt;&gt;F421)),"Geldbeträge: höchstens 2 Nachkommastellen; Eingabebetrag absolut ≤ 1.000.000.000.",""))))))))))))))))</x:f>
      </x:c>
      <x:c r="I421" s="29" t="str">
        <x:f>IF(ISNUMBER(D421),ROUND(D421,8),"")</x:f>
      </x:c>
      <x:c r="J421" s="29" t="n">
        <x:f>IF(ISNUMBER(F421),1,0)</x:f>
        <x:v>0</x:v>
      </x:c>
      <x:c r="K421" s="29" t="n">
        <x:f>IF(COUNTA(A421:F421)=0,0,1)</x:f>
        <x:v>0</x:v>
      </x:c>
    </x:row>
    <x:row r="422" ht="36" customHeight="1">
      <x:c r="A422" s="34"/>
      <x:c r="B422" s="34"/>
      <x:c r="C422" s="35"/>
      <x:c r="D422" s="36"/>
      <x:c r="E422" s="36"/>
      <x:c r="F422" s="37"/>
      <x:c r="G422" s="38" t="n">
        <x:f>IF(K422=0,0,IF(H422="",1,-1))</x:f>
        <x:v>0</x:v>
      </x:c>
      <x:c r="H422" s="33" t="str">
        <x:f>IF(K422=0,"",IF(A422="","Ausstiegs-ID eingeben",IF(IF(IFERROR(OR(CODE(UPPER(LEFT(A422,1)))&lt;65,CODE(UPPER(LEFT(A422,1)))&gt;90),TRUE),TRUE,OR(NOT(ISTEXT(A422)),LEN(A422)&gt;64,LEN(A422)&lt;&gt;LEN(SUBSTITUTE(A422,"*","")),LEN(A422)&lt;&gt;LEN(SUBSTITUTE(A422,"?","")),LEN(A422)&lt;&gt;LEN(SUBSTITUTE(A422,"~","")),LEN(A422)&lt;&gt;LEN(SUBSTITUTE(A422,"=","")),LEN(A422)&lt;&gt;LEN(SUBSTITUTE(A422,"&lt;","")),LEN(A422)&lt;&gt;LEN(SUBSTITUTE(A422,"&gt;","")))),"IDs: Text mit A–Z am Anfang, bis zu 64 Zeichen; ohne *, ?, ~, =, &lt; oder &gt;. Beispiel: T-001.",IF(COUNTIFS('Exits'!$A$9:$A$608,A422)&lt;&gt;1,"Ausstiegs-ID ist doppelt",IF(B422="","Zugehörige Trade-ID eingeben",IF(IF(IFERROR(OR(CODE(UPPER(LEFT(B422,1)))&lt;65,CODE(UPPER(LEFT(B422,1)))&gt;90),TRUE),TRUE,OR(NOT(ISTEXT(B422)),LEN(B422)&gt;64,LEN(B422)&lt;&gt;LEN(SUBSTITUTE(B422,"*","")),LEN(B422)&lt;&gt;LEN(SUBSTITUTE(B422,"?","")),LEN(B422)&lt;&gt;LEN(SUBSTITUTE(B422,"~","")),LEN(B422)&lt;&gt;LEN(SUBSTITUTE(B422,"=","")),LEN(B422)&lt;&gt;LEN(SUBSTITUTE(B422,"&lt;","")),LEN(B422)&lt;&gt;LEN(SUBSTITUTE(B422,"&gt;","")))),"IDs: Text mit A–Z am Anfang, bis zu 64 Zeichen; ohne *, ?, ~, =, &lt; oder &gt;. Beispiel: T-001.",IF(COUNTIFS('Trades'!$A$9:$A$208,B422)&lt;&gt;1,"Trade-ID muss genau einer Trades-Zeile entsprechen",IF(NOT(ISNUMBER(C422)),"Gültigen Schließungszeitpunkt eingeben",IF(OR(C422&lt;1,C422&gt;2958465),"Gültigen Schließungszeitpunkt eingeben",IF(NOT(ISNUMBER(D422)),"Positive geschlossene Menge eingeben",IF(OR(D422&lt;=0,D422&gt;1000000,ROUND(D422,8)&lt;&gt;D422),"Positive geschlossene Menge eingeben",IF(NOT(ISNUMBER(INDEX('Trades'!$D$9:$D$208,MATCH(B422,'Trades'!$A$9:$A$208,0)))),"Gültigen Eröffnungszeitpunkt eingeben",IF(C422&lt;INDEX('Trades'!$D$9:$D$208,MATCH(B422,'Trades'!$A$9:$A$208,0)),"Ausstieg liegt vor der Eröffnung",IF(AND(E422&lt;&gt;"",OR(NOT(ISNUMBER(E422)),E422&lt;=0)),"Positiven Kurs eingeben oder leer lassen",IF(AND(F422&lt;&gt;"",NOT(ISNUMBER(F422))),"Brutto-P&amp;L muss numerisch oder leer sein",IF(AND(ISNUMBER(F422),OR(ABS(F422)&gt;1000000000,ROUND(F422,2)&lt;&gt;F422)),"Geldbeträge: höchstens 2 Nachkommastellen; Eingabebetrag absolut ≤ 1.000.000.000.",""))))))))))))))))</x:f>
      </x:c>
      <x:c r="I422" s="29" t="str">
        <x:f>IF(ISNUMBER(D422),ROUND(D422,8),"")</x:f>
      </x:c>
      <x:c r="J422" s="29" t="n">
        <x:f>IF(ISNUMBER(F422),1,0)</x:f>
        <x:v>0</x:v>
      </x:c>
      <x:c r="K422" s="29" t="n">
        <x:f>IF(COUNTA(A422:F422)=0,0,1)</x:f>
        <x:v>0</x:v>
      </x:c>
    </x:row>
    <x:row r="423" ht="36" customHeight="1">
      <x:c r="A423" s="34"/>
      <x:c r="B423" s="34"/>
      <x:c r="C423" s="35"/>
      <x:c r="D423" s="36"/>
      <x:c r="E423" s="36"/>
      <x:c r="F423" s="37"/>
      <x:c r="G423" s="38" t="n">
        <x:f>IF(K423=0,0,IF(H423="",1,-1))</x:f>
        <x:v>0</x:v>
      </x:c>
      <x:c r="H423" s="33" t="str">
        <x:f>IF(K423=0,"",IF(A423="","Ausstiegs-ID eingeben",IF(IF(IFERROR(OR(CODE(UPPER(LEFT(A423,1)))&lt;65,CODE(UPPER(LEFT(A423,1)))&gt;90),TRUE),TRUE,OR(NOT(ISTEXT(A423)),LEN(A423)&gt;64,LEN(A423)&lt;&gt;LEN(SUBSTITUTE(A423,"*","")),LEN(A423)&lt;&gt;LEN(SUBSTITUTE(A423,"?","")),LEN(A423)&lt;&gt;LEN(SUBSTITUTE(A423,"~","")),LEN(A423)&lt;&gt;LEN(SUBSTITUTE(A423,"=","")),LEN(A423)&lt;&gt;LEN(SUBSTITUTE(A423,"&lt;","")),LEN(A423)&lt;&gt;LEN(SUBSTITUTE(A423,"&gt;","")))),"IDs: Text mit A–Z am Anfang, bis zu 64 Zeichen; ohne *, ?, ~, =, &lt; oder &gt;. Beispiel: T-001.",IF(COUNTIFS('Exits'!$A$9:$A$608,A423)&lt;&gt;1,"Ausstiegs-ID ist doppelt",IF(B423="","Zugehörige Trade-ID eingeben",IF(IF(IFERROR(OR(CODE(UPPER(LEFT(B423,1)))&lt;65,CODE(UPPER(LEFT(B423,1)))&gt;90),TRUE),TRUE,OR(NOT(ISTEXT(B423)),LEN(B423)&gt;64,LEN(B423)&lt;&gt;LEN(SUBSTITUTE(B423,"*","")),LEN(B423)&lt;&gt;LEN(SUBSTITUTE(B423,"?","")),LEN(B423)&lt;&gt;LEN(SUBSTITUTE(B423,"~","")),LEN(B423)&lt;&gt;LEN(SUBSTITUTE(B423,"=","")),LEN(B423)&lt;&gt;LEN(SUBSTITUTE(B423,"&lt;","")),LEN(B423)&lt;&gt;LEN(SUBSTITUTE(B423,"&gt;","")))),"IDs: Text mit A–Z am Anfang, bis zu 64 Zeichen; ohne *, ?, ~, =, &lt; oder &gt;. Beispiel: T-001.",IF(COUNTIFS('Trades'!$A$9:$A$208,B423)&lt;&gt;1,"Trade-ID muss genau einer Trades-Zeile entsprechen",IF(NOT(ISNUMBER(C423)),"Gültigen Schließungszeitpunkt eingeben",IF(OR(C423&lt;1,C423&gt;2958465),"Gültigen Schließungszeitpunkt eingeben",IF(NOT(ISNUMBER(D423)),"Positive geschlossene Menge eingeben",IF(OR(D423&lt;=0,D423&gt;1000000,ROUND(D423,8)&lt;&gt;D423),"Positive geschlossene Menge eingeben",IF(NOT(ISNUMBER(INDEX('Trades'!$D$9:$D$208,MATCH(B423,'Trades'!$A$9:$A$208,0)))),"Gültigen Eröffnungszeitpunkt eingeben",IF(C423&lt;INDEX('Trades'!$D$9:$D$208,MATCH(B423,'Trades'!$A$9:$A$208,0)),"Ausstieg liegt vor der Eröffnung",IF(AND(E423&lt;&gt;"",OR(NOT(ISNUMBER(E423)),E423&lt;=0)),"Positiven Kurs eingeben oder leer lassen",IF(AND(F423&lt;&gt;"",NOT(ISNUMBER(F423))),"Brutto-P&amp;L muss numerisch oder leer sein",IF(AND(ISNUMBER(F423),OR(ABS(F423)&gt;1000000000,ROUND(F423,2)&lt;&gt;F423)),"Geldbeträge: höchstens 2 Nachkommastellen; Eingabebetrag absolut ≤ 1.000.000.000.",""))))))))))))))))</x:f>
      </x:c>
      <x:c r="I423" s="29" t="str">
        <x:f>IF(ISNUMBER(D423),ROUND(D423,8),"")</x:f>
      </x:c>
      <x:c r="J423" s="29" t="n">
        <x:f>IF(ISNUMBER(F423),1,0)</x:f>
        <x:v>0</x:v>
      </x:c>
      <x:c r="K423" s="29" t="n">
        <x:f>IF(COUNTA(A423:F423)=0,0,1)</x:f>
        <x:v>0</x:v>
      </x:c>
    </x:row>
    <x:row r="424" ht="36" customHeight="1">
      <x:c r="A424" s="34"/>
      <x:c r="B424" s="34"/>
      <x:c r="C424" s="35"/>
      <x:c r="D424" s="36"/>
      <x:c r="E424" s="36"/>
      <x:c r="F424" s="37"/>
      <x:c r="G424" s="38" t="n">
        <x:f>IF(K424=0,0,IF(H424="",1,-1))</x:f>
        <x:v>0</x:v>
      </x:c>
      <x:c r="H424" s="33" t="str">
        <x:f>IF(K424=0,"",IF(A424="","Ausstiegs-ID eingeben",IF(IF(IFERROR(OR(CODE(UPPER(LEFT(A424,1)))&lt;65,CODE(UPPER(LEFT(A424,1)))&gt;90),TRUE),TRUE,OR(NOT(ISTEXT(A424)),LEN(A424)&gt;64,LEN(A424)&lt;&gt;LEN(SUBSTITUTE(A424,"*","")),LEN(A424)&lt;&gt;LEN(SUBSTITUTE(A424,"?","")),LEN(A424)&lt;&gt;LEN(SUBSTITUTE(A424,"~","")),LEN(A424)&lt;&gt;LEN(SUBSTITUTE(A424,"=","")),LEN(A424)&lt;&gt;LEN(SUBSTITUTE(A424,"&lt;","")),LEN(A424)&lt;&gt;LEN(SUBSTITUTE(A424,"&gt;","")))),"IDs: Text mit A–Z am Anfang, bis zu 64 Zeichen; ohne *, ?, ~, =, &lt; oder &gt;. Beispiel: T-001.",IF(COUNTIFS('Exits'!$A$9:$A$608,A424)&lt;&gt;1,"Ausstiegs-ID ist doppelt",IF(B424="","Zugehörige Trade-ID eingeben",IF(IF(IFERROR(OR(CODE(UPPER(LEFT(B424,1)))&lt;65,CODE(UPPER(LEFT(B424,1)))&gt;90),TRUE),TRUE,OR(NOT(ISTEXT(B424)),LEN(B424)&gt;64,LEN(B424)&lt;&gt;LEN(SUBSTITUTE(B424,"*","")),LEN(B424)&lt;&gt;LEN(SUBSTITUTE(B424,"?","")),LEN(B424)&lt;&gt;LEN(SUBSTITUTE(B424,"~","")),LEN(B424)&lt;&gt;LEN(SUBSTITUTE(B424,"=","")),LEN(B424)&lt;&gt;LEN(SUBSTITUTE(B424,"&lt;","")),LEN(B424)&lt;&gt;LEN(SUBSTITUTE(B424,"&gt;","")))),"IDs: Text mit A–Z am Anfang, bis zu 64 Zeichen; ohne *, ?, ~, =, &lt; oder &gt;. Beispiel: T-001.",IF(COUNTIFS('Trades'!$A$9:$A$208,B424)&lt;&gt;1,"Trade-ID muss genau einer Trades-Zeile entsprechen",IF(NOT(ISNUMBER(C424)),"Gültigen Schließungszeitpunkt eingeben",IF(OR(C424&lt;1,C424&gt;2958465),"Gültigen Schließungszeitpunkt eingeben",IF(NOT(ISNUMBER(D424)),"Positive geschlossene Menge eingeben",IF(OR(D424&lt;=0,D424&gt;1000000,ROUND(D424,8)&lt;&gt;D424),"Positive geschlossene Menge eingeben",IF(NOT(ISNUMBER(INDEX('Trades'!$D$9:$D$208,MATCH(B424,'Trades'!$A$9:$A$208,0)))),"Gültigen Eröffnungszeitpunkt eingeben",IF(C424&lt;INDEX('Trades'!$D$9:$D$208,MATCH(B424,'Trades'!$A$9:$A$208,0)),"Ausstieg liegt vor der Eröffnung",IF(AND(E424&lt;&gt;"",OR(NOT(ISNUMBER(E424)),E424&lt;=0)),"Positiven Kurs eingeben oder leer lassen",IF(AND(F424&lt;&gt;"",NOT(ISNUMBER(F424))),"Brutto-P&amp;L muss numerisch oder leer sein",IF(AND(ISNUMBER(F424),OR(ABS(F424)&gt;1000000000,ROUND(F424,2)&lt;&gt;F424)),"Geldbeträge: höchstens 2 Nachkommastellen; Eingabebetrag absolut ≤ 1.000.000.000.",""))))))))))))))))</x:f>
      </x:c>
      <x:c r="I424" s="29" t="str">
        <x:f>IF(ISNUMBER(D424),ROUND(D424,8),"")</x:f>
      </x:c>
      <x:c r="J424" s="29" t="n">
        <x:f>IF(ISNUMBER(F424),1,0)</x:f>
        <x:v>0</x:v>
      </x:c>
      <x:c r="K424" s="29" t="n">
        <x:f>IF(COUNTA(A424:F424)=0,0,1)</x:f>
        <x:v>0</x:v>
      </x:c>
    </x:row>
    <x:row r="425" ht="36" customHeight="1">
      <x:c r="A425" s="34"/>
      <x:c r="B425" s="34"/>
      <x:c r="C425" s="35"/>
      <x:c r="D425" s="36"/>
      <x:c r="E425" s="36"/>
      <x:c r="F425" s="37"/>
      <x:c r="G425" s="38" t="n">
        <x:f>IF(K425=0,0,IF(H425="",1,-1))</x:f>
        <x:v>0</x:v>
      </x:c>
      <x:c r="H425" s="33" t="str">
        <x:f>IF(K425=0,"",IF(A425="","Ausstiegs-ID eingeben",IF(IF(IFERROR(OR(CODE(UPPER(LEFT(A425,1)))&lt;65,CODE(UPPER(LEFT(A425,1)))&gt;90),TRUE),TRUE,OR(NOT(ISTEXT(A425)),LEN(A425)&gt;64,LEN(A425)&lt;&gt;LEN(SUBSTITUTE(A425,"*","")),LEN(A425)&lt;&gt;LEN(SUBSTITUTE(A425,"?","")),LEN(A425)&lt;&gt;LEN(SUBSTITUTE(A425,"~","")),LEN(A425)&lt;&gt;LEN(SUBSTITUTE(A425,"=","")),LEN(A425)&lt;&gt;LEN(SUBSTITUTE(A425,"&lt;","")),LEN(A425)&lt;&gt;LEN(SUBSTITUTE(A425,"&gt;","")))),"IDs: Text mit A–Z am Anfang, bis zu 64 Zeichen; ohne *, ?, ~, =, &lt; oder &gt;. Beispiel: T-001.",IF(COUNTIFS('Exits'!$A$9:$A$608,A425)&lt;&gt;1,"Ausstiegs-ID ist doppelt",IF(B425="","Zugehörige Trade-ID eingeben",IF(IF(IFERROR(OR(CODE(UPPER(LEFT(B425,1)))&lt;65,CODE(UPPER(LEFT(B425,1)))&gt;90),TRUE),TRUE,OR(NOT(ISTEXT(B425)),LEN(B425)&gt;64,LEN(B425)&lt;&gt;LEN(SUBSTITUTE(B425,"*","")),LEN(B425)&lt;&gt;LEN(SUBSTITUTE(B425,"?","")),LEN(B425)&lt;&gt;LEN(SUBSTITUTE(B425,"~","")),LEN(B425)&lt;&gt;LEN(SUBSTITUTE(B425,"=","")),LEN(B425)&lt;&gt;LEN(SUBSTITUTE(B425,"&lt;","")),LEN(B425)&lt;&gt;LEN(SUBSTITUTE(B425,"&gt;","")))),"IDs: Text mit A–Z am Anfang, bis zu 64 Zeichen; ohne *, ?, ~, =, &lt; oder &gt;. Beispiel: T-001.",IF(COUNTIFS('Trades'!$A$9:$A$208,B425)&lt;&gt;1,"Trade-ID muss genau einer Trades-Zeile entsprechen",IF(NOT(ISNUMBER(C425)),"Gültigen Schließungszeitpunkt eingeben",IF(OR(C425&lt;1,C425&gt;2958465),"Gültigen Schließungszeitpunkt eingeben",IF(NOT(ISNUMBER(D425)),"Positive geschlossene Menge eingeben",IF(OR(D425&lt;=0,D425&gt;1000000,ROUND(D425,8)&lt;&gt;D425),"Positive geschlossene Menge eingeben",IF(NOT(ISNUMBER(INDEX('Trades'!$D$9:$D$208,MATCH(B425,'Trades'!$A$9:$A$208,0)))),"Gültigen Eröffnungszeitpunkt eingeben",IF(C425&lt;INDEX('Trades'!$D$9:$D$208,MATCH(B425,'Trades'!$A$9:$A$208,0)),"Ausstieg liegt vor der Eröffnung",IF(AND(E425&lt;&gt;"",OR(NOT(ISNUMBER(E425)),E425&lt;=0)),"Positiven Kurs eingeben oder leer lassen",IF(AND(F425&lt;&gt;"",NOT(ISNUMBER(F425))),"Brutto-P&amp;L muss numerisch oder leer sein",IF(AND(ISNUMBER(F425),OR(ABS(F425)&gt;1000000000,ROUND(F425,2)&lt;&gt;F425)),"Geldbeträge: höchstens 2 Nachkommastellen; Eingabebetrag absolut ≤ 1.000.000.000.",""))))))))))))))))</x:f>
      </x:c>
      <x:c r="I425" s="29" t="str">
        <x:f>IF(ISNUMBER(D425),ROUND(D425,8),"")</x:f>
      </x:c>
      <x:c r="J425" s="29" t="n">
        <x:f>IF(ISNUMBER(F425),1,0)</x:f>
        <x:v>0</x:v>
      </x:c>
      <x:c r="K425" s="29" t="n">
        <x:f>IF(COUNTA(A425:F425)=0,0,1)</x:f>
        <x:v>0</x:v>
      </x:c>
    </x:row>
    <x:row r="426" ht="36" customHeight="1">
      <x:c r="A426" s="34"/>
      <x:c r="B426" s="34"/>
      <x:c r="C426" s="35"/>
      <x:c r="D426" s="36"/>
      <x:c r="E426" s="36"/>
      <x:c r="F426" s="37"/>
      <x:c r="G426" s="38" t="n">
        <x:f>IF(K426=0,0,IF(H426="",1,-1))</x:f>
        <x:v>0</x:v>
      </x:c>
      <x:c r="H426" s="33" t="str">
        <x:f>IF(K426=0,"",IF(A426="","Ausstiegs-ID eingeben",IF(IF(IFERROR(OR(CODE(UPPER(LEFT(A426,1)))&lt;65,CODE(UPPER(LEFT(A426,1)))&gt;90),TRUE),TRUE,OR(NOT(ISTEXT(A426)),LEN(A426)&gt;64,LEN(A426)&lt;&gt;LEN(SUBSTITUTE(A426,"*","")),LEN(A426)&lt;&gt;LEN(SUBSTITUTE(A426,"?","")),LEN(A426)&lt;&gt;LEN(SUBSTITUTE(A426,"~","")),LEN(A426)&lt;&gt;LEN(SUBSTITUTE(A426,"=","")),LEN(A426)&lt;&gt;LEN(SUBSTITUTE(A426,"&lt;","")),LEN(A426)&lt;&gt;LEN(SUBSTITUTE(A426,"&gt;","")))),"IDs: Text mit A–Z am Anfang, bis zu 64 Zeichen; ohne *, ?, ~, =, &lt; oder &gt;. Beispiel: T-001.",IF(COUNTIFS('Exits'!$A$9:$A$608,A426)&lt;&gt;1,"Ausstiegs-ID ist doppelt",IF(B426="","Zugehörige Trade-ID eingeben",IF(IF(IFERROR(OR(CODE(UPPER(LEFT(B426,1)))&lt;65,CODE(UPPER(LEFT(B426,1)))&gt;90),TRUE),TRUE,OR(NOT(ISTEXT(B426)),LEN(B426)&gt;64,LEN(B426)&lt;&gt;LEN(SUBSTITUTE(B426,"*","")),LEN(B426)&lt;&gt;LEN(SUBSTITUTE(B426,"?","")),LEN(B426)&lt;&gt;LEN(SUBSTITUTE(B426,"~","")),LEN(B426)&lt;&gt;LEN(SUBSTITUTE(B426,"=","")),LEN(B426)&lt;&gt;LEN(SUBSTITUTE(B426,"&lt;","")),LEN(B426)&lt;&gt;LEN(SUBSTITUTE(B426,"&gt;","")))),"IDs: Text mit A–Z am Anfang, bis zu 64 Zeichen; ohne *, ?, ~, =, &lt; oder &gt;. Beispiel: T-001.",IF(COUNTIFS('Trades'!$A$9:$A$208,B426)&lt;&gt;1,"Trade-ID muss genau einer Trades-Zeile entsprechen",IF(NOT(ISNUMBER(C426)),"Gültigen Schließungszeitpunkt eingeben",IF(OR(C426&lt;1,C426&gt;2958465),"Gültigen Schließungszeitpunkt eingeben",IF(NOT(ISNUMBER(D426)),"Positive geschlossene Menge eingeben",IF(OR(D426&lt;=0,D426&gt;1000000,ROUND(D426,8)&lt;&gt;D426),"Positive geschlossene Menge eingeben",IF(NOT(ISNUMBER(INDEX('Trades'!$D$9:$D$208,MATCH(B426,'Trades'!$A$9:$A$208,0)))),"Gültigen Eröffnungszeitpunkt eingeben",IF(C426&lt;INDEX('Trades'!$D$9:$D$208,MATCH(B426,'Trades'!$A$9:$A$208,0)),"Ausstieg liegt vor der Eröffnung",IF(AND(E426&lt;&gt;"",OR(NOT(ISNUMBER(E426)),E426&lt;=0)),"Positiven Kurs eingeben oder leer lassen",IF(AND(F426&lt;&gt;"",NOT(ISNUMBER(F426))),"Brutto-P&amp;L muss numerisch oder leer sein",IF(AND(ISNUMBER(F426),OR(ABS(F426)&gt;1000000000,ROUND(F426,2)&lt;&gt;F426)),"Geldbeträge: höchstens 2 Nachkommastellen; Eingabebetrag absolut ≤ 1.000.000.000.",""))))))))))))))))</x:f>
      </x:c>
      <x:c r="I426" s="29" t="str">
        <x:f>IF(ISNUMBER(D426),ROUND(D426,8),"")</x:f>
      </x:c>
      <x:c r="J426" s="29" t="n">
        <x:f>IF(ISNUMBER(F426),1,0)</x:f>
        <x:v>0</x:v>
      </x:c>
      <x:c r="K426" s="29" t="n">
        <x:f>IF(COUNTA(A426:F426)=0,0,1)</x:f>
        <x:v>0</x:v>
      </x:c>
    </x:row>
    <x:row r="427" ht="36" customHeight="1">
      <x:c r="A427" s="34"/>
      <x:c r="B427" s="34"/>
      <x:c r="C427" s="35"/>
      <x:c r="D427" s="36"/>
      <x:c r="E427" s="36"/>
      <x:c r="F427" s="37"/>
      <x:c r="G427" s="38" t="n">
        <x:f>IF(K427=0,0,IF(H427="",1,-1))</x:f>
        <x:v>0</x:v>
      </x:c>
      <x:c r="H427" s="33" t="str">
        <x:f>IF(K427=0,"",IF(A427="","Ausstiegs-ID eingeben",IF(IF(IFERROR(OR(CODE(UPPER(LEFT(A427,1)))&lt;65,CODE(UPPER(LEFT(A427,1)))&gt;90),TRUE),TRUE,OR(NOT(ISTEXT(A427)),LEN(A427)&gt;64,LEN(A427)&lt;&gt;LEN(SUBSTITUTE(A427,"*","")),LEN(A427)&lt;&gt;LEN(SUBSTITUTE(A427,"?","")),LEN(A427)&lt;&gt;LEN(SUBSTITUTE(A427,"~","")),LEN(A427)&lt;&gt;LEN(SUBSTITUTE(A427,"=","")),LEN(A427)&lt;&gt;LEN(SUBSTITUTE(A427,"&lt;","")),LEN(A427)&lt;&gt;LEN(SUBSTITUTE(A427,"&gt;","")))),"IDs: Text mit A–Z am Anfang, bis zu 64 Zeichen; ohne *, ?, ~, =, &lt; oder &gt;. Beispiel: T-001.",IF(COUNTIFS('Exits'!$A$9:$A$608,A427)&lt;&gt;1,"Ausstiegs-ID ist doppelt",IF(B427="","Zugehörige Trade-ID eingeben",IF(IF(IFERROR(OR(CODE(UPPER(LEFT(B427,1)))&lt;65,CODE(UPPER(LEFT(B427,1)))&gt;90),TRUE),TRUE,OR(NOT(ISTEXT(B427)),LEN(B427)&gt;64,LEN(B427)&lt;&gt;LEN(SUBSTITUTE(B427,"*","")),LEN(B427)&lt;&gt;LEN(SUBSTITUTE(B427,"?","")),LEN(B427)&lt;&gt;LEN(SUBSTITUTE(B427,"~","")),LEN(B427)&lt;&gt;LEN(SUBSTITUTE(B427,"=","")),LEN(B427)&lt;&gt;LEN(SUBSTITUTE(B427,"&lt;","")),LEN(B427)&lt;&gt;LEN(SUBSTITUTE(B427,"&gt;","")))),"IDs: Text mit A–Z am Anfang, bis zu 64 Zeichen; ohne *, ?, ~, =, &lt; oder &gt;. Beispiel: T-001.",IF(COUNTIFS('Trades'!$A$9:$A$208,B427)&lt;&gt;1,"Trade-ID muss genau einer Trades-Zeile entsprechen",IF(NOT(ISNUMBER(C427)),"Gültigen Schließungszeitpunkt eingeben",IF(OR(C427&lt;1,C427&gt;2958465),"Gültigen Schließungszeitpunkt eingeben",IF(NOT(ISNUMBER(D427)),"Positive geschlossene Menge eingeben",IF(OR(D427&lt;=0,D427&gt;1000000,ROUND(D427,8)&lt;&gt;D427),"Positive geschlossene Menge eingeben",IF(NOT(ISNUMBER(INDEX('Trades'!$D$9:$D$208,MATCH(B427,'Trades'!$A$9:$A$208,0)))),"Gültigen Eröffnungszeitpunkt eingeben",IF(C427&lt;INDEX('Trades'!$D$9:$D$208,MATCH(B427,'Trades'!$A$9:$A$208,0)),"Ausstieg liegt vor der Eröffnung",IF(AND(E427&lt;&gt;"",OR(NOT(ISNUMBER(E427)),E427&lt;=0)),"Positiven Kurs eingeben oder leer lassen",IF(AND(F427&lt;&gt;"",NOT(ISNUMBER(F427))),"Brutto-P&amp;L muss numerisch oder leer sein",IF(AND(ISNUMBER(F427),OR(ABS(F427)&gt;1000000000,ROUND(F427,2)&lt;&gt;F427)),"Geldbeträge: höchstens 2 Nachkommastellen; Eingabebetrag absolut ≤ 1.000.000.000.",""))))))))))))))))</x:f>
      </x:c>
      <x:c r="I427" s="29" t="str">
        <x:f>IF(ISNUMBER(D427),ROUND(D427,8),"")</x:f>
      </x:c>
      <x:c r="J427" s="29" t="n">
        <x:f>IF(ISNUMBER(F427),1,0)</x:f>
        <x:v>0</x:v>
      </x:c>
      <x:c r="K427" s="29" t="n">
        <x:f>IF(COUNTA(A427:F427)=0,0,1)</x:f>
        <x:v>0</x:v>
      </x:c>
    </x:row>
    <x:row r="428" ht="36" customHeight="1">
      <x:c r="A428" s="34"/>
      <x:c r="B428" s="34"/>
      <x:c r="C428" s="35"/>
      <x:c r="D428" s="36"/>
      <x:c r="E428" s="36"/>
      <x:c r="F428" s="37"/>
      <x:c r="G428" s="38" t="n">
        <x:f>IF(K428=0,0,IF(H428="",1,-1))</x:f>
        <x:v>0</x:v>
      </x:c>
      <x:c r="H428" s="33" t="str">
        <x:f>IF(K428=0,"",IF(A428="","Ausstiegs-ID eingeben",IF(IF(IFERROR(OR(CODE(UPPER(LEFT(A428,1)))&lt;65,CODE(UPPER(LEFT(A428,1)))&gt;90),TRUE),TRUE,OR(NOT(ISTEXT(A428)),LEN(A428)&gt;64,LEN(A428)&lt;&gt;LEN(SUBSTITUTE(A428,"*","")),LEN(A428)&lt;&gt;LEN(SUBSTITUTE(A428,"?","")),LEN(A428)&lt;&gt;LEN(SUBSTITUTE(A428,"~","")),LEN(A428)&lt;&gt;LEN(SUBSTITUTE(A428,"=","")),LEN(A428)&lt;&gt;LEN(SUBSTITUTE(A428,"&lt;","")),LEN(A428)&lt;&gt;LEN(SUBSTITUTE(A428,"&gt;","")))),"IDs: Text mit A–Z am Anfang, bis zu 64 Zeichen; ohne *, ?, ~, =, &lt; oder &gt;. Beispiel: T-001.",IF(COUNTIFS('Exits'!$A$9:$A$608,A428)&lt;&gt;1,"Ausstiegs-ID ist doppelt",IF(B428="","Zugehörige Trade-ID eingeben",IF(IF(IFERROR(OR(CODE(UPPER(LEFT(B428,1)))&lt;65,CODE(UPPER(LEFT(B428,1)))&gt;90),TRUE),TRUE,OR(NOT(ISTEXT(B428)),LEN(B428)&gt;64,LEN(B428)&lt;&gt;LEN(SUBSTITUTE(B428,"*","")),LEN(B428)&lt;&gt;LEN(SUBSTITUTE(B428,"?","")),LEN(B428)&lt;&gt;LEN(SUBSTITUTE(B428,"~","")),LEN(B428)&lt;&gt;LEN(SUBSTITUTE(B428,"=","")),LEN(B428)&lt;&gt;LEN(SUBSTITUTE(B428,"&lt;","")),LEN(B428)&lt;&gt;LEN(SUBSTITUTE(B428,"&gt;","")))),"IDs: Text mit A–Z am Anfang, bis zu 64 Zeichen; ohne *, ?, ~, =, &lt; oder &gt;. Beispiel: T-001.",IF(COUNTIFS('Trades'!$A$9:$A$208,B428)&lt;&gt;1,"Trade-ID muss genau einer Trades-Zeile entsprechen",IF(NOT(ISNUMBER(C428)),"Gültigen Schließungszeitpunkt eingeben",IF(OR(C428&lt;1,C428&gt;2958465),"Gültigen Schließungszeitpunkt eingeben",IF(NOT(ISNUMBER(D428)),"Positive geschlossene Menge eingeben",IF(OR(D428&lt;=0,D428&gt;1000000,ROUND(D428,8)&lt;&gt;D428),"Positive geschlossene Menge eingeben",IF(NOT(ISNUMBER(INDEX('Trades'!$D$9:$D$208,MATCH(B428,'Trades'!$A$9:$A$208,0)))),"Gültigen Eröffnungszeitpunkt eingeben",IF(C428&lt;INDEX('Trades'!$D$9:$D$208,MATCH(B428,'Trades'!$A$9:$A$208,0)),"Ausstieg liegt vor der Eröffnung",IF(AND(E428&lt;&gt;"",OR(NOT(ISNUMBER(E428)),E428&lt;=0)),"Positiven Kurs eingeben oder leer lassen",IF(AND(F428&lt;&gt;"",NOT(ISNUMBER(F428))),"Brutto-P&amp;L muss numerisch oder leer sein",IF(AND(ISNUMBER(F428),OR(ABS(F428)&gt;1000000000,ROUND(F428,2)&lt;&gt;F428)),"Geldbeträge: höchstens 2 Nachkommastellen; Eingabebetrag absolut ≤ 1.000.000.000.",""))))))))))))))))</x:f>
      </x:c>
      <x:c r="I428" s="29" t="str">
        <x:f>IF(ISNUMBER(D428),ROUND(D428,8),"")</x:f>
      </x:c>
      <x:c r="J428" s="29" t="n">
        <x:f>IF(ISNUMBER(F428),1,0)</x:f>
        <x:v>0</x:v>
      </x:c>
      <x:c r="K428" s="29" t="n">
        <x:f>IF(COUNTA(A428:F428)=0,0,1)</x:f>
        <x:v>0</x:v>
      </x:c>
    </x:row>
    <x:row r="429" ht="36" customHeight="1">
      <x:c r="A429" s="34"/>
      <x:c r="B429" s="34"/>
      <x:c r="C429" s="35"/>
      <x:c r="D429" s="36"/>
      <x:c r="E429" s="36"/>
      <x:c r="F429" s="37"/>
      <x:c r="G429" s="38" t="n">
        <x:f>IF(K429=0,0,IF(H429="",1,-1))</x:f>
        <x:v>0</x:v>
      </x:c>
      <x:c r="H429" s="33" t="str">
        <x:f>IF(K429=0,"",IF(A429="","Ausstiegs-ID eingeben",IF(IF(IFERROR(OR(CODE(UPPER(LEFT(A429,1)))&lt;65,CODE(UPPER(LEFT(A429,1)))&gt;90),TRUE),TRUE,OR(NOT(ISTEXT(A429)),LEN(A429)&gt;64,LEN(A429)&lt;&gt;LEN(SUBSTITUTE(A429,"*","")),LEN(A429)&lt;&gt;LEN(SUBSTITUTE(A429,"?","")),LEN(A429)&lt;&gt;LEN(SUBSTITUTE(A429,"~","")),LEN(A429)&lt;&gt;LEN(SUBSTITUTE(A429,"=","")),LEN(A429)&lt;&gt;LEN(SUBSTITUTE(A429,"&lt;","")),LEN(A429)&lt;&gt;LEN(SUBSTITUTE(A429,"&gt;","")))),"IDs: Text mit A–Z am Anfang, bis zu 64 Zeichen; ohne *, ?, ~, =, &lt; oder &gt;. Beispiel: T-001.",IF(COUNTIFS('Exits'!$A$9:$A$608,A429)&lt;&gt;1,"Ausstiegs-ID ist doppelt",IF(B429="","Zugehörige Trade-ID eingeben",IF(IF(IFERROR(OR(CODE(UPPER(LEFT(B429,1)))&lt;65,CODE(UPPER(LEFT(B429,1)))&gt;90),TRUE),TRUE,OR(NOT(ISTEXT(B429)),LEN(B429)&gt;64,LEN(B429)&lt;&gt;LEN(SUBSTITUTE(B429,"*","")),LEN(B429)&lt;&gt;LEN(SUBSTITUTE(B429,"?","")),LEN(B429)&lt;&gt;LEN(SUBSTITUTE(B429,"~","")),LEN(B429)&lt;&gt;LEN(SUBSTITUTE(B429,"=","")),LEN(B429)&lt;&gt;LEN(SUBSTITUTE(B429,"&lt;","")),LEN(B429)&lt;&gt;LEN(SUBSTITUTE(B429,"&gt;","")))),"IDs: Text mit A–Z am Anfang, bis zu 64 Zeichen; ohne *, ?, ~, =, &lt; oder &gt;. Beispiel: T-001.",IF(COUNTIFS('Trades'!$A$9:$A$208,B429)&lt;&gt;1,"Trade-ID muss genau einer Trades-Zeile entsprechen",IF(NOT(ISNUMBER(C429)),"Gültigen Schließungszeitpunkt eingeben",IF(OR(C429&lt;1,C429&gt;2958465),"Gültigen Schließungszeitpunkt eingeben",IF(NOT(ISNUMBER(D429)),"Positive geschlossene Menge eingeben",IF(OR(D429&lt;=0,D429&gt;1000000,ROUND(D429,8)&lt;&gt;D429),"Positive geschlossene Menge eingeben",IF(NOT(ISNUMBER(INDEX('Trades'!$D$9:$D$208,MATCH(B429,'Trades'!$A$9:$A$208,0)))),"Gültigen Eröffnungszeitpunkt eingeben",IF(C429&lt;INDEX('Trades'!$D$9:$D$208,MATCH(B429,'Trades'!$A$9:$A$208,0)),"Ausstieg liegt vor der Eröffnung",IF(AND(E429&lt;&gt;"",OR(NOT(ISNUMBER(E429)),E429&lt;=0)),"Positiven Kurs eingeben oder leer lassen",IF(AND(F429&lt;&gt;"",NOT(ISNUMBER(F429))),"Brutto-P&amp;L muss numerisch oder leer sein",IF(AND(ISNUMBER(F429),OR(ABS(F429)&gt;1000000000,ROUND(F429,2)&lt;&gt;F429)),"Geldbeträge: höchstens 2 Nachkommastellen; Eingabebetrag absolut ≤ 1.000.000.000.",""))))))))))))))))</x:f>
      </x:c>
      <x:c r="I429" s="29" t="str">
        <x:f>IF(ISNUMBER(D429),ROUND(D429,8),"")</x:f>
      </x:c>
      <x:c r="J429" s="29" t="n">
        <x:f>IF(ISNUMBER(F429),1,0)</x:f>
        <x:v>0</x:v>
      </x:c>
      <x:c r="K429" s="29" t="n">
        <x:f>IF(COUNTA(A429:F429)=0,0,1)</x:f>
        <x:v>0</x:v>
      </x:c>
    </x:row>
    <x:row r="430" ht="36" customHeight="1">
      <x:c r="A430" s="34"/>
      <x:c r="B430" s="34"/>
      <x:c r="C430" s="35"/>
      <x:c r="D430" s="36"/>
      <x:c r="E430" s="36"/>
      <x:c r="F430" s="37"/>
      <x:c r="G430" s="38" t="n">
        <x:f>IF(K430=0,0,IF(H430="",1,-1))</x:f>
        <x:v>0</x:v>
      </x:c>
      <x:c r="H430" s="33" t="str">
        <x:f>IF(K430=0,"",IF(A430="","Ausstiegs-ID eingeben",IF(IF(IFERROR(OR(CODE(UPPER(LEFT(A430,1)))&lt;65,CODE(UPPER(LEFT(A430,1)))&gt;90),TRUE),TRUE,OR(NOT(ISTEXT(A430)),LEN(A430)&gt;64,LEN(A430)&lt;&gt;LEN(SUBSTITUTE(A430,"*","")),LEN(A430)&lt;&gt;LEN(SUBSTITUTE(A430,"?","")),LEN(A430)&lt;&gt;LEN(SUBSTITUTE(A430,"~","")),LEN(A430)&lt;&gt;LEN(SUBSTITUTE(A430,"=","")),LEN(A430)&lt;&gt;LEN(SUBSTITUTE(A430,"&lt;","")),LEN(A430)&lt;&gt;LEN(SUBSTITUTE(A430,"&gt;","")))),"IDs: Text mit A–Z am Anfang, bis zu 64 Zeichen; ohne *, ?, ~, =, &lt; oder &gt;. Beispiel: T-001.",IF(COUNTIFS('Exits'!$A$9:$A$608,A430)&lt;&gt;1,"Ausstiegs-ID ist doppelt",IF(B430="","Zugehörige Trade-ID eingeben",IF(IF(IFERROR(OR(CODE(UPPER(LEFT(B430,1)))&lt;65,CODE(UPPER(LEFT(B430,1)))&gt;90),TRUE),TRUE,OR(NOT(ISTEXT(B430)),LEN(B430)&gt;64,LEN(B430)&lt;&gt;LEN(SUBSTITUTE(B430,"*","")),LEN(B430)&lt;&gt;LEN(SUBSTITUTE(B430,"?","")),LEN(B430)&lt;&gt;LEN(SUBSTITUTE(B430,"~","")),LEN(B430)&lt;&gt;LEN(SUBSTITUTE(B430,"=","")),LEN(B430)&lt;&gt;LEN(SUBSTITUTE(B430,"&lt;","")),LEN(B430)&lt;&gt;LEN(SUBSTITUTE(B430,"&gt;","")))),"IDs: Text mit A–Z am Anfang, bis zu 64 Zeichen; ohne *, ?, ~, =, &lt; oder &gt;. Beispiel: T-001.",IF(COUNTIFS('Trades'!$A$9:$A$208,B430)&lt;&gt;1,"Trade-ID muss genau einer Trades-Zeile entsprechen",IF(NOT(ISNUMBER(C430)),"Gültigen Schließungszeitpunkt eingeben",IF(OR(C430&lt;1,C430&gt;2958465),"Gültigen Schließungszeitpunkt eingeben",IF(NOT(ISNUMBER(D430)),"Positive geschlossene Menge eingeben",IF(OR(D430&lt;=0,D430&gt;1000000,ROUND(D430,8)&lt;&gt;D430),"Positive geschlossene Menge eingeben",IF(NOT(ISNUMBER(INDEX('Trades'!$D$9:$D$208,MATCH(B430,'Trades'!$A$9:$A$208,0)))),"Gültigen Eröffnungszeitpunkt eingeben",IF(C430&lt;INDEX('Trades'!$D$9:$D$208,MATCH(B430,'Trades'!$A$9:$A$208,0)),"Ausstieg liegt vor der Eröffnung",IF(AND(E430&lt;&gt;"",OR(NOT(ISNUMBER(E430)),E430&lt;=0)),"Positiven Kurs eingeben oder leer lassen",IF(AND(F430&lt;&gt;"",NOT(ISNUMBER(F430))),"Brutto-P&amp;L muss numerisch oder leer sein",IF(AND(ISNUMBER(F430),OR(ABS(F430)&gt;1000000000,ROUND(F430,2)&lt;&gt;F430)),"Geldbeträge: höchstens 2 Nachkommastellen; Eingabebetrag absolut ≤ 1.000.000.000.",""))))))))))))))))</x:f>
      </x:c>
      <x:c r="I430" s="29" t="str">
        <x:f>IF(ISNUMBER(D430),ROUND(D430,8),"")</x:f>
      </x:c>
      <x:c r="J430" s="29" t="n">
        <x:f>IF(ISNUMBER(F430),1,0)</x:f>
        <x:v>0</x:v>
      </x:c>
      <x:c r="K430" s="29" t="n">
        <x:f>IF(COUNTA(A430:F430)=0,0,1)</x:f>
        <x:v>0</x:v>
      </x:c>
    </x:row>
    <x:row r="431" ht="36" customHeight="1">
      <x:c r="A431" s="34"/>
      <x:c r="B431" s="34"/>
      <x:c r="C431" s="35"/>
      <x:c r="D431" s="36"/>
      <x:c r="E431" s="36"/>
      <x:c r="F431" s="37"/>
      <x:c r="G431" s="38" t="n">
        <x:f>IF(K431=0,0,IF(H431="",1,-1))</x:f>
        <x:v>0</x:v>
      </x:c>
      <x:c r="H431" s="33" t="str">
        <x:f>IF(K431=0,"",IF(A431="","Ausstiegs-ID eingeben",IF(IF(IFERROR(OR(CODE(UPPER(LEFT(A431,1)))&lt;65,CODE(UPPER(LEFT(A431,1)))&gt;90),TRUE),TRUE,OR(NOT(ISTEXT(A431)),LEN(A431)&gt;64,LEN(A431)&lt;&gt;LEN(SUBSTITUTE(A431,"*","")),LEN(A431)&lt;&gt;LEN(SUBSTITUTE(A431,"?","")),LEN(A431)&lt;&gt;LEN(SUBSTITUTE(A431,"~","")),LEN(A431)&lt;&gt;LEN(SUBSTITUTE(A431,"=","")),LEN(A431)&lt;&gt;LEN(SUBSTITUTE(A431,"&lt;","")),LEN(A431)&lt;&gt;LEN(SUBSTITUTE(A431,"&gt;","")))),"IDs: Text mit A–Z am Anfang, bis zu 64 Zeichen; ohne *, ?, ~, =, &lt; oder &gt;. Beispiel: T-001.",IF(COUNTIFS('Exits'!$A$9:$A$608,A431)&lt;&gt;1,"Ausstiegs-ID ist doppelt",IF(B431="","Zugehörige Trade-ID eingeben",IF(IF(IFERROR(OR(CODE(UPPER(LEFT(B431,1)))&lt;65,CODE(UPPER(LEFT(B431,1)))&gt;90),TRUE),TRUE,OR(NOT(ISTEXT(B431)),LEN(B431)&gt;64,LEN(B431)&lt;&gt;LEN(SUBSTITUTE(B431,"*","")),LEN(B431)&lt;&gt;LEN(SUBSTITUTE(B431,"?","")),LEN(B431)&lt;&gt;LEN(SUBSTITUTE(B431,"~","")),LEN(B431)&lt;&gt;LEN(SUBSTITUTE(B431,"=","")),LEN(B431)&lt;&gt;LEN(SUBSTITUTE(B431,"&lt;","")),LEN(B431)&lt;&gt;LEN(SUBSTITUTE(B431,"&gt;","")))),"IDs: Text mit A–Z am Anfang, bis zu 64 Zeichen; ohne *, ?, ~, =, &lt; oder &gt;. Beispiel: T-001.",IF(COUNTIFS('Trades'!$A$9:$A$208,B431)&lt;&gt;1,"Trade-ID muss genau einer Trades-Zeile entsprechen",IF(NOT(ISNUMBER(C431)),"Gültigen Schließungszeitpunkt eingeben",IF(OR(C431&lt;1,C431&gt;2958465),"Gültigen Schließungszeitpunkt eingeben",IF(NOT(ISNUMBER(D431)),"Positive geschlossene Menge eingeben",IF(OR(D431&lt;=0,D431&gt;1000000,ROUND(D431,8)&lt;&gt;D431),"Positive geschlossene Menge eingeben",IF(NOT(ISNUMBER(INDEX('Trades'!$D$9:$D$208,MATCH(B431,'Trades'!$A$9:$A$208,0)))),"Gültigen Eröffnungszeitpunkt eingeben",IF(C431&lt;INDEX('Trades'!$D$9:$D$208,MATCH(B431,'Trades'!$A$9:$A$208,0)),"Ausstieg liegt vor der Eröffnung",IF(AND(E431&lt;&gt;"",OR(NOT(ISNUMBER(E431)),E431&lt;=0)),"Positiven Kurs eingeben oder leer lassen",IF(AND(F431&lt;&gt;"",NOT(ISNUMBER(F431))),"Brutto-P&amp;L muss numerisch oder leer sein",IF(AND(ISNUMBER(F431),OR(ABS(F431)&gt;1000000000,ROUND(F431,2)&lt;&gt;F431)),"Geldbeträge: höchstens 2 Nachkommastellen; Eingabebetrag absolut ≤ 1.000.000.000.",""))))))))))))))))</x:f>
      </x:c>
      <x:c r="I431" s="29" t="str">
        <x:f>IF(ISNUMBER(D431),ROUND(D431,8),"")</x:f>
      </x:c>
      <x:c r="J431" s="29" t="n">
        <x:f>IF(ISNUMBER(F431),1,0)</x:f>
        <x:v>0</x:v>
      </x:c>
      <x:c r="K431" s="29" t="n">
        <x:f>IF(COUNTA(A431:F431)=0,0,1)</x:f>
        <x:v>0</x:v>
      </x:c>
    </x:row>
    <x:row r="432" ht="36" customHeight="1">
      <x:c r="A432" s="34"/>
      <x:c r="B432" s="34"/>
      <x:c r="C432" s="35"/>
      <x:c r="D432" s="36"/>
      <x:c r="E432" s="36"/>
      <x:c r="F432" s="37"/>
      <x:c r="G432" s="38" t="n">
        <x:f>IF(K432=0,0,IF(H432="",1,-1))</x:f>
        <x:v>0</x:v>
      </x:c>
      <x:c r="H432" s="33" t="str">
        <x:f>IF(K432=0,"",IF(A432="","Ausstiegs-ID eingeben",IF(IF(IFERROR(OR(CODE(UPPER(LEFT(A432,1)))&lt;65,CODE(UPPER(LEFT(A432,1)))&gt;90),TRUE),TRUE,OR(NOT(ISTEXT(A432)),LEN(A432)&gt;64,LEN(A432)&lt;&gt;LEN(SUBSTITUTE(A432,"*","")),LEN(A432)&lt;&gt;LEN(SUBSTITUTE(A432,"?","")),LEN(A432)&lt;&gt;LEN(SUBSTITUTE(A432,"~","")),LEN(A432)&lt;&gt;LEN(SUBSTITUTE(A432,"=","")),LEN(A432)&lt;&gt;LEN(SUBSTITUTE(A432,"&lt;","")),LEN(A432)&lt;&gt;LEN(SUBSTITUTE(A432,"&gt;","")))),"IDs: Text mit A–Z am Anfang, bis zu 64 Zeichen; ohne *, ?, ~, =, &lt; oder &gt;. Beispiel: T-001.",IF(COUNTIFS('Exits'!$A$9:$A$608,A432)&lt;&gt;1,"Ausstiegs-ID ist doppelt",IF(B432="","Zugehörige Trade-ID eingeben",IF(IF(IFERROR(OR(CODE(UPPER(LEFT(B432,1)))&lt;65,CODE(UPPER(LEFT(B432,1)))&gt;90),TRUE),TRUE,OR(NOT(ISTEXT(B432)),LEN(B432)&gt;64,LEN(B432)&lt;&gt;LEN(SUBSTITUTE(B432,"*","")),LEN(B432)&lt;&gt;LEN(SUBSTITUTE(B432,"?","")),LEN(B432)&lt;&gt;LEN(SUBSTITUTE(B432,"~","")),LEN(B432)&lt;&gt;LEN(SUBSTITUTE(B432,"=","")),LEN(B432)&lt;&gt;LEN(SUBSTITUTE(B432,"&lt;","")),LEN(B432)&lt;&gt;LEN(SUBSTITUTE(B432,"&gt;","")))),"IDs: Text mit A–Z am Anfang, bis zu 64 Zeichen; ohne *, ?, ~, =, &lt; oder &gt;. Beispiel: T-001.",IF(COUNTIFS('Trades'!$A$9:$A$208,B432)&lt;&gt;1,"Trade-ID muss genau einer Trades-Zeile entsprechen",IF(NOT(ISNUMBER(C432)),"Gültigen Schließungszeitpunkt eingeben",IF(OR(C432&lt;1,C432&gt;2958465),"Gültigen Schließungszeitpunkt eingeben",IF(NOT(ISNUMBER(D432)),"Positive geschlossene Menge eingeben",IF(OR(D432&lt;=0,D432&gt;1000000,ROUND(D432,8)&lt;&gt;D432),"Positive geschlossene Menge eingeben",IF(NOT(ISNUMBER(INDEX('Trades'!$D$9:$D$208,MATCH(B432,'Trades'!$A$9:$A$208,0)))),"Gültigen Eröffnungszeitpunkt eingeben",IF(C432&lt;INDEX('Trades'!$D$9:$D$208,MATCH(B432,'Trades'!$A$9:$A$208,0)),"Ausstieg liegt vor der Eröffnung",IF(AND(E432&lt;&gt;"",OR(NOT(ISNUMBER(E432)),E432&lt;=0)),"Positiven Kurs eingeben oder leer lassen",IF(AND(F432&lt;&gt;"",NOT(ISNUMBER(F432))),"Brutto-P&amp;L muss numerisch oder leer sein",IF(AND(ISNUMBER(F432),OR(ABS(F432)&gt;1000000000,ROUND(F432,2)&lt;&gt;F432)),"Geldbeträge: höchstens 2 Nachkommastellen; Eingabebetrag absolut ≤ 1.000.000.000.",""))))))))))))))))</x:f>
      </x:c>
      <x:c r="I432" s="29" t="str">
        <x:f>IF(ISNUMBER(D432),ROUND(D432,8),"")</x:f>
      </x:c>
      <x:c r="J432" s="29" t="n">
        <x:f>IF(ISNUMBER(F432),1,0)</x:f>
        <x:v>0</x:v>
      </x:c>
      <x:c r="K432" s="29" t="n">
        <x:f>IF(COUNTA(A432:F432)=0,0,1)</x:f>
        <x:v>0</x:v>
      </x:c>
    </x:row>
    <x:row r="433" ht="36" customHeight="1">
      <x:c r="A433" s="34"/>
      <x:c r="B433" s="34"/>
      <x:c r="C433" s="35"/>
      <x:c r="D433" s="36"/>
      <x:c r="E433" s="36"/>
      <x:c r="F433" s="37"/>
      <x:c r="G433" s="38" t="n">
        <x:f>IF(K433=0,0,IF(H433="",1,-1))</x:f>
        <x:v>0</x:v>
      </x:c>
      <x:c r="H433" s="33" t="str">
        <x:f>IF(K433=0,"",IF(A433="","Ausstiegs-ID eingeben",IF(IF(IFERROR(OR(CODE(UPPER(LEFT(A433,1)))&lt;65,CODE(UPPER(LEFT(A433,1)))&gt;90),TRUE),TRUE,OR(NOT(ISTEXT(A433)),LEN(A433)&gt;64,LEN(A433)&lt;&gt;LEN(SUBSTITUTE(A433,"*","")),LEN(A433)&lt;&gt;LEN(SUBSTITUTE(A433,"?","")),LEN(A433)&lt;&gt;LEN(SUBSTITUTE(A433,"~","")),LEN(A433)&lt;&gt;LEN(SUBSTITUTE(A433,"=","")),LEN(A433)&lt;&gt;LEN(SUBSTITUTE(A433,"&lt;","")),LEN(A433)&lt;&gt;LEN(SUBSTITUTE(A433,"&gt;","")))),"IDs: Text mit A–Z am Anfang, bis zu 64 Zeichen; ohne *, ?, ~, =, &lt; oder &gt;. Beispiel: T-001.",IF(COUNTIFS('Exits'!$A$9:$A$608,A433)&lt;&gt;1,"Ausstiegs-ID ist doppelt",IF(B433="","Zugehörige Trade-ID eingeben",IF(IF(IFERROR(OR(CODE(UPPER(LEFT(B433,1)))&lt;65,CODE(UPPER(LEFT(B433,1)))&gt;90),TRUE),TRUE,OR(NOT(ISTEXT(B433)),LEN(B433)&gt;64,LEN(B433)&lt;&gt;LEN(SUBSTITUTE(B433,"*","")),LEN(B433)&lt;&gt;LEN(SUBSTITUTE(B433,"?","")),LEN(B433)&lt;&gt;LEN(SUBSTITUTE(B433,"~","")),LEN(B433)&lt;&gt;LEN(SUBSTITUTE(B433,"=","")),LEN(B433)&lt;&gt;LEN(SUBSTITUTE(B433,"&lt;","")),LEN(B433)&lt;&gt;LEN(SUBSTITUTE(B433,"&gt;","")))),"IDs: Text mit A–Z am Anfang, bis zu 64 Zeichen; ohne *, ?, ~, =, &lt; oder &gt;. Beispiel: T-001.",IF(COUNTIFS('Trades'!$A$9:$A$208,B433)&lt;&gt;1,"Trade-ID muss genau einer Trades-Zeile entsprechen",IF(NOT(ISNUMBER(C433)),"Gültigen Schließungszeitpunkt eingeben",IF(OR(C433&lt;1,C433&gt;2958465),"Gültigen Schließungszeitpunkt eingeben",IF(NOT(ISNUMBER(D433)),"Positive geschlossene Menge eingeben",IF(OR(D433&lt;=0,D433&gt;1000000,ROUND(D433,8)&lt;&gt;D433),"Positive geschlossene Menge eingeben",IF(NOT(ISNUMBER(INDEX('Trades'!$D$9:$D$208,MATCH(B433,'Trades'!$A$9:$A$208,0)))),"Gültigen Eröffnungszeitpunkt eingeben",IF(C433&lt;INDEX('Trades'!$D$9:$D$208,MATCH(B433,'Trades'!$A$9:$A$208,0)),"Ausstieg liegt vor der Eröffnung",IF(AND(E433&lt;&gt;"",OR(NOT(ISNUMBER(E433)),E433&lt;=0)),"Positiven Kurs eingeben oder leer lassen",IF(AND(F433&lt;&gt;"",NOT(ISNUMBER(F433))),"Brutto-P&amp;L muss numerisch oder leer sein",IF(AND(ISNUMBER(F433),OR(ABS(F433)&gt;1000000000,ROUND(F433,2)&lt;&gt;F433)),"Geldbeträge: höchstens 2 Nachkommastellen; Eingabebetrag absolut ≤ 1.000.000.000.",""))))))))))))))))</x:f>
      </x:c>
      <x:c r="I433" s="29" t="str">
        <x:f>IF(ISNUMBER(D433),ROUND(D433,8),"")</x:f>
      </x:c>
      <x:c r="J433" s="29" t="n">
        <x:f>IF(ISNUMBER(F433),1,0)</x:f>
        <x:v>0</x:v>
      </x:c>
      <x:c r="K433" s="29" t="n">
        <x:f>IF(COUNTA(A433:F433)=0,0,1)</x:f>
        <x:v>0</x:v>
      </x:c>
    </x:row>
    <x:row r="434" ht="36" customHeight="1">
      <x:c r="A434" s="34"/>
      <x:c r="B434" s="34"/>
      <x:c r="C434" s="35"/>
      <x:c r="D434" s="36"/>
      <x:c r="E434" s="36"/>
      <x:c r="F434" s="37"/>
      <x:c r="G434" s="38" t="n">
        <x:f>IF(K434=0,0,IF(H434="",1,-1))</x:f>
        <x:v>0</x:v>
      </x:c>
      <x:c r="H434" s="33" t="str">
        <x:f>IF(K434=0,"",IF(A434="","Ausstiegs-ID eingeben",IF(IF(IFERROR(OR(CODE(UPPER(LEFT(A434,1)))&lt;65,CODE(UPPER(LEFT(A434,1)))&gt;90),TRUE),TRUE,OR(NOT(ISTEXT(A434)),LEN(A434)&gt;64,LEN(A434)&lt;&gt;LEN(SUBSTITUTE(A434,"*","")),LEN(A434)&lt;&gt;LEN(SUBSTITUTE(A434,"?","")),LEN(A434)&lt;&gt;LEN(SUBSTITUTE(A434,"~","")),LEN(A434)&lt;&gt;LEN(SUBSTITUTE(A434,"=","")),LEN(A434)&lt;&gt;LEN(SUBSTITUTE(A434,"&lt;","")),LEN(A434)&lt;&gt;LEN(SUBSTITUTE(A434,"&gt;","")))),"IDs: Text mit A–Z am Anfang, bis zu 64 Zeichen; ohne *, ?, ~, =, &lt; oder &gt;. Beispiel: T-001.",IF(COUNTIFS('Exits'!$A$9:$A$608,A434)&lt;&gt;1,"Ausstiegs-ID ist doppelt",IF(B434="","Zugehörige Trade-ID eingeben",IF(IF(IFERROR(OR(CODE(UPPER(LEFT(B434,1)))&lt;65,CODE(UPPER(LEFT(B434,1)))&gt;90),TRUE),TRUE,OR(NOT(ISTEXT(B434)),LEN(B434)&gt;64,LEN(B434)&lt;&gt;LEN(SUBSTITUTE(B434,"*","")),LEN(B434)&lt;&gt;LEN(SUBSTITUTE(B434,"?","")),LEN(B434)&lt;&gt;LEN(SUBSTITUTE(B434,"~","")),LEN(B434)&lt;&gt;LEN(SUBSTITUTE(B434,"=","")),LEN(B434)&lt;&gt;LEN(SUBSTITUTE(B434,"&lt;","")),LEN(B434)&lt;&gt;LEN(SUBSTITUTE(B434,"&gt;","")))),"IDs: Text mit A–Z am Anfang, bis zu 64 Zeichen; ohne *, ?, ~, =, &lt; oder &gt;. Beispiel: T-001.",IF(COUNTIFS('Trades'!$A$9:$A$208,B434)&lt;&gt;1,"Trade-ID muss genau einer Trades-Zeile entsprechen",IF(NOT(ISNUMBER(C434)),"Gültigen Schließungszeitpunkt eingeben",IF(OR(C434&lt;1,C434&gt;2958465),"Gültigen Schließungszeitpunkt eingeben",IF(NOT(ISNUMBER(D434)),"Positive geschlossene Menge eingeben",IF(OR(D434&lt;=0,D434&gt;1000000,ROUND(D434,8)&lt;&gt;D434),"Positive geschlossene Menge eingeben",IF(NOT(ISNUMBER(INDEX('Trades'!$D$9:$D$208,MATCH(B434,'Trades'!$A$9:$A$208,0)))),"Gültigen Eröffnungszeitpunkt eingeben",IF(C434&lt;INDEX('Trades'!$D$9:$D$208,MATCH(B434,'Trades'!$A$9:$A$208,0)),"Ausstieg liegt vor der Eröffnung",IF(AND(E434&lt;&gt;"",OR(NOT(ISNUMBER(E434)),E434&lt;=0)),"Positiven Kurs eingeben oder leer lassen",IF(AND(F434&lt;&gt;"",NOT(ISNUMBER(F434))),"Brutto-P&amp;L muss numerisch oder leer sein",IF(AND(ISNUMBER(F434),OR(ABS(F434)&gt;1000000000,ROUND(F434,2)&lt;&gt;F434)),"Geldbeträge: höchstens 2 Nachkommastellen; Eingabebetrag absolut ≤ 1.000.000.000.",""))))))))))))))))</x:f>
      </x:c>
      <x:c r="I434" s="29" t="str">
        <x:f>IF(ISNUMBER(D434),ROUND(D434,8),"")</x:f>
      </x:c>
      <x:c r="J434" s="29" t="n">
        <x:f>IF(ISNUMBER(F434),1,0)</x:f>
        <x:v>0</x:v>
      </x:c>
      <x:c r="K434" s="29" t="n">
        <x:f>IF(COUNTA(A434:F434)=0,0,1)</x:f>
        <x:v>0</x:v>
      </x:c>
    </x:row>
    <x:row r="435" ht="36" customHeight="1">
      <x:c r="A435" s="34"/>
      <x:c r="B435" s="34"/>
      <x:c r="C435" s="35"/>
      <x:c r="D435" s="36"/>
      <x:c r="E435" s="36"/>
      <x:c r="F435" s="37"/>
      <x:c r="G435" s="38" t="n">
        <x:f>IF(K435=0,0,IF(H435="",1,-1))</x:f>
        <x:v>0</x:v>
      </x:c>
      <x:c r="H435" s="33" t="str">
        <x:f>IF(K435=0,"",IF(A435="","Ausstiegs-ID eingeben",IF(IF(IFERROR(OR(CODE(UPPER(LEFT(A435,1)))&lt;65,CODE(UPPER(LEFT(A435,1)))&gt;90),TRUE),TRUE,OR(NOT(ISTEXT(A435)),LEN(A435)&gt;64,LEN(A435)&lt;&gt;LEN(SUBSTITUTE(A435,"*","")),LEN(A435)&lt;&gt;LEN(SUBSTITUTE(A435,"?","")),LEN(A435)&lt;&gt;LEN(SUBSTITUTE(A435,"~","")),LEN(A435)&lt;&gt;LEN(SUBSTITUTE(A435,"=","")),LEN(A435)&lt;&gt;LEN(SUBSTITUTE(A435,"&lt;","")),LEN(A435)&lt;&gt;LEN(SUBSTITUTE(A435,"&gt;","")))),"IDs: Text mit A–Z am Anfang, bis zu 64 Zeichen; ohne *, ?, ~, =, &lt; oder &gt;. Beispiel: T-001.",IF(COUNTIFS('Exits'!$A$9:$A$608,A435)&lt;&gt;1,"Ausstiegs-ID ist doppelt",IF(B435="","Zugehörige Trade-ID eingeben",IF(IF(IFERROR(OR(CODE(UPPER(LEFT(B435,1)))&lt;65,CODE(UPPER(LEFT(B435,1)))&gt;90),TRUE),TRUE,OR(NOT(ISTEXT(B435)),LEN(B435)&gt;64,LEN(B435)&lt;&gt;LEN(SUBSTITUTE(B435,"*","")),LEN(B435)&lt;&gt;LEN(SUBSTITUTE(B435,"?","")),LEN(B435)&lt;&gt;LEN(SUBSTITUTE(B435,"~","")),LEN(B435)&lt;&gt;LEN(SUBSTITUTE(B435,"=","")),LEN(B435)&lt;&gt;LEN(SUBSTITUTE(B435,"&lt;","")),LEN(B435)&lt;&gt;LEN(SUBSTITUTE(B435,"&gt;","")))),"IDs: Text mit A–Z am Anfang, bis zu 64 Zeichen; ohne *, ?, ~, =, &lt; oder &gt;. Beispiel: T-001.",IF(COUNTIFS('Trades'!$A$9:$A$208,B435)&lt;&gt;1,"Trade-ID muss genau einer Trades-Zeile entsprechen",IF(NOT(ISNUMBER(C435)),"Gültigen Schließungszeitpunkt eingeben",IF(OR(C435&lt;1,C435&gt;2958465),"Gültigen Schließungszeitpunkt eingeben",IF(NOT(ISNUMBER(D435)),"Positive geschlossene Menge eingeben",IF(OR(D435&lt;=0,D435&gt;1000000,ROUND(D435,8)&lt;&gt;D435),"Positive geschlossene Menge eingeben",IF(NOT(ISNUMBER(INDEX('Trades'!$D$9:$D$208,MATCH(B435,'Trades'!$A$9:$A$208,0)))),"Gültigen Eröffnungszeitpunkt eingeben",IF(C435&lt;INDEX('Trades'!$D$9:$D$208,MATCH(B435,'Trades'!$A$9:$A$208,0)),"Ausstieg liegt vor der Eröffnung",IF(AND(E435&lt;&gt;"",OR(NOT(ISNUMBER(E435)),E435&lt;=0)),"Positiven Kurs eingeben oder leer lassen",IF(AND(F435&lt;&gt;"",NOT(ISNUMBER(F435))),"Brutto-P&amp;L muss numerisch oder leer sein",IF(AND(ISNUMBER(F435),OR(ABS(F435)&gt;1000000000,ROUND(F435,2)&lt;&gt;F435)),"Geldbeträge: höchstens 2 Nachkommastellen; Eingabebetrag absolut ≤ 1.000.000.000.",""))))))))))))))))</x:f>
      </x:c>
      <x:c r="I435" s="29" t="str">
        <x:f>IF(ISNUMBER(D435),ROUND(D435,8),"")</x:f>
      </x:c>
      <x:c r="J435" s="29" t="n">
        <x:f>IF(ISNUMBER(F435),1,0)</x:f>
        <x:v>0</x:v>
      </x:c>
      <x:c r="K435" s="29" t="n">
        <x:f>IF(COUNTA(A435:F435)=0,0,1)</x:f>
        <x:v>0</x:v>
      </x:c>
    </x:row>
    <x:row r="436" ht="36" customHeight="1">
      <x:c r="A436" s="34"/>
      <x:c r="B436" s="34"/>
      <x:c r="C436" s="35"/>
      <x:c r="D436" s="36"/>
      <x:c r="E436" s="36"/>
      <x:c r="F436" s="37"/>
      <x:c r="G436" s="38" t="n">
        <x:f>IF(K436=0,0,IF(H436="",1,-1))</x:f>
        <x:v>0</x:v>
      </x:c>
      <x:c r="H436" s="33" t="str">
        <x:f>IF(K436=0,"",IF(A436="","Ausstiegs-ID eingeben",IF(IF(IFERROR(OR(CODE(UPPER(LEFT(A436,1)))&lt;65,CODE(UPPER(LEFT(A436,1)))&gt;90),TRUE),TRUE,OR(NOT(ISTEXT(A436)),LEN(A436)&gt;64,LEN(A436)&lt;&gt;LEN(SUBSTITUTE(A436,"*","")),LEN(A436)&lt;&gt;LEN(SUBSTITUTE(A436,"?","")),LEN(A436)&lt;&gt;LEN(SUBSTITUTE(A436,"~","")),LEN(A436)&lt;&gt;LEN(SUBSTITUTE(A436,"=","")),LEN(A436)&lt;&gt;LEN(SUBSTITUTE(A436,"&lt;","")),LEN(A436)&lt;&gt;LEN(SUBSTITUTE(A436,"&gt;","")))),"IDs: Text mit A–Z am Anfang, bis zu 64 Zeichen; ohne *, ?, ~, =, &lt; oder &gt;. Beispiel: T-001.",IF(COUNTIFS('Exits'!$A$9:$A$608,A436)&lt;&gt;1,"Ausstiegs-ID ist doppelt",IF(B436="","Zugehörige Trade-ID eingeben",IF(IF(IFERROR(OR(CODE(UPPER(LEFT(B436,1)))&lt;65,CODE(UPPER(LEFT(B436,1)))&gt;90),TRUE),TRUE,OR(NOT(ISTEXT(B436)),LEN(B436)&gt;64,LEN(B436)&lt;&gt;LEN(SUBSTITUTE(B436,"*","")),LEN(B436)&lt;&gt;LEN(SUBSTITUTE(B436,"?","")),LEN(B436)&lt;&gt;LEN(SUBSTITUTE(B436,"~","")),LEN(B436)&lt;&gt;LEN(SUBSTITUTE(B436,"=","")),LEN(B436)&lt;&gt;LEN(SUBSTITUTE(B436,"&lt;","")),LEN(B436)&lt;&gt;LEN(SUBSTITUTE(B436,"&gt;","")))),"IDs: Text mit A–Z am Anfang, bis zu 64 Zeichen; ohne *, ?, ~, =, &lt; oder &gt;. Beispiel: T-001.",IF(COUNTIFS('Trades'!$A$9:$A$208,B436)&lt;&gt;1,"Trade-ID muss genau einer Trades-Zeile entsprechen",IF(NOT(ISNUMBER(C436)),"Gültigen Schließungszeitpunkt eingeben",IF(OR(C436&lt;1,C436&gt;2958465),"Gültigen Schließungszeitpunkt eingeben",IF(NOT(ISNUMBER(D436)),"Positive geschlossene Menge eingeben",IF(OR(D436&lt;=0,D436&gt;1000000,ROUND(D436,8)&lt;&gt;D436),"Positive geschlossene Menge eingeben",IF(NOT(ISNUMBER(INDEX('Trades'!$D$9:$D$208,MATCH(B436,'Trades'!$A$9:$A$208,0)))),"Gültigen Eröffnungszeitpunkt eingeben",IF(C436&lt;INDEX('Trades'!$D$9:$D$208,MATCH(B436,'Trades'!$A$9:$A$208,0)),"Ausstieg liegt vor der Eröffnung",IF(AND(E436&lt;&gt;"",OR(NOT(ISNUMBER(E436)),E436&lt;=0)),"Positiven Kurs eingeben oder leer lassen",IF(AND(F436&lt;&gt;"",NOT(ISNUMBER(F436))),"Brutto-P&amp;L muss numerisch oder leer sein",IF(AND(ISNUMBER(F436),OR(ABS(F436)&gt;1000000000,ROUND(F436,2)&lt;&gt;F436)),"Geldbeträge: höchstens 2 Nachkommastellen; Eingabebetrag absolut ≤ 1.000.000.000.",""))))))))))))))))</x:f>
      </x:c>
      <x:c r="I436" s="29" t="str">
        <x:f>IF(ISNUMBER(D436),ROUND(D436,8),"")</x:f>
      </x:c>
      <x:c r="J436" s="29" t="n">
        <x:f>IF(ISNUMBER(F436),1,0)</x:f>
        <x:v>0</x:v>
      </x:c>
      <x:c r="K436" s="29" t="n">
        <x:f>IF(COUNTA(A436:F436)=0,0,1)</x:f>
        <x:v>0</x:v>
      </x:c>
    </x:row>
    <x:row r="437" ht="36" customHeight="1">
      <x:c r="A437" s="34"/>
      <x:c r="B437" s="34"/>
      <x:c r="C437" s="35"/>
      <x:c r="D437" s="36"/>
      <x:c r="E437" s="36"/>
      <x:c r="F437" s="37"/>
      <x:c r="G437" s="38" t="n">
        <x:f>IF(K437=0,0,IF(H437="",1,-1))</x:f>
        <x:v>0</x:v>
      </x:c>
      <x:c r="H437" s="33" t="str">
        <x:f>IF(K437=0,"",IF(A437="","Ausstiegs-ID eingeben",IF(IF(IFERROR(OR(CODE(UPPER(LEFT(A437,1)))&lt;65,CODE(UPPER(LEFT(A437,1)))&gt;90),TRUE),TRUE,OR(NOT(ISTEXT(A437)),LEN(A437)&gt;64,LEN(A437)&lt;&gt;LEN(SUBSTITUTE(A437,"*","")),LEN(A437)&lt;&gt;LEN(SUBSTITUTE(A437,"?","")),LEN(A437)&lt;&gt;LEN(SUBSTITUTE(A437,"~","")),LEN(A437)&lt;&gt;LEN(SUBSTITUTE(A437,"=","")),LEN(A437)&lt;&gt;LEN(SUBSTITUTE(A437,"&lt;","")),LEN(A437)&lt;&gt;LEN(SUBSTITUTE(A437,"&gt;","")))),"IDs: Text mit A–Z am Anfang, bis zu 64 Zeichen; ohne *, ?, ~, =, &lt; oder &gt;. Beispiel: T-001.",IF(COUNTIFS('Exits'!$A$9:$A$608,A437)&lt;&gt;1,"Ausstiegs-ID ist doppelt",IF(B437="","Zugehörige Trade-ID eingeben",IF(IF(IFERROR(OR(CODE(UPPER(LEFT(B437,1)))&lt;65,CODE(UPPER(LEFT(B437,1)))&gt;90),TRUE),TRUE,OR(NOT(ISTEXT(B437)),LEN(B437)&gt;64,LEN(B437)&lt;&gt;LEN(SUBSTITUTE(B437,"*","")),LEN(B437)&lt;&gt;LEN(SUBSTITUTE(B437,"?","")),LEN(B437)&lt;&gt;LEN(SUBSTITUTE(B437,"~","")),LEN(B437)&lt;&gt;LEN(SUBSTITUTE(B437,"=","")),LEN(B437)&lt;&gt;LEN(SUBSTITUTE(B437,"&lt;","")),LEN(B437)&lt;&gt;LEN(SUBSTITUTE(B437,"&gt;","")))),"IDs: Text mit A–Z am Anfang, bis zu 64 Zeichen; ohne *, ?, ~, =, &lt; oder &gt;. Beispiel: T-001.",IF(COUNTIFS('Trades'!$A$9:$A$208,B437)&lt;&gt;1,"Trade-ID muss genau einer Trades-Zeile entsprechen",IF(NOT(ISNUMBER(C437)),"Gültigen Schließungszeitpunkt eingeben",IF(OR(C437&lt;1,C437&gt;2958465),"Gültigen Schließungszeitpunkt eingeben",IF(NOT(ISNUMBER(D437)),"Positive geschlossene Menge eingeben",IF(OR(D437&lt;=0,D437&gt;1000000,ROUND(D437,8)&lt;&gt;D437),"Positive geschlossene Menge eingeben",IF(NOT(ISNUMBER(INDEX('Trades'!$D$9:$D$208,MATCH(B437,'Trades'!$A$9:$A$208,0)))),"Gültigen Eröffnungszeitpunkt eingeben",IF(C437&lt;INDEX('Trades'!$D$9:$D$208,MATCH(B437,'Trades'!$A$9:$A$208,0)),"Ausstieg liegt vor der Eröffnung",IF(AND(E437&lt;&gt;"",OR(NOT(ISNUMBER(E437)),E437&lt;=0)),"Positiven Kurs eingeben oder leer lassen",IF(AND(F437&lt;&gt;"",NOT(ISNUMBER(F437))),"Brutto-P&amp;L muss numerisch oder leer sein",IF(AND(ISNUMBER(F437),OR(ABS(F437)&gt;1000000000,ROUND(F437,2)&lt;&gt;F437)),"Geldbeträge: höchstens 2 Nachkommastellen; Eingabebetrag absolut ≤ 1.000.000.000.",""))))))))))))))))</x:f>
      </x:c>
      <x:c r="I437" s="29" t="str">
        <x:f>IF(ISNUMBER(D437),ROUND(D437,8),"")</x:f>
      </x:c>
      <x:c r="J437" s="29" t="n">
        <x:f>IF(ISNUMBER(F437),1,0)</x:f>
        <x:v>0</x:v>
      </x:c>
      <x:c r="K437" s="29" t="n">
        <x:f>IF(COUNTA(A437:F437)=0,0,1)</x:f>
        <x:v>0</x:v>
      </x:c>
    </x:row>
    <x:row r="438" ht="36" customHeight="1">
      <x:c r="A438" s="34"/>
      <x:c r="B438" s="34"/>
      <x:c r="C438" s="35"/>
      <x:c r="D438" s="36"/>
      <x:c r="E438" s="36"/>
      <x:c r="F438" s="37"/>
      <x:c r="G438" s="38" t="n">
        <x:f>IF(K438=0,0,IF(H438="",1,-1))</x:f>
        <x:v>0</x:v>
      </x:c>
      <x:c r="H438" s="33" t="str">
        <x:f>IF(K438=0,"",IF(A438="","Ausstiegs-ID eingeben",IF(IF(IFERROR(OR(CODE(UPPER(LEFT(A438,1)))&lt;65,CODE(UPPER(LEFT(A438,1)))&gt;90),TRUE),TRUE,OR(NOT(ISTEXT(A438)),LEN(A438)&gt;64,LEN(A438)&lt;&gt;LEN(SUBSTITUTE(A438,"*","")),LEN(A438)&lt;&gt;LEN(SUBSTITUTE(A438,"?","")),LEN(A438)&lt;&gt;LEN(SUBSTITUTE(A438,"~","")),LEN(A438)&lt;&gt;LEN(SUBSTITUTE(A438,"=","")),LEN(A438)&lt;&gt;LEN(SUBSTITUTE(A438,"&lt;","")),LEN(A438)&lt;&gt;LEN(SUBSTITUTE(A438,"&gt;","")))),"IDs: Text mit A–Z am Anfang, bis zu 64 Zeichen; ohne *, ?, ~, =, &lt; oder &gt;. Beispiel: T-001.",IF(COUNTIFS('Exits'!$A$9:$A$608,A438)&lt;&gt;1,"Ausstiegs-ID ist doppelt",IF(B438="","Zugehörige Trade-ID eingeben",IF(IF(IFERROR(OR(CODE(UPPER(LEFT(B438,1)))&lt;65,CODE(UPPER(LEFT(B438,1)))&gt;90),TRUE),TRUE,OR(NOT(ISTEXT(B438)),LEN(B438)&gt;64,LEN(B438)&lt;&gt;LEN(SUBSTITUTE(B438,"*","")),LEN(B438)&lt;&gt;LEN(SUBSTITUTE(B438,"?","")),LEN(B438)&lt;&gt;LEN(SUBSTITUTE(B438,"~","")),LEN(B438)&lt;&gt;LEN(SUBSTITUTE(B438,"=","")),LEN(B438)&lt;&gt;LEN(SUBSTITUTE(B438,"&lt;","")),LEN(B438)&lt;&gt;LEN(SUBSTITUTE(B438,"&gt;","")))),"IDs: Text mit A–Z am Anfang, bis zu 64 Zeichen; ohne *, ?, ~, =, &lt; oder &gt;. Beispiel: T-001.",IF(COUNTIFS('Trades'!$A$9:$A$208,B438)&lt;&gt;1,"Trade-ID muss genau einer Trades-Zeile entsprechen",IF(NOT(ISNUMBER(C438)),"Gültigen Schließungszeitpunkt eingeben",IF(OR(C438&lt;1,C438&gt;2958465),"Gültigen Schließungszeitpunkt eingeben",IF(NOT(ISNUMBER(D438)),"Positive geschlossene Menge eingeben",IF(OR(D438&lt;=0,D438&gt;1000000,ROUND(D438,8)&lt;&gt;D438),"Positive geschlossene Menge eingeben",IF(NOT(ISNUMBER(INDEX('Trades'!$D$9:$D$208,MATCH(B438,'Trades'!$A$9:$A$208,0)))),"Gültigen Eröffnungszeitpunkt eingeben",IF(C438&lt;INDEX('Trades'!$D$9:$D$208,MATCH(B438,'Trades'!$A$9:$A$208,0)),"Ausstieg liegt vor der Eröffnung",IF(AND(E438&lt;&gt;"",OR(NOT(ISNUMBER(E438)),E438&lt;=0)),"Positiven Kurs eingeben oder leer lassen",IF(AND(F438&lt;&gt;"",NOT(ISNUMBER(F438))),"Brutto-P&amp;L muss numerisch oder leer sein",IF(AND(ISNUMBER(F438),OR(ABS(F438)&gt;1000000000,ROUND(F438,2)&lt;&gt;F438)),"Geldbeträge: höchstens 2 Nachkommastellen; Eingabebetrag absolut ≤ 1.000.000.000.",""))))))))))))))))</x:f>
      </x:c>
      <x:c r="I438" s="29" t="str">
        <x:f>IF(ISNUMBER(D438),ROUND(D438,8),"")</x:f>
      </x:c>
      <x:c r="J438" s="29" t="n">
        <x:f>IF(ISNUMBER(F438),1,0)</x:f>
        <x:v>0</x:v>
      </x:c>
      <x:c r="K438" s="29" t="n">
        <x:f>IF(COUNTA(A438:F438)=0,0,1)</x:f>
        <x:v>0</x:v>
      </x:c>
    </x:row>
    <x:row r="439" ht="36" customHeight="1">
      <x:c r="A439" s="34"/>
      <x:c r="B439" s="34"/>
      <x:c r="C439" s="35"/>
      <x:c r="D439" s="36"/>
      <x:c r="E439" s="36"/>
      <x:c r="F439" s="37"/>
      <x:c r="G439" s="38" t="n">
        <x:f>IF(K439=0,0,IF(H439="",1,-1))</x:f>
        <x:v>0</x:v>
      </x:c>
      <x:c r="H439" s="33" t="str">
        <x:f>IF(K439=0,"",IF(A439="","Ausstiegs-ID eingeben",IF(IF(IFERROR(OR(CODE(UPPER(LEFT(A439,1)))&lt;65,CODE(UPPER(LEFT(A439,1)))&gt;90),TRUE),TRUE,OR(NOT(ISTEXT(A439)),LEN(A439)&gt;64,LEN(A439)&lt;&gt;LEN(SUBSTITUTE(A439,"*","")),LEN(A439)&lt;&gt;LEN(SUBSTITUTE(A439,"?","")),LEN(A439)&lt;&gt;LEN(SUBSTITUTE(A439,"~","")),LEN(A439)&lt;&gt;LEN(SUBSTITUTE(A439,"=","")),LEN(A439)&lt;&gt;LEN(SUBSTITUTE(A439,"&lt;","")),LEN(A439)&lt;&gt;LEN(SUBSTITUTE(A439,"&gt;","")))),"IDs: Text mit A–Z am Anfang, bis zu 64 Zeichen; ohne *, ?, ~, =, &lt; oder &gt;. Beispiel: T-001.",IF(COUNTIFS('Exits'!$A$9:$A$608,A439)&lt;&gt;1,"Ausstiegs-ID ist doppelt",IF(B439="","Zugehörige Trade-ID eingeben",IF(IF(IFERROR(OR(CODE(UPPER(LEFT(B439,1)))&lt;65,CODE(UPPER(LEFT(B439,1)))&gt;90),TRUE),TRUE,OR(NOT(ISTEXT(B439)),LEN(B439)&gt;64,LEN(B439)&lt;&gt;LEN(SUBSTITUTE(B439,"*","")),LEN(B439)&lt;&gt;LEN(SUBSTITUTE(B439,"?","")),LEN(B439)&lt;&gt;LEN(SUBSTITUTE(B439,"~","")),LEN(B439)&lt;&gt;LEN(SUBSTITUTE(B439,"=","")),LEN(B439)&lt;&gt;LEN(SUBSTITUTE(B439,"&lt;","")),LEN(B439)&lt;&gt;LEN(SUBSTITUTE(B439,"&gt;","")))),"IDs: Text mit A–Z am Anfang, bis zu 64 Zeichen; ohne *, ?, ~, =, &lt; oder &gt;. Beispiel: T-001.",IF(COUNTIFS('Trades'!$A$9:$A$208,B439)&lt;&gt;1,"Trade-ID muss genau einer Trades-Zeile entsprechen",IF(NOT(ISNUMBER(C439)),"Gültigen Schließungszeitpunkt eingeben",IF(OR(C439&lt;1,C439&gt;2958465),"Gültigen Schließungszeitpunkt eingeben",IF(NOT(ISNUMBER(D439)),"Positive geschlossene Menge eingeben",IF(OR(D439&lt;=0,D439&gt;1000000,ROUND(D439,8)&lt;&gt;D439),"Positive geschlossene Menge eingeben",IF(NOT(ISNUMBER(INDEX('Trades'!$D$9:$D$208,MATCH(B439,'Trades'!$A$9:$A$208,0)))),"Gültigen Eröffnungszeitpunkt eingeben",IF(C439&lt;INDEX('Trades'!$D$9:$D$208,MATCH(B439,'Trades'!$A$9:$A$208,0)),"Ausstieg liegt vor der Eröffnung",IF(AND(E439&lt;&gt;"",OR(NOT(ISNUMBER(E439)),E439&lt;=0)),"Positiven Kurs eingeben oder leer lassen",IF(AND(F439&lt;&gt;"",NOT(ISNUMBER(F439))),"Brutto-P&amp;L muss numerisch oder leer sein",IF(AND(ISNUMBER(F439),OR(ABS(F439)&gt;1000000000,ROUND(F439,2)&lt;&gt;F439)),"Geldbeträge: höchstens 2 Nachkommastellen; Eingabebetrag absolut ≤ 1.000.000.000.",""))))))))))))))))</x:f>
      </x:c>
      <x:c r="I439" s="29" t="str">
        <x:f>IF(ISNUMBER(D439),ROUND(D439,8),"")</x:f>
      </x:c>
      <x:c r="J439" s="29" t="n">
        <x:f>IF(ISNUMBER(F439),1,0)</x:f>
        <x:v>0</x:v>
      </x:c>
      <x:c r="K439" s="29" t="n">
        <x:f>IF(COUNTA(A439:F439)=0,0,1)</x:f>
        <x:v>0</x:v>
      </x:c>
    </x:row>
    <x:row r="440" ht="36" customHeight="1">
      <x:c r="A440" s="34"/>
      <x:c r="B440" s="34"/>
      <x:c r="C440" s="35"/>
      <x:c r="D440" s="36"/>
      <x:c r="E440" s="36"/>
      <x:c r="F440" s="37"/>
      <x:c r="G440" s="38" t="n">
        <x:f>IF(K440=0,0,IF(H440="",1,-1))</x:f>
        <x:v>0</x:v>
      </x:c>
      <x:c r="H440" s="33" t="str">
        <x:f>IF(K440=0,"",IF(A440="","Ausstiegs-ID eingeben",IF(IF(IFERROR(OR(CODE(UPPER(LEFT(A440,1)))&lt;65,CODE(UPPER(LEFT(A440,1)))&gt;90),TRUE),TRUE,OR(NOT(ISTEXT(A440)),LEN(A440)&gt;64,LEN(A440)&lt;&gt;LEN(SUBSTITUTE(A440,"*","")),LEN(A440)&lt;&gt;LEN(SUBSTITUTE(A440,"?","")),LEN(A440)&lt;&gt;LEN(SUBSTITUTE(A440,"~","")),LEN(A440)&lt;&gt;LEN(SUBSTITUTE(A440,"=","")),LEN(A440)&lt;&gt;LEN(SUBSTITUTE(A440,"&lt;","")),LEN(A440)&lt;&gt;LEN(SUBSTITUTE(A440,"&gt;","")))),"IDs: Text mit A–Z am Anfang, bis zu 64 Zeichen; ohne *, ?, ~, =, &lt; oder &gt;. Beispiel: T-001.",IF(COUNTIFS('Exits'!$A$9:$A$608,A440)&lt;&gt;1,"Ausstiegs-ID ist doppelt",IF(B440="","Zugehörige Trade-ID eingeben",IF(IF(IFERROR(OR(CODE(UPPER(LEFT(B440,1)))&lt;65,CODE(UPPER(LEFT(B440,1)))&gt;90),TRUE),TRUE,OR(NOT(ISTEXT(B440)),LEN(B440)&gt;64,LEN(B440)&lt;&gt;LEN(SUBSTITUTE(B440,"*","")),LEN(B440)&lt;&gt;LEN(SUBSTITUTE(B440,"?","")),LEN(B440)&lt;&gt;LEN(SUBSTITUTE(B440,"~","")),LEN(B440)&lt;&gt;LEN(SUBSTITUTE(B440,"=","")),LEN(B440)&lt;&gt;LEN(SUBSTITUTE(B440,"&lt;","")),LEN(B440)&lt;&gt;LEN(SUBSTITUTE(B440,"&gt;","")))),"IDs: Text mit A–Z am Anfang, bis zu 64 Zeichen; ohne *, ?, ~, =, &lt; oder &gt;. Beispiel: T-001.",IF(COUNTIFS('Trades'!$A$9:$A$208,B440)&lt;&gt;1,"Trade-ID muss genau einer Trades-Zeile entsprechen",IF(NOT(ISNUMBER(C440)),"Gültigen Schließungszeitpunkt eingeben",IF(OR(C440&lt;1,C440&gt;2958465),"Gültigen Schließungszeitpunkt eingeben",IF(NOT(ISNUMBER(D440)),"Positive geschlossene Menge eingeben",IF(OR(D440&lt;=0,D440&gt;1000000,ROUND(D440,8)&lt;&gt;D440),"Positive geschlossene Menge eingeben",IF(NOT(ISNUMBER(INDEX('Trades'!$D$9:$D$208,MATCH(B440,'Trades'!$A$9:$A$208,0)))),"Gültigen Eröffnungszeitpunkt eingeben",IF(C440&lt;INDEX('Trades'!$D$9:$D$208,MATCH(B440,'Trades'!$A$9:$A$208,0)),"Ausstieg liegt vor der Eröffnung",IF(AND(E440&lt;&gt;"",OR(NOT(ISNUMBER(E440)),E440&lt;=0)),"Positiven Kurs eingeben oder leer lassen",IF(AND(F440&lt;&gt;"",NOT(ISNUMBER(F440))),"Brutto-P&amp;L muss numerisch oder leer sein",IF(AND(ISNUMBER(F440),OR(ABS(F440)&gt;1000000000,ROUND(F440,2)&lt;&gt;F440)),"Geldbeträge: höchstens 2 Nachkommastellen; Eingabebetrag absolut ≤ 1.000.000.000.",""))))))))))))))))</x:f>
      </x:c>
      <x:c r="I440" s="29" t="str">
        <x:f>IF(ISNUMBER(D440),ROUND(D440,8),"")</x:f>
      </x:c>
      <x:c r="J440" s="29" t="n">
        <x:f>IF(ISNUMBER(F440),1,0)</x:f>
        <x:v>0</x:v>
      </x:c>
      <x:c r="K440" s="29" t="n">
        <x:f>IF(COUNTA(A440:F440)=0,0,1)</x:f>
        <x:v>0</x:v>
      </x:c>
    </x:row>
    <x:row r="441" ht="36" customHeight="1">
      <x:c r="A441" s="34"/>
      <x:c r="B441" s="34"/>
      <x:c r="C441" s="35"/>
      <x:c r="D441" s="36"/>
      <x:c r="E441" s="36"/>
      <x:c r="F441" s="37"/>
      <x:c r="G441" s="38" t="n">
        <x:f>IF(K441=0,0,IF(H441="",1,-1))</x:f>
        <x:v>0</x:v>
      </x:c>
      <x:c r="H441" s="33" t="str">
        <x:f>IF(K441=0,"",IF(A441="","Ausstiegs-ID eingeben",IF(IF(IFERROR(OR(CODE(UPPER(LEFT(A441,1)))&lt;65,CODE(UPPER(LEFT(A441,1)))&gt;90),TRUE),TRUE,OR(NOT(ISTEXT(A441)),LEN(A441)&gt;64,LEN(A441)&lt;&gt;LEN(SUBSTITUTE(A441,"*","")),LEN(A441)&lt;&gt;LEN(SUBSTITUTE(A441,"?","")),LEN(A441)&lt;&gt;LEN(SUBSTITUTE(A441,"~","")),LEN(A441)&lt;&gt;LEN(SUBSTITUTE(A441,"=","")),LEN(A441)&lt;&gt;LEN(SUBSTITUTE(A441,"&lt;","")),LEN(A441)&lt;&gt;LEN(SUBSTITUTE(A441,"&gt;","")))),"IDs: Text mit A–Z am Anfang, bis zu 64 Zeichen; ohne *, ?, ~, =, &lt; oder &gt;. Beispiel: T-001.",IF(COUNTIFS('Exits'!$A$9:$A$608,A441)&lt;&gt;1,"Ausstiegs-ID ist doppelt",IF(B441="","Zugehörige Trade-ID eingeben",IF(IF(IFERROR(OR(CODE(UPPER(LEFT(B441,1)))&lt;65,CODE(UPPER(LEFT(B441,1)))&gt;90),TRUE),TRUE,OR(NOT(ISTEXT(B441)),LEN(B441)&gt;64,LEN(B441)&lt;&gt;LEN(SUBSTITUTE(B441,"*","")),LEN(B441)&lt;&gt;LEN(SUBSTITUTE(B441,"?","")),LEN(B441)&lt;&gt;LEN(SUBSTITUTE(B441,"~","")),LEN(B441)&lt;&gt;LEN(SUBSTITUTE(B441,"=","")),LEN(B441)&lt;&gt;LEN(SUBSTITUTE(B441,"&lt;","")),LEN(B441)&lt;&gt;LEN(SUBSTITUTE(B441,"&gt;","")))),"IDs: Text mit A–Z am Anfang, bis zu 64 Zeichen; ohne *, ?, ~, =, &lt; oder &gt;. Beispiel: T-001.",IF(COUNTIFS('Trades'!$A$9:$A$208,B441)&lt;&gt;1,"Trade-ID muss genau einer Trades-Zeile entsprechen",IF(NOT(ISNUMBER(C441)),"Gültigen Schließungszeitpunkt eingeben",IF(OR(C441&lt;1,C441&gt;2958465),"Gültigen Schließungszeitpunkt eingeben",IF(NOT(ISNUMBER(D441)),"Positive geschlossene Menge eingeben",IF(OR(D441&lt;=0,D441&gt;1000000,ROUND(D441,8)&lt;&gt;D441),"Positive geschlossene Menge eingeben",IF(NOT(ISNUMBER(INDEX('Trades'!$D$9:$D$208,MATCH(B441,'Trades'!$A$9:$A$208,0)))),"Gültigen Eröffnungszeitpunkt eingeben",IF(C441&lt;INDEX('Trades'!$D$9:$D$208,MATCH(B441,'Trades'!$A$9:$A$208,0)),"Ausstieg liegt vor der Eröffnung",IF(AND(E441&lt;&gt;"",OR(NOT(ISNUMBER(E441)),E441&lt;=0)),"Positiven Kurs eingeben oder leer lassen",IF(AND(F441&lt;&gt;"",NOT(ISNUMBER(F441))),"Brutto-P&amp;L muss numerisch oder leer sein",IF(AND(ISNUMBER(F441),OR(ABS(F441)&gt;1000000000,ROUND(F441,2)&lt;&gt;F441)),"Geldbeträge: höchstens 2 Nachkommastellen; Eingabebetrag absolut ≤ 1.000.000.000.",""))))))))))))))))</x:f>
      </x:c>
      <x:c r="I441" s="29" t="str">
        <x:f>IF(ISNUMBER(D441),ROUND(D441,8),"")</x:f>
      </x:c>
      <x:c r="J441" s="29" t="n">
        <x:f>IF(ISNUMBER(F441),1,0)</x:f>
        <x:v>0</x:v>
      </x:c>
      <x:c r="K441" s="29" t="n">
        <x:f>IF(COUNTA(A441:F441)=0,0,1)</x:f>
        <x:v>0</x:v>
      </x:c>
    </x:row>
    <x:row r="442" ht="36" customHeight="1">
      <x:c r="A442" s="34"/>
      <x:c r="B442" s="34"/>
      <x:c r="C442" s="35"/>
      <x:c r="D442" s="36"/>
      <x:c r="E442" s="36"/>
      <x:c r="F442" s="37"/>
      <x:c r="G442" s="38" t="n">
        <x:f>IF(K442=0,0,IF(H442="",1,-1))</x:f>
        <x:v>0</x:v>
      </x:c>
      <x:c r="H442" s="33" t="str">
        <x:f>IF(K442=0,"",IF(A442="","Ausstiegs-ID eingeben",IF(IF(IFERROR(OR(CODE(UPPER(LEFT(A442,1)))&lt;65,CODE(UPPER(LEFT(A442,1)))&gt;90),TRUE),TRUE,OR(NOT(ISTEXT(A442)),LEN(A442)&gt;64,LEN(A442)&lt;&gt;LEN(SUBSTITUTE(A442,"*","")),LEN(A442)&lt;&gt;LEN(SUBSTITUTE(A442,"?","")),LEN(A442)&lt;&gt;LEN(SUBSTITUTE(A442,"~","")),LEN(A442)&lt;&gt;LEN(SUBSTITUTE(A442,"=","")),LEN(A442)&lt;&gt;LEN(SUBSTITUTE(A442,"&lt;","")),LEN(A442)&lt;&gt;LEN(SUBSTITUTE(A442,"&gt;","")))),"IDs: Text mit A–Z am Anfang, bis zu 64 Zeichen; ohne *, ?, ~, =, &lt; oder &gt;. Beispiel: T-001.",IF(COUNTIFS('Exits'!$A$9:$A$608,A442)&lt;&gt;1,"Ausstiegs-ID ist doppelt",IF(B442="","Zugehörige Trade-ID eingeben",IF(IF(IFERROR(OR(CODE(UPPER(LEFT(B442,1)))&lt;65,CODE(UPPER(LEFT(B442,1)))&gt;90),TRUE),TRUE,OR(NOT(ISTEXT(B442)),LEN(B442)&gt;64,LEN(B442)&lt;&gt;LEN(SUBSTITUTE(B442,"*","")),LEN(B442)&lt;&gt;LEN(SUBSTITUTE(B442,"?","")),LEN(B442)&lt;&gt;LEN(SUBSTITUTE(B442,"~","")),LEN(B442)&lt;&gt;LEN(SUBSTITUTE(B442,"=","")),LEN(B442)&lt;&gt;LEN(SUBSTITUTE(B442,"&lt;","")),LEN(B442)&lt;&gt;LEN(SUBSTITUTE(B442,"&gt;","")))),"IDs: Text mit A–Z am Anfang, bis zu 64 Zeichen; ohne *, ?, ~, =, &lt; oder &gt;. Beispiel: T-001.",IF(COUNTIFS('Trades'!$A$9:$A$208,B442)&lt;&gt;1,"Trade-ID muss genau einer Trades-Zeile entsprechen",IF(NOT(ISNUMBER(C442)),"Gültigen Schließungszeitpunkt eingeben",IF(OR(C442&lt;1,C442&gt;2958465),"Gültigen Schließungszeitpunkt eingeben",IF(NOT(ISNUMBER(D442)),"Positive geschlossene Menge eingeben",IF(OR(D442&lt;=0,D442&gt;1000000,ROUND(D442,8)&lt;&gt;D442),"Positive geschlossene Menge eingeben",IF(NOT(ISNUMBER(INDEX('Trades'!$D$9:$D$208,MATCH(B442,'Trades'!$A$9:$A$208,0)))),"Gültigen Eröffnungszeitpunkt eingeben",IF(C442&lt;INDEX('Trades'!$D$9:$D$208,MATCH(B442,'Trades'!$A$9:$A$208,0)),"Ausstieg liegt vor der Eröffnung",IF(AND(E442&lt;&gt;"",OR(NOT(ISNUMBER(E442)),E442&lt;=0)),"Positiven Kurs eingeben oder leer lassen",IF(AND(F442&lt;&gt;"",NOT(ISNUMBER(F442))),"Brutto-P&amp;L muss numerisch oder leer sein",IF(AND(ISNUMBER(F442),OR(ABS(F442)&gt;1000000000,ROUND(F442,2)&lt;&gt;F442)),"Geldbeträge: höchstens 2 Nachkommastellen; Eingabebetrag absolut ≤ 1.000.000.000.",""))))))))))))))))</x:f>
      </x:c>
      <x:c r="I442" s="29" t="str">
        <x:f>IF(ISNUMBER(D442),ROUND(D442,8),"")</x:f>
      </x:c>
      <x:c r="J442" s="29" t="n">
        <x:f>IF(ISNUMBER(F442),1,0)</x:f>
        <x:v>0</x:v>
      </x:c>
      <x:c r="K442" s="29" t="n">
        <x:f>IF(COUNTA(A442:F442)=0,0,1)</x:f>
        <x:v>0</x:v>
      </x:c>
    </x:row>
    <x:row r="443" ht="36" customHeight="1">
      <x:c r="A443" s="34"/>
      <x:c r="B443" s="34"/>
      <x:c r="C443" s="35"/>
      <x:c r="D443" s="36"/>
      <x:c r="E443" s="36"/>
      <x:c r="F443" s="37"/>
      <x:c r="G443" s="38" t="n">
        <x:f>IF(K443=0,0,IF(H443="",1,-1))</x:f>
        <x:v>0</x:v>
      </x:c>
      <x:c r="H443" s="33" t="str">
        <x:f>IF(K443=0,"",IF(A443="","Ausstiegs-ID eingeben",IF(IF(IFERROR(OR(CODE(UPPER(LEFT(A443,1)))&lt;65,CODE(UPPER(LEFT(A443,1)))&gt;90),TRUE),TRUE,OR(NOT(ISTEXT(A443)),LEN(A443)&gt;64,LEN(A443)&lt;&gt;LEN(SUBSTITUTE(A443,"*","")),LEN(A443)&lt;&gt;LEN(SUBSTITUTE(A443,"?","")),LEN(A443)&lt;&gt;LEN(SUBSTITUTE(A443,"~","")),LEN(A443)&lt;&gt;LEN(SUBSTITUTE(A443,"=","")),LEN(A443)&lt;&gt;LEN(SUBSTITUTE(A443,"&lt;","")),LEN(A443)&lt;&gt;LEN(SUBSTITUTE(A443,"&gt;","")))),"IDs: Text mit A–Z am Anfang, bis zu 64 Zeichen; ohne *, ?, ~, =, &lt; oder &gt;. Beispiel: T-001.",IF(COUNTIFS('Exits'!$A$9:$A$608,A443)&lt;&gt;1,"Ausstiegs-ID ist doppelt",IF(B443="","Zugehörige Trade-ID eingeben",IF(IF(IFERROR(OR(CODE(UPPER(LEFT(B443,1)))&lt;65,CODE(UPPER(LEFT(B443,1)))&gt;90),TRUE),TRUE,OR(NOT(ISTEXT(B443)),LEN(B443)&gt;64,LEN(B443)&lt;&gt;LEN(SUBSTITUTE(B443,"*","")),LEN(B443)&lt;&gt;LEN(SUBSTITUTE(B443,"?","")),LEN(B443)&lt;&gt;LEN(SUBSTITUTE(B443,"~","")),LEN(B443)&lt;&gt;LEN(SUBSTITUTE(B443,"=","")),LEN(B443)&lt;&gt;LEN(SUBSTITUTE(B443,"&lt;","")),LEN(B443)&lt;&gt;LEN(SUBSTITUTE(B443,"&gt;","")))),"IDs: Text mit A–Z am Anfang, bis zu 64 Zeichen; ohne *, ?, ~, =, &lt; oder &gt;. Beispiel: T-001.",IF(COUNTIFS('Trades'!$A$9:$A$208,B443)&lt;&gt;1,"Trade-ID muss genau einer Trades-Zeile entsprechen",IF(NOT(ISNUMBER(C443)),"Gültigen Schließungszeitpunkt eingeben",IF(OR(C443&lt;1,C443&gt;2958465),"Gültigen Schließungszeitpunkt eingeben",IF(NOT(ISNUMBER(D443)),"Positive geschlossene Menge eingeben",IF(OR(D443&lt;=0,D443&gt;1000000,ROUND(D443,8)&lt;&gt;D443),"Positive geschlossene Menge eingeben",IF(NOT(ISNUMBER(INDEX('Trades'!$D$9:$D$208,MATCH(B443,'Trades'!$A$9:$A$208,0)))),"Gültigen Eröffnungszeitpunkt eingeben",IF(C443&lt;INDEX('Trades'!$D$9:$D$208,MATCH(B443,'Trades'!$A$9:$A$208,0)),"Ausstieg liegt vor der Eröffnung",IF(AND(E443&lt;&gt;"",OR(NOT(ISNUMBER(E443)),E443&lt;=0)),"Positiven Kurs eingeben oder leer lassen",IF(AND(F443&lt;&gt;"",NOT(ISNUMBER(F443))),"Brutto-P&amp;L muss numerisch oder leer sein",IF(AND(ISNUMBER(F443),OR(ABS(F443)&gt;1000000000,ROUND(F443,2)&lt;&gt;F443)),"Geldbeträge: höchstens 2 Nachkommastellen; Eingabebetrag absolut ≤ 1.000.000.000.",""))))))))))))))))</x:f>
      </x:c>
      <x:c r="I443" s="29" t="str">
        <x:f>IF(ISNUMBER(D443),ROUND(D443,8),"")</x:f>
      </x:c>
      <x:c r="J443" s="29" t="n">
        <x:f>IF(ISNUMBER(F443),1,0)</x:f>
        <x:v>0</x:v>
      </x:c>
      <x:c r="K443" s="29" t="n">
        <x:f>IF(COUNTA(A443:F443)=0,0,1)</x:f>
        <x:v>0</x:v>
      </x:c>
    </x:row>
    <x:row r="444" ht="36" customHeight="1">
      <x:c r="A444" s="34"/>
      <x:c r="B444" s="34"/>
      <x:c r="C444" s="35"/>
      <x:c r="D444" s="36"/>
      <x:c r="E444" s="36"/>
      <x:c r="F444" s="37"/>
      <x:c r="G444" s="38" t="n">
        <x:f>IF(K444=0,0,IF(H444="",1,-1))</x:f>
        <x:v>0</x:v>
      </x:c>
      <x:c r="H444" s="33" t="str">
        <x:f>IF(K444=0,"",IF(A444="","Ausstiegs-ID eingeben",IF(IF(IFERROR(OR(CODE(UPPER(LEFT(A444,1)))&lt;65,CODE(UPPER(LEFT(A444,1)))&gt;90),TRUE),TRUE,OR(NOT(ISTEXT(A444)),LEN(A444)&gt;64,LEN(A444)&lt;&gt;LEN(SUBSTITUTE(A444,"*","")),LEN(A444)&lt;&gt;LEN(SUBSTITUTE(A444,"?","")),LEN(A444)&lt;&gt;LEN(SUBSTITUTE(A444,"~","")),LEN(A444)&lt;&gt;LEN(SUBSTITUTE(A444,"=","")),LEN(A444)&lt;&gt;LEN(SUBSTITUTE(A444,"&lt;","")),LEN(A444)&lt;&gt;LEN(SUBSTITUTE(A444,"&gt;","")))),"IDs: Text mit A–Z am Anfang, bis zu 64 Zeichen; ohne *, ?, ~, =, &lt; oder &gt;. Beispiel: T-001.",IF(COUNTIFS('Exits'!$A$9:$A$608,A444)&lt;&gt;1,"Ausstiegs-ID ist doppelt",IF(B444="","Zugehörige Trade-ID eingeben",IF(IF(IFERROR(OR(CODE(UPPER(LEFT(B444,1)))&lt;65,CODE(UPPER(LEFT(B444,1)))&gt;90),TRUE),TRUE,OR(NOT(ISTEXT(B444)),LEN(B444)&gt;64,LEN(B444)&lt;&gt;LEN(SUBSTITUTE(B444,"*","")),LEN(B444)&lt;&gt;LEN(SUBSTITUTE(B444,"?","")),LEN(B444)&lt;&gt;LEN(SUBSTITUTE(B444,"~","")),LEN(B444)&lt;&gt;LEN(SUBSTITUTE(B444,"=","")),LEN(B444)&lt;&gt;LEN(SUBSTITUTE(B444,"&lt;","")),LEN(B444)&lt;&gt;LEN(SUBSTITUTE(B444,"&gt;","")))),"IDs: Text mit A–Z am Anfang, bis zu 64 Zeichen; ohne *, ?, ~, =, &lt; oder &gt;. Beispiel: T-001.",IF(COUNTIFS('Trades'!$A$9:$A$208,B444)&lt;&gt;1,"Trade-ID muss genau einer Trades-Zeile entsprechen",IF(NOT(ISNUMBER(C444)),"Gültigen Schließungszeitpunkt eingeben",IF(OR(C444&lt;1,C444&gt;2958465),"Gültigen Schließungszeitpunkt eingeben",IF(NOT(ISNUMBER(D444)),"Positive geschlossene Menge eingeben",IF(OR(D444&lt;=0,D444&gt;1000000,ROUND(D444,8)&lt;&gt;D444),"Positive geschlossene Menge eingeben",IF(NOT(ISNUMBER(INDEX('Trades'!$D$9:$D$208,MATCH(B444,'Trades'!$A$9:$A$208,0)))),"Gültigen Eröffnungszeitpunkt eingeben",IF(C444&lt;INDEX('Trades'!$D$9:$D$208,MATCH(B444,'Trades'!$A$9:$A$208,0)),"Ausstieg liegt vor der Eröffnung",IF(AND(E444&lt;&gt;"",OR(NOT(ISNUMBER(E444)),E444&lt;=0)),"Positiven Kurs eingeben oder leer lassen",IF(AND(F444&lt;&gt;"",NOT(ISNUMBER(F444))),"Brutto-P&amp;L muss numerisch oder leer sein",IF(AND(ISNUMBER(F444),OR(ABS(F444)&gt;1000000000,ROUND(F444,2)&lt;&gt;F444)),"Geldbeträge: höchstens 2 Nachkommastellen; Eingabebetrag absolut ≤ 1.000.000.000.",""))))))))))))))))</x:f>
      </x:c>
      <x:c r="I444" s="29" t="str">
        <x:f>IF(ISNUMBER(D444),ROUND(D444,8),"")</x:f>
      </x:c>
      <x:c r="J444" s="29" t="n">
        <x:f>IF(ISNUMBER(F444),1,0)</x:f>
        <x:v>0</x:v>
      </x:c>
      <x:c r="K444" s="29" t="n">
        <x:f>IF(COUNTA(A444:F444)=0,0,1)</x:f>
        <x:v>0</x:v>
      </x:c>
    </x:row>
    <x:row r="445" ht="36" customHeight="1">
      <x:c r="A445" s="34"/>
      <x:c r="B445" s="34"/>
      <x:c r="C445" s="35"/>
      <x:c r="D445" s="36"/>
      <x:c r="E445" s="36"/>
      <x:c r="F445" s="37"/>
      <x:c r="G445" s="38" t="n">
        <x:f>IF(K445=0,0,IF(H445="",1,-1))</x:f>
        <x:v>0</x:v>
      </x:c>
      <x:c r="H445" s="33" t="str">
        <x:f>IF(K445=0,"",IF(A445="","Ausstiegs-ID eingeben",IF(IF(IFERROR(OR(CODE(UPPER(LEFT(A445,1)))&lt;65,CODE(UPPER(LEFT(A445,1)))&gt;90),TRUE),TRUE,OR(NOT(ISTEXT(A445)),LEN(A445)&gt;64,LEN(A445)&lt;&gt;LEN(SUBSTITUTE(A445,"*","")),LEN(A445)&lt;&gt;LEN(SUBSTITUTE(A445,"?","")),LEN(A445)&lt;&gt;LEN(SUBSTITUTE(A445,"~","")),LEN(A445)&lt;&gt;LEN(SUBSTITUTE(A445,"=","")),LEN(A445)&lt;&gt;LEN(SUBSTITUTE(A445,"&lt;","")),LEN(A445)&lt;&gt;LEN(SUBSTITUTE(A445,"&gt;","")))),"IDs: Text mit A–Z am Anfang, bis zu 64 Zeichen; ohne *, ?, ~, =, &lt; oder &gt;. Beispiel: T-001.",IF(COUNTIFS('Exits'!$A$9:$A$608,A445)&lt;&gt;1,"Ausstiegs-ID ist doppelt",IF(B445="","Zugehörige Trade-ID eingeben",IF(IF(IFERROR(OR(CODE(UPPER(LEFT(B445,1)))&lt;65,CODE(UPPER(LEFT(B445,1)))&gt;90),TRUE),TRUE,OR(NOT(ISTEXT(B445)),LEN(B445)&gt;64,LEN(B445)&lt;&gt;LEN(SUBSTITUTE(B445,"*","")),LEN(B445)&lt;&gt;LEN(SUBSTITUTE(B445,"?","")),LEN(B445)&lt;&gt;LEN(SUBSTITUTE(B445,"~","")),LEN(B445)&lt;&gt;LEN(SUBSTITUTE(B445,"=","")),LEN(B445)&lt;&gt;LEN(SUBSTITUTE(B445,"&lt;","")),LEN(B445)&lt;&gt;LEN(SUBSTITUTE(B445,"&gt;","")))),"IDs: Text mit A–Z am Anfang, bis zu 64 Zeichen; ohne *, ?, ~, =, &lt; oder &gt;. Beispiel: T-001.",IF(COUNTIFS('Trades'!$A$9:$A$208,B445)&lt;&gt;1,"Trade-ID muss genau einer Trades-Zeile entsprechen",IF(NOT(ISNUMBER(C445)),"Gültigen Schließungszeitpunkt eingeben",IF(OR(C445&lt;1,C445&gt;2958465),"Gültigen Schließungszeitpunkt eingeben",IF(NOT(ISNUMBER(D445)),"Positive geschlossene Menge eingeben",IF(OR(D445&lt;=0,D445&gt;1000000,ROUND(D445,8)&lt;&gt;D445),"Positive geschlossene Menge eingeben",IF(NOT(ISNUMBER(INDEX('Trades'!$D$9:$D$208,MATCH(B445,'Trades'!$A$9:$A$208,0)))),"Gültigen Eröffnungszeitpunkt eingeben",IF(C445&lt;INDEX('Trades'!$D$9:$D$208,MATCH(B445,'Trades'!$A$9:$A$208,0)),"Ausstieg liegt vor der Eröffnung",IF(AND(E445&lt;&gt;"",OR(NOT(ISNUMBER(E445)),E445&lt;=0)),"Positiven Kurs eingeben oder leer lassen",IF(AND(F445&lt;&gt;"",NOT(ISNUMBER(F445))),"Brutto-P&amp;L muss numerisch oder leer sein",IF(AND(ISNUMBER(F445),OR(ABS(F445)&gt;1000000000,ROUND(F445,2)&lt;&gt;F445)),"Geldbeträge: höchstens 2 Nachkommastellen; Eingabebetrag absolut ≤ 1.000.000.000.",""))))))))))))))))</x:f>
      </x:c>
      <x:c r="I445" s="29" t="str">
        <x:f>IF(ISNUMBER(D445),ROUND(D445,8),"")</x:f>
      </x:c>
      <x:c r="J445" s="29" t="n">
        <x:f>IF(ISNUMBER(F445),1,0)</x:f>
        <x:v>0</x:v>
      </x:c>
      <x:c r="K445" s="29" t="n">
        <x:f>IF(COUNTA(A445:F445)=0,0,1)</x:f>
        <x:v>0</x:v>
      </x:c>
    </x:row>
    <x:row r="446" ht="36" customHeight="1">
      <x:c r="A446" s="34"/>
      <x:c r="B446" s="34"/>
      <x:c r="C446" s="35"/>
      <x:c r="D446" s="36"/>
      <x:c r="E446" s="36"/>
      <x:c r="F446" s="37"/>
      <x:c r="G446" s="38" t="n">
        <x:f>IF(K446=0,0,IF(H446="",1,-1))</x:f>
        <x:v>0</x:v>
      </x:c>
      <x:c r="H446" s="33" t="str">
        <x:f>IF(K446=0,"",IF(A446="","Ausstiegs-ID eingeben",IF(IF(IFERROR(OR(CODE(UPPER(LEFT(A446,1)))&lt;65,CODE(UPPER(LEFT(A446,1)))&gt;90),TRUE),TRUE,OR(NOT(ISTEXT(A446)),LEN(A446)&gt;64,LEN(A446)&lt;&gt;LEN(SUBSTITUTE(A446,"*","")),LEN(A446)&lt;&gt;LEN(SUBSTITUTE(A446,"?","")),LEN(A446)&lt;&gt;LEN(SUBSTITUTE(A446,"~","")),LEN(A446)&lt;&gt;LEN(SUBSTITUTE(A446,"=","")),LEN(A446)&lt;&gt;LEN(SUBSTITUTE(A446,"&lt;","")),LEN(A446)&lt;&gt;LEN(SUBSTITUTE(A446,"&gt;","")))),"IDs: Text mit A–Z am Anfang, bis zu 64 Zeichen; ohne *, ?, ~, =, &lt; oder &gt;. Beispiel: T-001.",IF(COUNTIFS('Exits'!$A$9:$A$608,A446)&lt;&gt;1,"Ausstiegs-ID ist doppelt",IF(B446="","Zugehörige Trade-ID eingeben",IF(IF(IFERROR(OR(CODE(UPPER(LEFT(B446,1)))&lt;65,CODE(UPPER(LEFT(B446,1)))&gt;90),TRUE),TRUE,OR(NOT(ISTEXT(B446)),LEN(B446)&gt;64,LEN(B446)&lt;&gt;LEN(SUBSTITUTE(B446,"*","")),LEN(B446)&lt;&gt;LEN(SUBSTITUTE(B446,"?","")),LEN(B446)&lt;&gt;LEN(SUBSTITUTE(B446,"~","")),LEN(B446)&lt;&gt;LEN(SUBSTITUTE(B446,"=","")),LEN(B446)&lt;&gt;LEN(SUBSTITUTE(B446,"&lt;","")),LEN(B446)&lt;&gt;LEN(SUBSTITUTE(B446,"&gt;","")))),"IDs: Text mit A–Z am Anfang, bis zu 64 Zeichen; ohne *, ?, ~, =, &lt; oder &gt;. Beispiel: T-001.",IF(COUNTIFS('Trades'!$A$9:$A$208,B446)&lt;&gt;1,"Trade-ID muss genau einer Trades-Zeile entsprechen",IF(NOT(ISNUMBER(C446)),"Gültigen Schließungszeitpunkt eingeben",IF(OR(C446&lt;1,C446&gt;2958465),"Gültigen Schließungszeitpunkt eingeben",IF(NOT(ISNUMBER(D446)),"Positive geschlossene Menge eingeben",IF(OR(D446&lt;=0,D446&gt;1000000,ROUND(D446,8)&lt;&gt;D446),"Positive geschlossene Menge eingeben",IF(NOT(ISNUMBER(INDEX('Trades'!$D$9:$D$208,MATCH(B446,'Trades'!$A$9:$A$208,0)))),"Gültigen Eröffnungszeitpunkt eingeben",IF(C446&lt;INDEX('Trades'!$D$9:$D$208,MATCH(B446,'Trades'!$A$9:$A$208,0)),"Ausstieg liegt vor der Eröffnung",IF(AND(E446&lt;&gt;"",OR(NOT(ISNUMBER(E446)),E446&lt;=0)),"Positiven Kurs eingeben oder leer lassen",IF(AND(F446&lt;&gt;"",NOT(ISNUMBER(F446))),"Brutto-P&amp;L muss numerisch oder leer sein",IF(AND(ISNUMBER(F446),OR(ABS(F446)&gt;1000000000,ROUND(F446,2)&lt;&gt;F446)),"Geldbeträge: höchstens 2 Nachkommastellen; Eingabebetrag absolut ≤ 1.000.000.000.",""))))))))))))))))</x:f>
      </x:c>
      <x:c r="I446" s="29" t="str">
        <x:f>IF(ISNUMBER(D446),ROUND(D446,8),"")</x:f>
      </x:c>
      <x:c r="J446" s="29" t="n">
        <x:f>IF(ISNUMBER(F446),1,0)</x:f>
        <x:v>0</x:v>
      </x:c>
      <x:c r="K446" s="29" t="n">
        <x:f>IF(COUNTA(A446:F446)=0,0,1)</x:f>
        <x:v>0</x:v>
      </x:c>
    </x:row>
    <x:row r="447" ht="36" customHeight="1">
      <x:c r="A447" s="34"/>
      <x:c r="B447" s="34"/>
      <x:c r="C447" s="35"/>
      <x:c r="D447" s="36"/>
      <x:c r="E447" s="36"/>
      <x:c r="F447" s="37"/>
      <x:c r="G447" s="38" t="n">
        <x:f>IF(K447=0,0,IF(H447="",1,-1))</x:f>
        <x:v>0</x:v>
      </x:c>
      <x:c r="H447" s="33" t="str">
        <x:f>IF(K447=0,"",IF(A447="","Ausstiegs-ID eingeben",IF(IF(IFERROR(OR(CODE(UPPER(LEFT(A447,1)))&lt;65,CODE(UPPER(LEFT(A447,1)))&gt;90),TRUE),TRUE,OR(NOT(ISTEXT(A447)),LEN(A447)&gt;64,LEN(A447)&lt;&gt;LEN(SUBSTITUTE(A447,"*","")),LEN(A447)&lt;&gt;LEN(SUBSTITUTE(A447,"?","")),LEN(A447)&lt;&gt;LEN(SUBSTITUTE(A447,"~","")),LEN(A447)&lt;&gt;LEN(SUBSTITUTE(A447,"=","")),LEN(A447)&lt;&gt;LEN(SUBSTITUTE(A447,"&lt;","")),LEN(A447)&lt;&gt;LEN(SUBSTITUTE(A447,"&gt;","")))),"IDs: Text mit A–Z am Anfang, bis zu 64 Zeichen; ohne *, ?, ~, =, &lt; oder &gt;. Beispiel: T-001.",IF(COUNTIFS('Exits'!$A$9:$A$608,A447)&lt;&gt;1,"Ausstiegs-ID ist doppelt",IF(B447="","Zugehörige Trade-ID eingeben",IF(IF(IFERROR(OR(CODE(UPPER(LEFT(B447,1)))&lt;65,CODE(UPPER(LEFT(B447,1)))&gt;90),TRUE),TRUE,OR(NOT(ISTEXT(B447)),LEN(B447)&gt;64,LEN(B447)&lt;&gt;LEN(SUBSTITUTE(B447,"*","")),LEN(B447)&lt;&gt;LEN(SUBSTITUTE(B447,"?","")),LEN(B447)&lt;&gt;LEN(SUBSTITUTE(B447,"~","")),LEN(B447)&lt;&gt;LEN(SUBSTITUTE(B447,"=","")),LEN(B447)&lt;&gt;LEN(SUBSTITUTE(B447,"&lt;","")),LEN(B447)&lt;&gt;LEN(SUBSTITUTE(B447,"&gt;","")))),"IDs: Text mit A–Z am Anfang, bis zu 64 Zeichen; ohne *, ?, ~, =, &lt; oder &gt;. Beispiel: T-001.",IF(COUNTIFS('Trades'!$A$9:$A$208,B447)&lt;&gt;1,"Trade-ID muss genau einer Trades-Zeile entsprechen",IF(NOT(ISNUMBER(C447)),"Gültigen Schließungszeitpunkt eingeben",IF(OR(C447&lt;1,C447&gt;2958465),"Gültigen Schließungszeitpunkt eingeben",IF(NOT(ISNUMBER(D447)),"Positive geschlossene Menge eingeben",IF(OR(D447&lt;=0,D447&gt;1000000,ROUND(D447,8)&lt;&gt;D447),"Positive geschlossene Menge eingeben",IF(NOT(ISNUMBER(INDEX('Trades'!$D$9:$D$208,MATCH(B447,'Trades'!$A$9:$A$208,0)))),"Gültigen Eröffnungszeitpunkt eingeben",IF(C447&lt;INDEX('Trades'!$D$9:$D$208,MATCH(B447,'Trades'!$A$9:$A$208,0)),"Ausstieg liegt vor der Eröffnung",IF(AND(E447&lt;&gt;"",OR(NOT(ISNUMBER(E447)),E447&lt;=0)),"Positiven Kurs eingeben oder leer lassen",IF(AND(F447&lt;&gt;"",NOT(ISNUMBER(F447))),"Brutto-P&amp;L muss numerisch oder leer sein",IF(AND(ISNUMBER(F447),OR(ABS(F447)&gt;1000000000,ROUND(F447,2)&lt;&gt;F447)),"Geldbeträge: höchstens 2 Nachkommastellen; Eingabebetrag absolut ≤ 1.000.000.000.",""))))))))))))))))</x:f>
      </x:c>
      <x:c r="I447" s="29" t="str">
        <x:f>IF(ISNUMBER(D447),ROUND(D447,8),"")</x:f>
      </x:c>
      <x:c r="J447" s="29" t="n">
        <x:f>IF(ISNUMBER(F447),1,0)</x:f>
        <x:v>0</x:v>
      </x:c>
      <x:c r="K447" s="29" t="n">
        <x:f>IF(COUNTA(A447:F447)=0,0,1)</x:f>
        <x:v>0</x:v>
      </x:c>
    </x:row>
    <x:row r="448" ht="36" customHeight="1">
      <x:c r="A448" s="34"/>
      <x:c r="B448" s="34"/>
      <x:c r="C448" s="35"/>
      <x:c r="D448" s="36"/>
      <x:c r="E448" s="36"/>
      <x:c r="F448" s="37"/>
      <x:c r="G448" s="38" t="n">
        <x:f>IF(K448=0,0,IF(H448="",1,-1))</x:f>
        <x:v>0</x:v>
      </x:c>
      <x:c r="H448" s="33" t="str">
        <x:f>IF(K448=0,"",IF(A448="","Ausstiegs-ID eingeben",IF(IF(IFERROR(OR(CODE(UPPER(LEFT(A448,1)))&lt;65,CODE(UPPER(LEFT(A448,1)))&gt;90),TRUE),TRUE,OR(NOT(ISTEXT(A448)),LEN(A448)&gt;64,LEN(A448)&lt;&gt;LEN(SUBSTITUTE(A448,"*","")),LEN(A448)&lt;&gt;LEN(SUBSTITUTE(A448,"?","")),LEN(A448)&lt;&gt;LEN(SUBSTITUTE(A448,"~","")),LEN(A448)&lt;&gt;LEN(SUBSTITUTE(A448,"=","")),LEN(A448)&lt;&gt;LEN(SUBSTITUTE(A448,"&lt;","")),LEN(A448)&lt;&gt;LEN(SUBSTITUTE(A448,"&gt;","")))),"IDs: Text mit A–Z am Anfang, bis zu 64 Zeichen; ohne *, ?, ~, =, &lt; oder &gt;. Beispiel: T-001.",IF(COUNTIFS('Exits'!$A$9:$A$608,A448)&lt;&gt;1,"Ausstiegs-ID ist doppelt",IF(B448="","Zugehörige Trade-ID eingeben",IF(IF(IFERROR(OR(CODE(UPPER(LEFT(B448,1)))&lt;65,CODE(UPPER(LEFT(B448,1)))&gt;90),TRUE),TRUE,OR(NOT(ISTEXT(B448)),LEN(B448)&gt;64,LEN(B448)&lt;&gt;LEN(SUBSTITUTE(B448,"*","")),LEN(B448)&lt;&gt;LEN(SUBSTITUTE(B448,"?","")),LEN(B448)&lt;&gt;LEN(SUBSTITUTE(B448,"~","")),LEN(B448)&lt;&gt;LEN(SUBSTITUTE(B448,"=","")),LEN(B448)&lt;&gt;LEN(SUBSTITUTE(B448,"&lt;","")),LEN(B448)&lt;&gt;LEN(SUBSTITUTE(B448,"&gt;","")))),"IDs: Text mit A–Z am Anfang, bis zu 64 Zeichen; ohne *, ?, ~, =, &lt; oder &gt;. Beispiel: T-001.",IF(COUNTIFS('Trades'!$A$9:$A$208,B448)&lt;&gt;1,"Trade-ID muss genau einer Trades-Zeile entsprechen",IF(NOT(ISNUMBER(C448)),"Gültigen Schließungszeitpunkt eingeben",IF(OR(C448&lt;1,C448&gt;2958465),"Gültigen Schließungszeitpunkt eingeben",IF(NOT(ISNUMBER(D448)),"Positive geschlossene Menge eingeben",IF(OR(D448&lt;=0,D448&gt;1000000,ROUND(D448,8)&lt;&gt;D448),"Positive geschlossene Menge eingeben",IF(NOT(ISNUMBER(INDEX('Trades'!$D$9:$D$208,MATCH(B448,'Trades'!$A$9:$A$208,0)))),"Gültigen Eröffnungszeitpunkt eingeben",IF(C448&lt;INDEX('Trades'!$D$9:$D$208,MATCH(B448,'Trades'!$A$9:$A$208,0)),"Ausstieg liegt vor der Eröffnung",IF(AND(E448&lt;&gt;"",OR(NOT(ISNUMBER(E448)),E448&lt;=0)),"Positiven Kurs eingeben oder leer lassen",IF(AND(F448&lt;&gt;"",NOT(ISNUMBER(F448))),"Brutto-P&amp;L muss numerisch oder leer sein",IF(AND(ISNUMBER(F448),OR(ABS(F448)&gt;1000000000,ROUND(F448,2)&lt;&gt;F448)),"Geldbeträge: höchstens 2 Nachkommastellen; Eingabebetrag absolut ≤ 1.000.000.000.",""))))))))))))))))</x:f>
      </x:c>
      <x:c r="I448" s="29" t="str">
        <x:f>IF(ISNUMBER(D448),ROUND(D448,8),"")</x:f>
      </x:c>
      <x:c r="J448" s="29" t="n">
        <x:f>IF(ISNUMBER(F448),1,0)</x:f>
        <x:v>0</x:v>
      </x:c>
      <x:c r="K448" s="29" t="n">
        <x:f>IF(COUNTA(A448:F448)=0,0,1)</x:f>
        <x:v>0</x:v>
      </x:c>
    </x:row>
    <x:row r="449" ht="36" customHeight="1">
      <x:c r="A449" s="34"/>
      <x:c r="B449" s="34"/>
      <x:c r="C449" s="35"/>
      <x:c r="D449" s="36"/>
      <x:c r="E449" s="36"/>
      <x:c r="F449" s="37"/>
      <x:c r="G449" s="38" t="n">
        <x:f>IF(K449=0,0,IF(H449="",1,-1))</x:f>
        <x:v>0</x:v>
      </x:c>
      <x:c r="H449" s="33" t="str">
        <x:f>IF(K449=0,"",IF(A449="","Ausstiegs-ID eingeben",IF(IF(IFERROR(OR(CODE(UPPER(LEFT(A449,1)))&lt;65,CODE(UPPER(LEFT(A449,1)))&gt;90),TRUE),TRUE,OR(NOT(ISTEXT(A449)),LEN(A449)&gt;64,LEN(A449)&lt;&gt;LEN(SUBSTITUTE(A449,"*","")),LEN(A449)&lt;&gt;LEN(SUBSTITUTE(A449,"?","")),LEN(A449)&lt;&gt;LEN(SUBSTITUTE(A449,"~","")),LEN(A449)&lt;&gt;LEN(SUBSTITUTE(A449,"=","")),LEN(A449)&lt;&gt;LEN(SUBSTITUTE(A449,"&lt;","")),LEN(A449)&lt;&gt;LEN(SUBSTITUTE(A449,"&gt;","")))),"IDs: Text mit A–Z am Anfang, bis zu 64 Zeichen; ohne *, ?, ~, =, &lt; oder &gt;. Beispiel: T-001.",IF(COUNTIFS('Exits'!$A$9:$A$608,A449)&lt;&gt;1,"Ausstiegs-ID ist doppelt",IF(B449="","Zugehörige Trade-ID eingeben",IF(IF(IFERROR(OR(CODE(UPPER(LEFT(B449,1)))&lt;65,CODE(UPPER(LEFT(B449,1)))&gt;90),TRUE),TRUE,OR(NOT(ISTEXT(B449)),LEN(B449)&gt;64,LEN(B449)&lt;&gt;LEN(SUBSTITUTE(B449,"*","")),LEN(B449)&lt;&gt;LEN(SUBSTITUTE(B449,"?","")),LEN(B449)&lt;&gt;LEN(SUBSTITUTE(B449,"~","")),LEN(B449)&lt;&gt;LEN(SUBSTITUTE(B449,"=","")),LEN(B449)&lt;&gt;LEN(SUBSTITUTE(B449,"&lt;","")),LEN(B449)&lt;&gt;LEN(SUBSTITUTE(B449,"&gt;","")))),"IDs: Text mit A–Z am Anfang, bis zu 64 Zeichen; ohne *, ?, ~, =, &lt; oder &gt;. Beispiel: T-001.",IF(COUNTIFS('Trades'!$A$9:$A$208,B449)&lt;&gt;1,"Trade-ID muss genau einer Trades-Zeile entsprechen",IF(NOT(ISNUMBER(C449)),"Gültigen Schließungszeitpunkt eingeben",IF(OR(C449&lt;1,C449&gt;2958465),"Gültigen Schließungszeitpunkt eingeben",IF(NOT(ISNUMBER(D449)),"Positive geschlossene Menge eingeben",IF(OR(D449&lt;=0,D449&gt;1000000,ROUND(D449,8)&lt;&gt;D449),"Positive geschlossene Menge eingeben",IF(NOT(ISNUMBER(INDEX('Trades'!$D$9:$D$208,MATCH(B449,'Trades'!$A$9:$A$208,0)))),"Gültigen Eröffnungszeitpunkt eingeben",IF(C449&lt;INDEX('Trades'!$D$9:$D$208,MATCH(B449,'Trades'!$A$9:$A$208,0)),"Ausstieg liegt vor der Eröffnung",IF(AND(E449&lt;&gt;"",OR(NOT(ISNUMBER(E449)),E449&lt;=0)),"Positiven Kurs eingeben oder leer lassen",IF(AND(F449&lt;&gt;"",NOT(ISNUMBER(F449))),"Brutto-P&amp;L muss numerisch oder leer sein",IF(AND(ISNUMBER(F449),OR(ABS(F449)&gt;1000000000,ROUND(F449,2)&lt;&gt;F449)),"Geldbeträge: höchstens 2 Nachkommastellen; Eingabebetrag absolut ≤ 1.000.000.000.",""))))))))))))))))</x:f>
      </x:c>
      <x:c r="I449" s="29" t="str">
        <x:f>IF(ISNUMBER(D449),ROUND(D449,8),"")</x:f>
      </x:c>
      <x:c r="J449" s="29" t="n">
        <x:f>IF(ISNUMBER(F449),1,0)</x:f>
        <x:v>0</x:v>
      </x:c>
      <x:c r="K449" s="29" t="n">
        <x:f>IF(COUNTA(A449:F449)=0,0,1)</x:f>
        <x:v>0</x:v>
      </x:c>
    </x:row>
    <x:row r="450" ht="36" customHeight="1">
      <x:c r="A450" s="34"/>
      <x:c r="B450" s="34"/>
      <x:c r="C450" s="35"/>
      <x:c r="D450" s="36"/>
      <x:c r="E450" s="36"/>
      <x:c r="F450" s="37"/>
      <x:c r="G450" s="38" t="n">
        <x:f>IF(K450=0,0,IF(H450="",1,-1))</x:f>
        <x:v>0</x:v>
      </x:c>
      <x:c r="H450" s="33" t="str">
        <x:f>IF(K450=0,"",IF(A450="","Ausstiegs-ID eingeben",IF(IF(IFERROR(OR(CODE(UPPER(LEFT(A450,1)))&lt;65,CODE(UPPER(LEFT(A450,1)))&gt;90),TRUE),TRUE,OR(NOT(ISTEXT(A450)),LEN(A450)&gt;64,LEN(A450)&lt;&gt;LEN(SUBSTITUTE(A450,"*","")),LEN(A450)&lt;&gt;LEN(SUBSTITUTE(A450,"?","")),LEN(A450)&lt;&gt;LEN(SUBSTITUTE(A450,"~","")),LEN(A450)&lt;&gt;LEN(SUBSTITUTE(A450,"=","")),LEN(A450)&lt;&gt;LEN(SUBSTITUTE(A450,"&lt;","")),LEN(A450)&lt;&gt;LEN(SUBSTITUTE(A450,"&gt;","")))),"IDs: Text mit A–Z am Anfang, bis zu 64 Zeichen; ohne *, ?, ~, =, &lt; oder &gt;. Beispiel: T-001.",IF(COUNTIFS('Exits'!$A$9:$A$608,A450)&lt;&gt;1,"Ausstiegs-ID ist doppelt",IF(B450="","Zugehörige Trade-ID eingeben",IF(IF(IFERROR(OR(CODE(UPPER(LEFT(B450,1)))&lt;65,CODE(UPPER(LEFT(B450,1)))&gt;90),TRUE),TRUE,OR(NOT(ISTEXT(B450)),LEN(B450)&gt;64,LEN(B450)&lt;&gt;LEN(SUBSTITUTE(B450,"*","")),LEN(B450)&lt;&gt;LEN(SUBSTITUTE(B450,"?","")),LEN(B450)&lt;&gt;LEN(SUBSTITUTE(B450,"~","")),LEN(B450)&lt;&gt;LEN(SUBSTITUTE(B450,"=","")),LEN(B450)&lt;&gt;LEN(SUBSTITUTE(B450,"&lt;","")),LEN(B450)&lt;&gt;LEN(SUBSTITUTE(B450,"&gt;","")))),"IDs: Text mit A–Z am Anfang, bis zu 64 Zeichen; ohne *, ?, ~, =, &lt; oder &gt;. Beispiel: T-001.",IF(COUNTIFS('Trades'!$A$9:$A$208,B450)&lt;&gt;1,"Trade-ID muss genau einer Trades-Zeile entsprechen",IF(NOT(ISNUMBER(C450)),"Gültigen Schließungszeitpunkt eingeben",IF(OR(C450&lt;1,C450&gt;2958465),"Gültigen Schließungszeitpunkt eingeben",IF(NOT(ISNUMBER(D450)),"Positive geschlossene Menge eingeben",IF(OR(D450&lt;=0,D450&gt;1000000,ROUND(D450,8)&lt;&gt;D450),"Positive geschlossene Menge eingeben",IF(NOT(ISNUMBER(INDEX('Trades'!$D$9:$D$208,MATCH(B450,'Trades'!$A$9:$A$208,0)))),"Gültigen Eröffnungszeitpunkt eingeben",IF(C450&lt;INDEX('Trades'!$D$9:$D$208,MATCH(B450,'Trades'!$A$9:$A$208,0)),"Ausstieg liegt vor der Eröffnung",IF(AND(E450&lt;&gt;"",OR(NOT(ISNUMBER(E450)),E450&lt;=0)),"Positiven Kurs eingeben oder leer lassen",IF(AND(F450&lt;&gt;"",NOT(ISNUMBER(F450))),"Brutto-P&amp;L muss numerisch oder leer sein",IF(AND(ISNUMBER(F450),OR(ABS(F450)&gt;1000000000,ROUND(F450,2)&lt;&gt;F450)),"Geldbeträge: höchstens 2 Nachkommastellen; Eingabebetrag absolut ≤ 1.000.000.000.",""))))))))))))))))</x:f>
      </x:c>
      <x:c r="I450" s="29" t="str">
        <x:f>IF(ISNUMBER(D450),ROUND(D450,8),"")</x:f>
      </x:c>
      <x:c r="J450" s="29" t="n">
        <x:f>IF(ISNUMBER(F450),1,0)</x:f>
        <x:v>0</x:v>
      </x:c>
      <x:c r="K450" s="29" t="n">
        <x:f>IF(COUNTA(A450:F450)=0,0,1)</x:f>
        <x:v>0</x:v>
      </x:c>
    </x:row>
    <x:row r="451" ht="36" customHeight="1">
      <x:c r="A451" s="34"/>
      <x:c r="B451" s="34"/>
      <x:c r="C451" s="35"/>
      <x:c r="D451" s="36"/>
      <x:c r="E451" s="36"/>
      <x:c r="F451" s="37"/>
      <x:c r="G451" s="38" t="n">
        <x:f>IF(K451=0,0,IF(H451="",1,-1))</x:f>
        <x:v>0</x:v>
      </x:c>
      <x:c r="H451" s="33" t="str">
        <x:f>IF(K451=0,"",IF(A451="","Ausstiegs-ID eingeben",IF(IF(IFERROR(OR(CODE(UPPER(LEFT(A451,1)))&lt;65,CODE(UPPER(LEFT(A451,1)))&gt;90),TRUE),TRUE,OR(NOT(ISTEXT(A451)),LEN(A451)&gt;64,LEN(A451)&lt;&gt;LEN(SUBSTITUTE(A451,"*","")),LEN(A451)&lt;&gt;LEN(SUBSTITUTE(A451,"?","")),LEN(A451)&lt;&gt;LEN(SUBSTITUTE(A451,"~","")),LEN(A451)&lt;&gt;LEN(SUBSTITUTE(A451,"=","")),LEN(A451)&lt;&gt;LEN(SUBSTITUTE(A451,"&lt;","")),LEN(A451)&lt;&gt;LEN(SUBSTITUTE(A451,"&gt;","")))),"IDs: Text mit A–Z am Anfang, bis zu 64 Zeichen; ohne *, ?, ~, =, &lt; oder &gt;. Beispiel: T-001.",IF(COUNTIFS('Exits'!$A$9:$A$608,A451)&lt;&gt;1,"Ausstiegs-ID ist doppelt",IF(B451="","Zugehörige Trade-ID eingeben",IF(IF(IFERROR(OR(CODE(UPPER(LEFT(B451,1)))&lt;65,CODE(UPPER(LEFT(B451,1)))&gt;90),TRUE),TRUE,OR(NOT(ISTEXT(B451)),LEN(B451)&gt;64,LEN(B451)&lt;&gt;LEN(SUBSTITUTE(B451,"*","")),LEN(B451)&lt;&gt;LEN(SUBSTITUTE(B451,"?","")),LEN(B451)&lt;&gt;LEN(SUBSTITUTE(B451,"~","")),LEN(B451)&lt;&gt;LEN(SUBSTITUTE(B451,"=","")),LEN(B451)&lt;&gt;LEN(SUBSTITUTE(B451,"&lt;","")),LEN(B451)&lt;&gt;LEN(SUBSTITUTE(B451,"&gt;","")))),"IDs: Text mit A–Z am Anfang, bis zu 64 Zeichen; ohne *, ?, ~, =, &lt; oder &gt;. Beispiel: T-001.",IF(COUNTIFS('Trades'!$A$9:$A$208,B451)&lt;&gt;1,"Trade-ID muss genau einer Trades-Zeile entsprechen",IF(NOT(ISNUMBER(C451)),"Gültigen Schließungszeitpunkt eingeben",IF(OR(C451&lt;1,C451&gt;2958465),"Gültigen Schließungszeitpunkt eingeben",IF(NOT(ISNUMBER(D451)),"Positive geschlossene Menge eingeben",IF(OR(D451&lt;=0,D451&gt;1000000,ROUND(D451,8)&lt;&gt;D451),"Positive geschlossene Menge eingeben",IF(NOT(ISNUMBER(INDEX('Trades'!$D$9:$D$208,MATCH(B451,'Trades'!$A$9:$A$208,0)))),"Gültigen Eröffnungszeitpunkt eingeben",IF(C451&lt;INDEX('Trades'!$D$9:$D$208,MATCH(B451,'Trades'!$A$9:$A$208,0)),"Ausstieg liegt vor der Eröffnung",IF(AND(E451&lt;&gt;"",OR(NOT(ISNUMBER(E451)),E451&lt;=0)),"Positiven Kurs eingeben oder leer lassen",IF(AND(F451&lt;&gt;"",NOT(ISNUMBER(F451))),"Brutto-P&amp;L muss numerisch oder leer sein",IF(AND(ISNUMBER(F451),OR(ABS(F451)&gt;1000000000,ROUND(F451,2)&lt;&gt;F451)),"Geldbeträge: höchstens 2 Nachkommastellen; Eingabebetrag absolut ≤ 1.000.000.000.",""))))))))))))))))</x:f>
      </x:c>
      <x:c r="I451" s="29" t="str">
        <x:f>IF(ISNUMBER(D451),ROUND(D451,8),"")</x:f>
      </x:c>
      <x:c r="J451" s="29" t="n">
        <x:f>IF(ISNUMBER(F451),1,0)</x:f>
        <x:v>0</x:v>
      </x:c>
      <x:c r="K451" s="29" t="n">
        <x:f>IF(COUNTA(A451:F451)=0,0,1)</x:f>
        <x:v>0</x:v>
      </x:c>
    </x:row>
    <x:row r="452" ht="36" customHeight="1">
      <x:c r="A452" s="34"/>
      <x:c r="B452" s="34"/>
      <x:c r="C452" s="35"/>
      <x:c r="D452" s="36"/>
      <x:c r="E452" s="36"/>
      <x:c r="F452" s="37"/>
      <x:c r="G452" s="38" t="n">
        <x:f>IF(K452=0,0,IF(H452="",1,-1))</x:f>
        <x:v>0</x:v>
      </x:c>
      <x:c r="H452" s="33" t="str">
        <x:f>IF(K452=0,"",IF(A452="","Ausstiegs-ID eingeben",IF(IF(IFERROR(OR(CODE(UPPER(LEFT(A452,1)))&lt;65,CODE(UPPER(LEFT(A452,1)))&gt;90),TRUE),TRUE,OR(NOT(ISTEXT(A452)),LEN(A452)&gt;64,LEN(A452)&lt;&gt;LEN(SUBSTITUTE(A452,"*","")),LEN(A452)&lt;&gt;LEN(SUBSTITUTE(A452,"?","")),LEN(A452)&lt;&gt;LEN(SUBSTITUTE(A452,"~","")),LEN(A452)&lt;&gt;LEN(SUBSTITUTE(A452,"=","")),LEN(A452)&lt;&gt;LEN(SUBSTITUTE(A452,"&lt;","")),LEN(A452)&lt;&gt;LEN(SUBSTITUTE(A452,"&gt;","")))),"IDs: Text mit A–Z am Anfang, bis zu 64 Zeichen; ohne *, ?, ~, =, &lt; oder &gt;. Beispiel: T-001.",IF(COUNTIFS('Exits'!$A$9:$A$608,A452)&lt;&gt;1,"Ausstiegs-ID ist doppelt",IF(B452="","Zugehörige Trade-ID eingeben",IF(IF(IFERROR(OR(CODE(UPPER(LEFT(B452,1)))&lt;65,CODE(UPPER(LEFT(B452,1)))&gt;90),TRUE),TRUE,OR(NOT(ISTEXT(B452)),LEN(B452)&gt;64,LEN(B452)&lt;&gt;LEN(SUBSTITUTE(B452,"*","")),LEN(B452)&lt;&gt;LEN(SUBSTITUTE(B452,"?","")),LEN(B452)&lt;&gt;LEN(SUBSTITUTE(B452,"~","")),LEN(B452)&lt;&gt;LEN(SUBSTITUTE(B452,"=","")),LEN(B452)&lt;&gt;LEN(SUBSTITUTE(B452,"&lt;","")),LEN(B452)&lt;&gt;LEN(SUBSTITUTE(B452,"&gt;","")))),"IDs: Text mit A–Z am Anfang, bis zu 64 Zeichen; ohne *, ?, ~, =, &lt; oder &gt;. Beispiel: T-001.",IF(COUNTIFS('Trades'!$A$9:$A$208,B452)&lt;&gt;1,"Trade-ID muss genau einer Trades-Zeile entsprechen",IF(NOT(ISNUMBER(C452)),"Gültigen Schließungszeitpunkt eingeben",IF(OR(C452&lt;1,C452&gt;2958465),"Gültigen Schließungszeitpunkt eingeben",IF(NOT(ISNUMBER(D452)),"Positive geschlossene Menge eingeben",IF(OR(D452&lt;=0,D452&gt;1000000,ROUND(D452,8)&lt;&gt;D452),"Positive geschlossene Menge eingeben",IF(NOT(ISNUMBER(INDEX('Trades'!$D$9:$D$208,MATCH(B452,'Trades'!$A$9:$A$208,0)))),"Gültigen Eröffnungszeitpunkt eingeben",IF(C452&lt;INDEX('Trades'!$D$9:$D$208,MATCH(B452,'Trades'!$A$9:$A$208,0)),"Ausstieg liegt vor der Eröffnung",IF(AND(E452&lt;&gt;"",OR(NOT(ISNUMBER(E452)),E452&lt;=0)),"Positiven Kurs eingeben oder leer lassen",IF(AND(F452&lt;&gt;"",NOT(ISNUMBER(F452))),"Brutto-P&amp;L muss numerisch oder leer sein",IF(AND(ISNUMBER(F452),OR(ABS(F452)&gt;1000000000,ROUND(F452,2)&lt;&gt;F452)),"Geldbeträge: höchstens 2 Nachkommastellen; Eingabebetrag absolut ≤ 1.000.000.000.",""))))))))))))))))</x:f>
      </x:c>
      <x:c r="I452" s="29" t="str">
        <x:f>IF(ISNUMBER(D452),ROUND(D452,8),"")</x:f>
      </x:c>
      <x:c r="J452" s="29" t="n">
        <x:f>IF(ISNUMBER(F452),1,0)</x:f>
        <x:v>0</x:v>
      </x:c>
      <x:c r="K452" s="29" t="n">
        <x:f>IF(COUNTA(A452:F452)=0,0,1)</x:f>
        <x:v>0</x:v>
      </x:c>
    </x:row>
    <x:row r="453" ht="36" customHeight="1">
      <x:c r="A453" s="34"/>
      <x:c r="B453" s="34"/>
      <x:c r="C453" s="35"/>
      <x:c r="D453" s="36"/>
      <x:c r="E453" s="36"/>
      <x:c r="F453" s="37"/>
      <x:c r="G453" s="38" t="n">
        <x:f>IF(K453=0,0,IF(H453="",1,-1))</x:f>
        <x:v>0</x:v>
      </x:c>
      <x:c r="H453" s="33" t="str">
        <x:f>IF(K453=0,"",IF(A453="","Ausstiegs-ID eingeben",IF(IF(IFERROR(OR(CODE(UPPER(LEFT(A453,1)))&lt;65,CODE(UPPER(LEFT(A453,1)))&gt;90),TRUE),TRUE,OR(NOT(ISTEXT(A453)),LEN(A453)&gt;64,LEN(A453)&lt;&gt;LEN(SUBSTITUTE(A453,"*","")),LEN(A453)&lt;&gt;LEN(SUBSTITUTE(A453,"?","")),LEN(A453)&lt;&gt;LEN(SUBSTITUTE(A453,"~","")),LEN(A453)&lt;&gt;LEN(SUBSTITUTE(A453,"=","")),LEN(A453)&lt;&gt;LEN(SUBSTITUTE(A453,"&lt;","")),LEN(A453)&lt;&gt;LEN(SUBSTITUTE(A453,"&gt;","")))),"IDs: Text mit A–Z am Anfang, bis zu 64 Zeichen; ohne *, ?, ~, =, &lt; oder &gt;. Beispiel: T-001.",IF(COUNTIFS('Exits'!$A$9:$A$608,A453)&lt;&gt;1,"Ausstiegs-ID ist doppelt",IF(B453="","Zugehörige Trade-ID eingeben",IF(IF(IFERROR(OR(CODE(UPPER(LEFT(B453,1)))&lt;65,CODE(UPPER(LEFT(B453,1)))&gt;90),TRUE),TRUE,OR(NOT(ISTEXT(B453)),LEN(B453)&gt;64,LEN(B453)&lt;&gt;LEN(SUBSTITUTE(B453,"*","")),LEN(B453)&lt;&gt;LEN(SUBSTITUTE(B453,"?","")),LEN(B453)&lt;&gt;LEN(SUBSTITUTE(B453,"~","")),LEN(B453)&lt;&gt;LEN(SUBSTITUTE(B453,"=","")),LEN(B453)&lt;&gt;LEN(SUBSTITUTE(B453,"&lt;","")),LEN(B453)&lt;&gt;LEN(SUBSTITUTE(B453,"&gt;","")))),"IDs: Text mit A–Z am Anfang, bis zu 64 Zeichen; ohne *, ?, ~, =, &lt; oder &gt;. Beispiel: T-001.",IF(COUNTIFS('Trades'!$A$9:$A$208,B453)&lt;&gt;1,"Trade-ID muss genau einer Trades-Zeile entsprechen",IF(NOT(ISNUMBER(C453)),"Gültigen Schließungszeitpunkt eingeben",IF(OR(C453&lt;1,C453&gt;2958465),"Gültigen Schließungszeitpunkt eingeben",IF(NOT(ISNUMBER(D453)),"Positive geschlossene Menge eingeben",IF(OR(D453&lt;=0,D453&gt;1000000,ROUND(D453,8)&lt;&gt;D453),"Positive geschlossene Menge eingeben",IF(NOT(ISNUMBER(INDEX('Trades'!$D$9:$D$208,MATCH(B453,'Trades'!$A$9:$A$208,0)))),"Gültigen Eröffnungszeitpunkt eingeben",IF(C453&lt;INDEX('Trades'!$D$9:$D$208,MATCH(B453,'Trades'!$A$9:$A$208,0)),"Ausstieg liegt vor der Eröffnung",IF(AND(E453&lt;&gt;"",OR(NOT(ISNUMBER(E453)),E453&lt;=0)),"Positiven Kurs eingeben oder leer lassen",IF(AND(F453&lt;&gt;"",NOT(ISNUMBER(F453))),"Brutto-P&amp;L muss numerisch oder leer sein",IF(AND(ISNUMBER(F453),OR(ABS(F453)&gt;1000000000,ROUND(F453,2)&lt;&gt;F453)),"Geldbeträge: höchstens 2 Nachkommastellen; Eingabebetrag absolut ≤ 1.000.000.000.",""))))))))))))))))</x:f>
      </x:c>
      <x:c r="I453" s="29" t="str">
        <x:f>IF(ISNUMBER(D453),ROUND(D453,8),"")</x:f>
      </x:c>
      <x:c r="J453" s="29" t="n">
        <x:f>IF(ISNUMBER(F453),1,0)</x:f>
        <x:v>0</x:v>
      </x:c>
      <x:c r="K453" s="29" t="n">
        <x:f>IF(COUNTA(A453:F453)=0,0,1)</x:f>
        <x:v>0</x:v>
      </x:c>
    </x:row>
    <x:row r="454" ht="36" customHeight="1">
      <x:c r="A454" s="34"/>
      <x:c r="B454" s="34"/>
      <x:c r="C454" s="35"/>
      <x:c r="D454" s="36"/>
      <x:c r="E454" s="36"/>
      <x:c r="F454" s="37"/>
      <x:c r="G454" s="38" t="n">
        <x:f>IF(K454=0,0,IF(H454="",1,-1))</x:f>
        <x:v>0</x:v>
      </x:c>
      <x:c r="H454" s="33" t="str">
        <x:f>IF(K454=0,"",IF(A454="","Ausstiegs-ID eingeben",IF(IF(IFERROR(OR(CODE(UPPER(LEFT(A454,1)))&lt;65,CODE(UPPER(LEFT(A454,1)))&gt;90),TRUE),TRUE,OR(NOT(ISTEXT(A454)),LEN(A454)&gt;64,LEN(A454)&lt;&gt;LEN(SUBSTITUTE(A454,"*","")),LEN(A454)&lt;&gt;LEN(SUBSTITUTE(A454,"?","")),LEN(A454)&lt;&gt;LEN(SUBSTITUTE(A454,"~","")),LEN(A454)&lt;&gt;LEN(SUBSTITUTE(A454,"=","")),LEN(A454)&lt;&gt;LEN(SUBSTITUTE(A454,"&lt;","")),LEN(A454)&lt;&gt;LEN(SUBSTITUTE(A454,"&gt;","")))),"IDs: Text mit A–Z am Anfang, bis zu 64 Zeichen; ohne *, ?, ~, =, &lt; oder &gt;. Beispiel: T-001.",IF(COUNTIFS('Exits'!$A$9:$A$608,A454)&lt;&gt;1,"Ausstiegs-ID ist doppelt",IF(B454="","Zugehörige Trade-ID eingeben",IF(IF(IFERROR(OR(CODE(UPPER(LEFT(B454,1)))&lt;65,CODE(UPPER(LEFT(B454,1)))&gt;90),TRUE),TRUE,OR(NOT(ISTEXT(B454)),LEN(B454)&gt;64,LEN(B454)&lt;&gt;LEN(SUBSTITUTE(B454,"*","")),LEN(B454)&lt;&gt;LEN(SUBSTITUTE(B454,"?","")),LEN(B454)&lt;&gt;LEN(SUBSTITUTE(B454,"~","")),LEN(B454)&lt;&gt;LEN(SUBSTITUTE(B454,"=","")),LEN(B454)&lt;&gt;LEN(SUBSTITUTE(B454,"&lt;","")),LEN(B454)&lt;&gt;LEN(SUBSTITUTE(B454,"&gt;","")))),"IDs: Text mit A–Z am Anfang, bis zu 64 Zeichen; ohne *, ?, ~, =, &lt; oder &gt;. Beispiel: T-001.",IF(COUNTIFS('Trades'!$A$9:$A$208,B454)&lt;&gt;1,"Trade-ID muss genau einer Trades-Zeile entsprechen",IF(NOT(ISNUMBER(C454)),"Gültigen Schließungszeitpunkt eingeben",IF(OR(C454&lt;1,C454&gt;2958465),"Gültigen Schließungszeitpunkt eingeben",IF(NOT(ISNUMBER(D454)),"Positive geschlossene Menge eingeben",IF(OR(D454&lt;=0,D454&gt;1000000,ROUND(D454,8)&lt;&gt;D454),"Positive geschlossene Menge eingeben",IF(NOT(ISNUMBER(INDEX('Trades'!$D$9:$D$208,MATCH(B454,'Trades'!$A$9:$A$208,0)))),"Gültigen Eröffnungszeitpunkt eingeben",IF(C454&lt;INDEX('Trades'!$D$9:$D$208,MATCH(B454,'Trades'!$A$9:$A$208,0)),"Ausstieg liegt vor der Eröffnung",IF(AND(E454&lt;&gt;"",OR(NOT(ISNUMBER(E454)),E454&lt;=0)),"Positiven Kurs eingeben oder leer lassen",IF(AND(F454&lt;&gt;"",NOT(ISNUMBER(F454))),"Brutto-P&amp;L muss numerisch oder leer sein",IF(AND(ISNUMBER(F454),OR(ABS(F454)&gt;1000000000,ROUND(F454,2)&lt;&gt;F454)),"Geldbeträge: höchstens 2 Nachkommastellen; Eingabebetrag absolut ≤ 1.000.000.000.",""))))))))))))))))</x:f>
      </x:c>
      <x:c r="I454" s="29" t="str">
        <x:f>IF(ISNUMBER(D454),ROUND(D454,8),"")</x:f>
      </x:c>
      <x:c r="J454" s="29" t="n">
        <x:f>IF(ISNUMBER(F454),1,0)</x:f>
        <x:v>0</x:v>
      </x:c>
      <x:c r="K454" s="29" t="n">
        <x:f>IF(COUNTA(A454:F454)=0,0,1)</x:f>
        <x:v>0</x:v>
      </x:c>
    </x:row>
    <x:row r="455" ht="36" customHeight="1">
      <x:c r="A455" s="34"/>
      <x:c r="B455" s="34"/>
      <x:c r="C455" s="35"/>
      <x:c r="D455" s="36"/>
      <x:c r="E455" s="36"/>
      <x:c r="F455" s="37"/>
      <x:c r="G455" s="38" t="n">
        <x:f>IF(K455=0,0,IF(H455="",1,-1))</x:f>
        <x:v>0</x:v>
      </x:c>
      <x:c r="H455" s="33" t="str">
        <x:f>IF(K455=0,"",IF(A455="","Ausstiegs-ID eingeben",IF(IF(IFERROR(OR(CODE(UPPER(LEFT(A455,1)))&lt;65,CODE(UPPER(LEFT(A455,1)))&gt;90),TRUE),TRUE,OR(NOT(ISTEXT(A455)),LEN(A455)&gt;64,LEN(A455)&lt;&gt;LEN(SUBSTITUTE(A455,"*","")),LEN(A455)&lt;&gt;LEN(SUBSTITUTE(A455,"?","")),LEN(A455)&lt;&gt;LEN(SUBSTITUTE(A455,"~","")),LEN(A455)&lt;&gt;LEN(SUBSTITUTE(A455,"=","")),LEN(A455)&lt;&gt;LEN(SUBSTITUTE(A455,"&lt;","")),LEN(A455)&lt;&gt;LEN(SUBSTITUTE(A455,"&gt;","")))),"IDs: Text mit A–Z am Anfang, bis zu 64 Zeichen; ohne *, ?, ~, =, &lt; oder &gt;. Beispiel: T-001.",IF(COUNTIFS('Exits'!$A$9:$A$608,A455)&lt;&gt;1,"Ausstiegs-ID ist doppelt",IF(B455="","Zugehörige Trade-ID eingeben",IF(IF(IFERROR(OR(CODE(UPPER(LEFT(B455,1)))&lt;65,CODE(UPPER(LEFT(B455,1)))&gt;90),TRUE),TRUE,OR(NOT(ISTEXT(B455)),LEN(B455)&gt;64,LEN(B455)&lt;&gt;LEN(SUBSTITUTE(B455,"*","")),LEN(B455)&lt;&gt;LEN(SUBSTITUTE(B455,"?","")),LEN(B455)&lt;&gt;LEN(SUBSTITUTE(B455,"~","")),LEN(B455)&lt;&gt;LEN(SUBSTITUTE(B455,"=","")),LEN(B455)&lt;&gt;LEN(SUBSTITUTE(B455,"&lt;","")),LEN(B455)&lt;&gt;LEN(SUBSTITUTE(B455,"&gt;","")))),"IDs: Text mit A–Z am Anfang, bis zu 64 Zeichen; ohne *, ?, ~, =, &lt; oder &gt;. Beispiel: T-001.",IF(COUNTIFS('Trades'!$A$9:$A$208,B455)&lt;&gt;1,"Trade-ID muss genau einer Trades-Zeile entsprechen",IF(NOT(ISNUMBER(C455)),"Gültigen Schließungszeitpunkt eingeben",IF(OR(C455&lt;1,C455&gt;2958465),"Gültigen Schließungszeitpunkt eingeben",IF(NOT(ISNUMBER(D455)),"Positive geschlossene Menge eingeben",IF(OR(D455&lt;=0,D455&gt;1000000,ROUND(D455,8)&lt;&gt;D455),"Positive geschlossene Menge eingeben",IF(NOT(ISNUMBER(INDEX('Trades'!$D$9:$D$208,MATCH(B455,'Trades'!$A$9:$A$208,0)))),"Gültigen Eröffnungszeitpunkt eingeben",IF(C455&lt;INDEX('Trades'!$D$9:$D$208,MATCH(B455,'Trades'!$A$9:$A$208,0)),"Ausstieg liegt vor der Eröffnung",IF(AND(E455&lt;&gt;"",OR(NOT(ISNUMBER(E455)),E455&lt;=0)),"Positiven Kurs eingeben oder leer lassen",IF(AND(F455&lt;&gt;"",NOT(ISNUMBER(F455))),"Brutto-P&amp;L muss numerisch oder leer sein",IF(AND(ISNUMBER(F455),OR(ABS(F455)&gt;1000000000,ROUND(F455,2)&lt;&gt;F455)),"Geldbeträge: höchstens 2 Nachkommastellen; Eingabebetrag absolut ≤ 1.000.000.000.",""))))))))))))))))</x:f>
      </x:c>
      <x:c r="I455" s="29" t="str">
        <x:f>IF(ISNUMBER(D455),ROUND(D455,8),"")</x:f>
      </x:c>
      <x:c r="J455" s="29" t="n">
        <x:f>IF(ISNUMBER(F455),1,0)</x:f>
        <x:v>0</x:v>
      </x:c>
      <x:c r="K455" s="29" t="n">
        <x:f>IF(COUNTA(A455:F455)=0,0,1)</x:f>
        <x:v>0</x:v>
      </x:c>
    </x:row>
    <x:row r="456" ht="36" customHeight="1">
      <x:c r="A456" s="34"/>
      <x:c r="B456" s="34"/>
      <x:c r="C456" s="35"/>
      <x:c r="D456" s="36"/>
      <x:c r="E456" s="36"/>
      <x:c r="F456" s="37"/>
      <x:c r="G456" s="38" t="n">
        <x:f>IF(K456=0,0,IF(H456="",1,-1))</x:f>
        <x:v>0</x:v>
      </x:c>
      <x:c r="H456" s="33" t="str">
        <x:f>IF(K456=0,"",IF(A456="","Ausstiegs-ID eingeben",IF(IF(IFERROR(OR(CODE(UPPER(LEFT(A456,1)))&lt;65,CODE(UPPER(LEFT(A456,1)))&gt;90),TRUE),TRUE,OR(NOT(ISTEXT(A456)),LEN(A456)&gt;64,LEN(A456)&lt;&gt;LEN(SUBSTITUTE(A456,"*","")),LEN(A456)&lt;&gt;LEN(SUBSTITUTE(A456,"?","")),LEN(A456)&lt;&gt;LEN(SUBSTITUTE(A456,"~","")),LEN(A456)&lt;&gt;LEN(SUBSTITUTE(A456,"=","")),LEN(A456)&lt;&gt;LEN(SUBSTITUTE(A456,"&lt;","")),LEN(A456)&lt;&gt;LEN(SUBSTITUTE(A456,"&gt;","")))),"IDs: Text mit A–Z am Anfang, bis zu 64 Zeichen; ohne *, ?, ~, =, &lt; oder &gt;. Beispiel: T-001.",IF(COUNTIFS('Exits'!$A$9:$A$608,A456)&lt;&gt;1,"Ausstiegs-ID ist doppelt",IF(B456="","Zugehörige Trade-ID eingeben",IF(IF(IFERROR(OR(CODE(UPPER(LEFT(B456,1)))&lt;65,CODE(UPPER(LEFT(B456,1)))&gt;90),TRUE),TRUE,OR(NOT(ISTEXT(B456)),LEN(B456)&gt;64,LEN(B456)&lt;&gt;LEN(SUBSTITUTE(B456,"*","")),LEN(B456)&lt;&gt;LEN(SUBSTITUTE(B456,"?","")),LEN(B456)&lt;&gt;LEN(SUBSTITUTE(B456,"~","")),LEN(B456)&lt;&gt;LEN(SUBSTITUTE(B456,"=","")),LEN(B456)&lt;&gt;LEN(SUBSTITUTE(B456,"&lt;","")),LEN(B456)&lt;&gt;LEN(SUBSTITUTE(B456,"&gt;","")))),"IDs: Text mit A–Z am Anfang, bis zu 64 Zeichen; ohne *, ?, ~, =, &lt; oder &gt;. Beispiel: T-001.",IF(COUNTIFS('Trades'!$A$9:$A$208,B456)&lt;&gt;1,"Trade-ID muss genau einer Trades-Zeile entsprechen",IF(NOT(ISNUMBER(C456)),"Gültigen Schließungszeitpunkt eingeben",IF(OR(C456&lt;1,C456&gt;2958465),"Gültigen Schließungszeitpunkt eingeben",IF(NOT(ISNUMBER(D456)),"Positive geschlossene Menge eingeben",IF(OR(D456&lt;=0,D456&gt;1000000,ROUND(D456,8)&lt;&gt;D456),"Positive geschlossene Menge eingeben",IF(NOT(ISNUMBER(INDEX('Trades'!$D$9:$D$208,MATCH(B456,'Trades'!$A$9:$A$208,0)))),"Gültigen Eröffnungszeitpunkt eingeben",IF(C456&lt;INDEX('Trades'!$D$9:$D$208,MATCH(B456,'Trades'!$A$9:$A$208,0)),"Ausstieg liegt vor der Eröffnung",IF(AND(E456&lt;&gt;"",OR(NOT(ISNUMBER(E456)),E456&lt;=0)),"Positiven Kurs eingeben oder leer lassen",IF(AND(F456&lt;&gt;"",NOT(ISNUMBER(F456))),"Brutto-P&amp;L muss numerisch oder leer sein",IF(AND(ISNUMBER(F456),OR(ABS(F456)&gt;1000000000,ROUND(F456,2)&lt;&gt;F456)),"Geldbeträge: höchstens 2 Nachkommastellen; Eingabebetrag absolut ≤ 1.000.000.000.",""))))))))))))))))</x:f>
      </x:c>
      <x:c r="I456" s="29" t="str">
        <x:f>IF(ISNUMBER(D456),ROUND(D456,8),"")</x:f>
      </x:c>
      <x:c r="J456" s="29" t="n">
        <x:f>IF(ISNUMBER(F456),1,0)</x:f>
        <x:v>0</x:v>
      </x:c>
      <x:c r="K456" s="29" t="n">
        <x:f>IF(COUNTA(A456:F456)=0,0,1)</x:f>
        <x:v>0</x:v>
      </x:c>
    </x:row>
    <x:row r="457" ht="36" customHeight="1">
      <x:c r="A457" s="34"/>
      <x:c r="B457" s="34"/>
      <x:c r="C457" s="35"/>
      <x:c r="D457" s="36"/>
      <x:c r="E457" s="36"/>
      <x:c r="F457" s="37"/>
      <x:c r="G457" s="38" t="n">
        <x:f>IF(K457=0,0,IF(H457="",1,-1))</x:f>
        <x:v>0</x:v>
      </x:c>
      <x:c r="H457" s="33" t="str">
        <x:f>IF(K457=0,"",IF(A457="","Ausstiegs-ID eingeben",IF(IF(IFERROR(OR(CODE(UPPER(LEFT(A457,1)))&lt;65,CODE(UPPER(LEFT(A457,1)))&gt;90),TRUE),TRUE,OR(NOT(ISTEXT(A457)),LEN(A457)&gt;64,LEN(A457)&lt;&gt;LEN(SUBSTITUTE(A457,"*","")),LEN(A457)&lt;&gt;LEN(SUBSTITUTE(A457,"?","")),LEN(A457)&lt;&gt;LEN(SUBSTITUTE(A457,"~","")),LEN(A457)&lt;&gt;LEN(SUBSTITUTE(A457,"=","")),LEN(A457)&lt;&gt;LEN(SUBSTITUTE(A457,"&lt;","")),LEN(A457)&lt;&gt;LEN(SUBSTITUTE(A457,"&gt;","")))),"IDs: Text mit A–Z am Anfang, bis zu 64 Zeichen; ohne *, ?, ~, =, &lt; oder &gt;. Beispiel: T-001.",IF(COUNTIFS('Exits'!$A$9:$A$608,A457)&lt;&gt;1,"Ausstiegs-ID ist doppelt",IF(B457="","Zugehörige Trade-ID eingeben",IF(IF(IFERROR(OR(CODE(UPPER(LEFT(B457,1)))&lt;65,CODE(UPPER(LEFT(B457,1)))&gt;90),TRUE),TRUE,OR(NOT(ISTEXT(B457)),LEN(B457)&gt;64,LEN(B457)&lt;&gt;LEN(SUBSTITUTE(B457,"*","")),LEN(B457)&lt;&gt;LEN(SUBSTITUTE(B457,"?","")),LEN(B457)&lt;&gt;LEN(SUBSTITUTE(B457,"~","")),LEN(B457)&lt;&gt;LEN(SUBSTITUTE(B457,"=","")),LEN(B457)&lt;&gt;LEN(SUBSTITUTE(B457,"&lt;","")),LEN(B457)&lt;&gt;LEN(SUBSTITUTE(B457,"&gt;","")))),"IDs: Text mit A–Z am Anfang, bis zu 64 Zeichen; ohne *, ?, ~, =, &lt; oder &gt;. Beispiel: T-001.",IF(COUNTIFS('Trades'!$A$9:$A$208,B457)&lt;&gt;1,"Trade-ID muss genau einer Trades-Zeile entsprechen",IF(NOT(ISNUMBER(C457)),"Gültigen Schließungszeitpunkt eingeben",IF(OR(C457&lt;1,C457&gt;2958465),"Gültigen Schließungszeitpunkt eingeben",IF(NOT(ISNUMBER(D457)),"Positive geschlossene Menge eingeben",IF(OR(D457&lt;=0,D457&gt;1000000,ROUND(D457,8)&lt;&gt;D457),"Positive geschlossene Menge eingeben",IF(NOT(ISNUMBER(INDEX('Trades'!$D$9:$D$208,MATCH(B457,'Trades'!$A$9:$A$208,0)))),"Gültigen Eröffnungszeitpunkt eingeben",IF(C457&lt;INDEX('Trades'!$D$9:$D$208,MATCH(B457,'Trades'!$A$9:$A$208,0)),"Ausstieg liegt vor der Eröffnung",IF(AND(E457&lt;&gt;"",OR(NOT(ISNUMBER(E457)),E457&lt;=0)),"Positiven Kurs eingeben oder leer lassen",IF(AND(F457&lt;&gt;"",NOT(ISNUMBER(F457))),"Brutto-P&amp;L muss numerisch oder leer sein",IF(AND(ISNUMBER(F457),OR(ABS(F457)&gt;1000000000,ROUND(F457,2)&lt;&gt;F457)),"Geldbeträge: höchstens 2 Nachkommastellen; Eingabebetrag absolut ≤ 1.000.000.000.",""))))))))))))))))</x:f>
      </x:c>
      <x:c r="I457" s="29" t="str">
        <x:f>IF(ISNUMBER(D457),ROUND(D457,8),"")</x:f>
      </x:c>
      <x:c r="J457" s="29" t="n">
        <x:f>IF(ISNUMBER(F457),1,0)</x:f>
        <x:v>0</x:v>
      </x:c>
      <x:c r="K457" s="29" t="n">
        <x:f>IF(COUNTA(A457:F457)=0,0,1)</x:f>
        <x:v>0</x:v>
      </x:c>
    </x:row>
    <x:row r="458" ht="36" customHeight="1">
      <x:c r="A458" s="34"/>
      <x:c r="B458" s="34"/>
      <x:c r="C458" s="35"/>
      <x:c r="D458" s="36"/>
      <x:c r="E458" s="36"/>
      <x:c r="F458" s="37"/>
      <x:c r="G458" s="38" t="n">
        <x:f>IF(K458=0,0,IF(H458="",1,-1))</x:f>
        <x:v>0</x:v>
      </x:c>
      <x:c r="H458" s="33" t="str">
        <x:f>IF(K458=0,"",IF(A458="","Ausstiegs-ID eingeben",IF(IF(IFERROR(OR(CODE(UPPER(LEFT(A458,1)))&lt;65,CODE(UPPER(LEFT(A458,1)))&gt;90),TRUE),TRUE,OR(NOT(ISTEXT(A458)),LEN(A458)&gt;64,LEN(A458)&lt;&gt;LEN(SUBSTITUTE(A458,"*","")),LEN(A458)&lt;&gt;LEN(SUBSTITUTE(A458,"?","")),LEN(A458)&lt;&gt;LEN(SUBSTITUTE(A458,"~","")),LEN(A458)&lt;&gt;LEN(SUBSTITUTE(A458,"=","")),LEN(A458)&lt;&gt;LEN(SUBSTITUTE(A458,"&lt;","")),LEN(A458)&lt;&gt;LEN(SUBSTITUTE(A458,"&gt;","")))),"IDs: Text mit A–Z am Anfang, bis zu 64 Zeichen; ohne *, ?, ~, =, &lt; oder &gt;. Beispiel: T-001.",IF(COUNTIFS('Exits'!$A$9:$A$608,A458)&lt;&gt;1,"Ausstiegs-ID ist doppelt",IF(B458="","Zugehörige Trade-ID eingeben",IF(IF(IFERROR(OR(CODE(UPPER(LEFT(B458,1)))&lt;65,CODE(UPPER(LEFT(B458,1)))&gt;90),TRUE),TRUE,OR(NOT(ISTEXT(B458)),LEN(B458)&gt;64,LEN(B458)&lt;&gt;LEN(SUBSTITUTE(B458,"*","")),LEN(B458)&lt;&gt;LEN(SUBSTITUTE(B458,"?","")),LEN(B458)&lt;&gt;LEN(SUBSTITUTE(B458,"~","")),LEN(B458)&lt;&gt;LEN(SUBSTITUTE(B458,"=","")),LEN(B458)&lt;&gt;LEN(SUBSTITUTE(B458,"&lt;","")),LEN(B458)&lt;&gt;LEN(SUBSTITUTE(B458,"&gt;","")))),"IDs: Text mit A–Z am Anfang, bis zu 64 Zeichen; ohne *, ?, ~, =, &lt; oder &gt;. Beispiel: T-001.",IF(COUNTIFS('Trades'!$A$9:$A$208,B458)&lt;&gt;1,"Trade-ID muss genau einer Trades-Zeile entsprechen",IF(NOT(ISNUMBER(C458)),"Gültigen Schließungszeitpunkt eingeben",IF(OR(C458&lt;1,C458&gt;2958465),"Gültigen Schließungszeitpunkt eingeben",IF(NOT(ISNUMBER(D458)),"Positive geschlossene Menge eingeben",IF(OR(D458&lt;=0,D458&gt;1000000,ROUND(D458,8)&lt;&gt;D458),"Positive geschlossene Menge eingeben",IF(NOT(ISNUMBER(INDEX('Trades'!$D$9:$D$208,MATCH(B458,'Trades'!$A$9:$A$208,0)))),"Gültigen Eröffnungszeitpunkt eingeben",IF(C458&lt;INDEX('Trades'!$D$9:$D$208,MATCH(B458,'Trades'!$A$9:$A$208,0)),"Ausstieg liegt vor der Eröffnung",IF(AND(E458&lt;&gt;"",OR(NOT(ISNUMBER(E458)),E458&lt;=0)),"Positiven Kurs eingeben oder leer lassen",IF(AND(F458&lt;&gt;"",NOT(ISNUMBER(F458))),"Brutto-P&amp;L muss numerisch oder leer sein",IF(AND(ISNUMBER(F458),OR(ABS(F458)&gt;1000000000,ROUND(F458,2)&lt;&gt;F458)),"Geldbeträge: höchstens 2 Nachkommastellen; Eingabebetrag absolut ≤ 1.000.000.000.",""))))))))))))))))</x:f>
      </x:c>
      <x:c r="I458" s="29" t="str">
        <x:f>IF(ISNUMBER(D458),ROUND(D458,8),"")</x:f>
      </x:c>
      <x:c r="J458" s="29" t="n">
        <x:f>IF(ISNUMBER(F458),1,0)</x:f>
        <x:v>0</x:v>
      </x:c>
      <x:c r="K458" s="29" t="n">
        <x:f>IF(COUNTA(A458:F458)=0,0,1)</x:f>
        <x:v>0</x:v>
      </x:c>
    </x:row>
    <x:row r="459" ht="36" customHeight="1">
      <x:c r="A459" s="34"/>
      <x:c r="B459" s="34"/>
      <x:c r="C459" s="35"/>
      <x:c r="D459" s="36"/>
      <x:c r="E459" s="36"/>
      <x:c r="F459" s="37"/>
      <x:c r="G459" s="38" t="n">
        <x:f>IF(K459=0,0,IF(H459="",1,-1))</x:f>
        <x:v>0</x:v>
      </x:c>
      <x:c r="H459" s="33" t="str">
        <x:f>IF(K459=0,"",IF(A459="","Ausstiegs-ID eingeben",IF(IF(IFERROR(OR(CODE(UPPER(LEFT(A459,1)))&lt;65,CODE(UPPER(LEFT(A459,1)))&gt;90),TRUE),TRUE,OR(NOT(ISTEXT(A459)),LEN(A459)&gt;64,LEN(A459)&lt;&gt;LEN(SUBSTITUTE(A459,"*","")),LEN(A459)&lt;&gt;LEN(SUBSTITUTE(A459,"?","")),LEN(A459)&lt;&gt;LEN(SUBSTITUTE(A459,"~","")),LEN(A459)&lt;&gt;LEN(SUBSTITUTE(A459,"=","")),LEN(A459)&lt;&gt;LEN(SUBSTITUTE(A459,"&lt;","")),LEN(A459)&lt;&gt;LEN(SUBSTITUTE(A459,"&gt;","")))),"IDs: Text mit A–Z am Anfang, bis zu 64 Zeichen; ohne *, ?, ~, =, &lt; oder &gt;. Beispiel: T-001.",IF(COUNTIFS('Exits'!$A$9:$A$608,A459)&lt;&gt;1,"Ausstiegs-ID ist doppelt",IF(B459="","Zugehörige Trade-ID eingeben",IF(IF(IFERROR(OR(CODE(UPPER(LEFT(B459,1)))&lt;65,CODE(UPPER(LEFT(B459,1)))&gt;90),TRUE),TRUE,OR(NOT(ISTEXT(B459)),LEN(B459)&gt;64,LEN(B459)&lt;&gt;LEN(SUBSTITUTE(B459,"*","")),LEN(B459)&lt;&gt;LEN(SUBSTITUTE(B459,"?","")),LEN(B459)&lt;&gt;LEN(SUBSTITUTE(B459,"~","")),LEN(B459)&lt;&gt;LEN(SUBSTITUTE(B459,"=","")),LEN(B459)&lt;&gt;LEN(SUBSTITUTE(B459,"&lt;","")),LEN(B459)&lt;&gt;LEN(SUBSTITUTE(B459,"&gt;","")))),"IDs: Text mit A–Z am Anfang, bis zu 64 Zeichen; ohne *, ?, ~, =, &lt; oder &gt;. Beispiel: T-001.",IF(COUNTIFS('Trades'!$A$9:$A$208,B459)&lt;&gt;1,"Trade-ID muss genau einer Trades-Zeile entsprechen",IF(NOT(ISNUMBER(C459)),"Gültigen Schließungszeitpunkt eingeben",IF(OR(C459&lt;1,C459&gt;2958465),"Gültigen Schließungszeitpunkt eingeben",IF(NOT(ISNUMBER(D459)),"Positive geschlossene Menge eingeben",IF(OR(D459&lt;=0,D459&gt;1000000,ROUND(D459,8)&lt;&gt;D459),"Positive geschlossene Menge eingeben",IF(NOT(ISNUMBER(INDEX('Trades'!$D$9:$D$208,MATCH(B459,'Trades'!$A$9:$A$208,0)))),"Gültigen Eröffnungszeitpunkt eingeben",IF(C459&lt;INDEX('Trades'!$D$9:$D$208,MATCH(B459,'Trades'!$A$9:$A$208,0)),"Ausstieg liegt vor der Eröffnung",IF(AND(E459&lt;&gt;"",OR(NOT(ISNUMBER(E459)),E459&lt;=0)),"Positiven Kurs eingeben oder leer lassen",IF(AND(F459&lt;&gt;"",NOT(ISNUMBER(F459))),"Brutto-P&amp;L muss numerisch oder leer sein",IF(AND(ISNUMBER(F459),OR(ABS(F459)&gt;1000000000,ROUND(F459,2)&lt;&gt;F459)),"Geldbeträge: höchstens 2 Nachkommastellen; Eingabebetrag absolut ≤ 1.000.000.000.",""))))))))))))))))</x:f>
      </x:c>
      <x:c r="I459" s="29" t="str">
        <x:f>IF(ISNUMBER(D459),ROUND(D459,8),"")</x:f>
      </x:c>
      <x:c r="J459" s="29" t="n">
        <x:f>IF(ISNUMBER(F459),1,0)</x:f>
        <x:v>0</x:v>
      </x:c>
      <x:c r="K459" s="29" t="n">
        <x:f>IF(COUNTA(A459:F459)=0,0,1)</x:f>
        <x:v>0</x:v>
      </x:c>
    </x:row>
    <x:row r="460" ht="36" customHeight="1">
      <x:c r="A460" s="34"/>
      <x:c r="B460" s="34"/>
      <x:c r="C460" s="35"/>
      <x:c r="D460" s="36"/>
      <x:c r="E460" s="36"/>
      <x:c r="F460" s="37"/>
      <x:c r="G460" s="38" t="n">
        <x:f>IF(K460=0,0,IF(H460="",1,-1))</x:f>
        <x:v>0</x:v>
      </x:c>
      <x:c r="H460" s="33" t="str">
        <x:f>IF(K460=0,"",IF(A460="","Ausstiegs-ID eingeben",IF(IF(IFERROR(OR(CODE(UPPER(LEFT(A460,1)))&lt;65,CODE(UPPER(LEFT(A460,1)))&gt;90),TRUE),TRUE,OR(NOT(ISTEXT(A460)),LEN(A460)&gt;64,LEN(A460)&lt;&gt;LEN(SUBSTITUTE(A460,"*","")),LEN(A460)&lt;&gt;LEN(SUBSTITUTE(A460,"?","")),LEN(A460)&lt;&gt;LEN(SUBSTITUTE(A460,"~","")),LEN(A460)&lt;&gt;LEN(SUBSTITUTE(A460,"=","")),LEN(A460)&lt;&gt;LEN(SUBSTITUTE(A460,"&lt;","")),LEN(A460)&lt;&gt;LEN(SUBSTITUTE(A460,"&gt;","")))),"IDs: Text mit A–Z am Anfang, bis zu 64 Zeichen; ohne *, ?, ~, =, &lt; oder &gt;. Beispiel: T-001.",IF(COUNTIFS('Exits'!$A$9:$A$608,A460)&lt;&gt;1,"Ausstiegs-ID ist doppelt",IF(B460="","Zugehörige Trade-ID eingeben",IF(IF(IFERROR(OR(CODE(UPPER(LEFT(B460,1)))&lt;65,CODE(UPPER(LEFT(B460,1)))&gt;90),TRUE),TRUE,OR(NOT(ISTEXT(B460)),LEN(B460)&gt;64,LEN(B460)&lt;&gt;LEN(SUBSTITUTE(B460,"*","")),LEN(B460)&lt;&gt;LEN(SUBSTITUTE(B460,"?","")),LEN(B460)&lt;&gt;LEN(SUBSTITUTE(B460,"~","")),LEN(B460)&lt;&gt;LEN(SUBSTITUTE(B460,"=","")),LEN(B460)&lt;&gt;LEN(SUBSTITUTE(B460,"&lt;","")),LEN(B460)&lt;&gt;LEN(SUBSTITUTE(B460,"&gt;","")))),"IDs: Text mit A–Z am Anfang, bis zu 64 Zeichen; ohne *, ?, ~, =, &lt; oder &gt;. Beispiel: T-001.",IF(COUNTIFS('Trades'!$A$9:$A$208,B460)&lt;&gt;1,"Trade-ID muss genau einer Trades-Zeile entsprechen",IF(NOT(ISNUMBER(C460)),"Gültigen Schließungszeitpunkt eingeben",IF(OR(C460&lt;1,C460&gt;2958465),"Gültigen Schließungszeitpunkt eingeben",IF(NOT(ISNUMBER(D460)),"Positive geschlossene Menge eingeben",IF(OR(D460&lt;=0,D460&gt;1000000,ROUND(D460,8)&lt;&gt;D460),"Positive geschlossene Menge eingeben",IF(NOT(ISNUMBER(INDEX('Trades'!$D$9:$D$208,MATCH(B460,'Trades'!$A$9:$A$208,0)))),"Gültigen Eröffnungszeitpunkt eingeben",IF(C460&lt;INDEX('Trades'!$D$9:$D$208,MATCH(B460,'Trades'!$A$9:$A$208,0)),"Ausstieg liegt vor der Eröffnung",IF(AND(E460&lt;&gt;"",OR(NOT(ISNUMBER(E460)),E460&lt;=0)),"Positiven Kurs eingeben oder leer lassen",IF(AND(F460&lt;&gt;"",NOT(ISNUMBER(F460))),"Brutto-P&amp;L muss numerisch oder leer sein",IF(AND(ISNUMBER(F460),OR(ABS(F460)&gt;1000000000,ROUND(F460,2)&lt;&gt;F460)),"Geldbeträge: höchstens 2 Nachkommastellen; Eingabebetrag absolut ≤ 1.000.000.000.",""))))))))))))))))</x:f>
      </x:c>
      <x:c r="I460" s="29" t="str">
        <x:f>IF(ISNUMBER(D460),ROUND(D460,8),"")</x:f>
      </x:c>
      <x:c r="J460" s="29" t="n">
        <x:f>IF(ISNUMBER(F460),1,0)</x:f>
        <x:v>0</x:v>
      </x:c>
      <x:c r="K460" s="29" t="n">
        <x:f>IF(COUNTA(A460:F460)=0,0,1)</x:f>
        <x:v>0</x:v>
      </x:c>
    </x:row>
    <x:row r="461" ht="36" customHeight="1">
      <x:c r="A461" s="34"/>
      <x:c r="B461" s="34"/>
      <x:c r="C461" s="35"/>
      <x:c r="D461" s="36"/>
      <x:c r="E461" s="36"/>
      <x:c r="F461" s="37"/>
      <x:c r="G461" s="38" t="n">
        <x:f>IF(K461=0,0,IF(H461="",1,-1))</x:f>
        <x:v>0</x:v>
      </x:c>
      <x:c r="H461" s="33" t="str">
        <x:f>IF(K461=0,"",IF(A461="","Ausstiegs-ID eingeben",IF(IF(IFERROR(OR(CODE(UPPER(LEFT(A461,1)))&lt;65,CODE(UPPER(LEFT(A461,1)))&gt;90),TRUE),TRUE,OR(NOT(ISTEXT(A461)),LEN(A461)&gt;64,LEN(A461)&lt;&gt;LEN(SUBSTITUTE(A461,"*","")),LEN(A461)&lt;&gt;LEN(SUBSTITUTE(A461,"?","")),LEN(A461)&lt;&gt;LEN(SUBSTITUTE(A461,"~","")),LEN(A461)&lt;&gt;LEN(SUBSTITUTE(A461,"=","")),LEN(A461)&lt;&gt;LEN(SUBSTITUTE(A461,"&lt;","")),LEN(A461)&lt;&gt;LEN(SUBSTITUTE(A461,"&gt;","")))),"IDs: Text mit A–Z am Anfang, bis zu 64 Zeichen; ohne *, ?, ~, =, &lt; oder &gt;. Beispiel: T-001.",IF(COUNTIFS('Exits'!$A$9:$A$608,A461)&lt;&gt;1,"Ausstiegs-ID ist doppelt",IF(B461="","Zugehörige Trade-ID eingeben",IF(IF(IFERROR(OR(CODE(UPPER(LEFT(B461,1)))&lt;65,CODE(UPPER(LEFT(B461,1)))&gt;90),TRUE),TRUE,OR(NOT(ISTEXT(B461)),LEN(B461)&gt;64,LEN(B461)&lt;&gt;LEN(SUBSTITUTE(B461,"*","")),LEN(B461)&lt;&gt;LEN(SUBSTITUTE(B461,"?","")),LEN(B461)&lt;&gt;LEN(SUBSTITUTE(B461,"~","")),LEN(B461)&lt;&gt;LEN(SUBSTITUTE(B461,"=","")),LEN(B461)&lt;&gt;LEN(SUBSTITUTE(B461,"&lt;","")),LEN(B461)&lt;&gt;LEN(SUBSTITUTE(B461,"&gt;","")))),"IDs: Text mit A–Z am Anfang, bis zu 64 Zeichen; ohne *, ?, ~, =, &lt; oder &gt;. Beispiel: T-001.",IF(COUNTIFS('Trades'!$A$9:$A$208,B461)&lt;&gt;1,"Trade-ID muss genau einer Trades-Zeile entsprechen",IF(NOT(ISNUMBER(C461)),"Gültigen Schließungszeitpunkt eingeben",IF(OR(C461&lt;1,C461&gt;2958465),"Gültigen Schließungszeitpunkt eingeben",IF(NOT(ISNUMBER(D461)),"Positive geschlossene Menge eingeben",IF(OR(D461&lt;=0,D461&gt;1000000,ROUND(D461,8)&lt;&gt;D461),"Positive geschlossene Menge eingeben",IF(NOT(ISNUMBER(INDEX('Trades'!$D$9:$D$208,MATCH(B461,'Trades'!$A$9:$A$208,0)))),"Gültigen Eröffnungszeitpunkt eingeben",IF(C461&lt;INDEX('Trades'!$D$9:$D$208,MATCH(B461,'Trades'!$A$9:$A$208,0)),"Ausstieg liegt vor der Eröffnung",IF(AND(E461&lt;&gt;"",OR(NOT(ISNUMBER(E461)),E461&lt;=0)),"Positiven Kurs eingeben oder leer lassen",IF(AND(F461&lt;&gt;"",NOT(ISNUMBER(F461))),"Brutto-P&amp;L muss numerisch oder leer sein",IF(AND(ISNUMBER(F461),OR(ABS(F461)&gt;1000000000,ROUND(F461,2)&lt;&gt;F461)),"Geldbeträge: höchstens 2 Nachkommastellen; Eingabebetrag absolut ≤ 1.000.000.000.",""))))))))))))))))</x:f>
      </x:c>
      <x:c r="I461" s="29" t="str">
        <x:f>IF(ISNUMBER(D461),ROUND(D461,8),"")</x:f>
      </x:c>
      <x:c r="J461" s="29" t="n">
        <x:f>IF(ISNUMBER(F461),1,0)</x:f>
        <x:v>0</x:v>
      </x:c>
      <x:c r="K461" s="29" t="n">
        <x:f>IF(COUNTA(A461:F461)=0,0,1)</x:f>
        <x:v>0</x:v>
      </x:c>
    </x:row>
    <x:row r="462" ht="36" customHeight="1">
      <x:c r="A462" s="34"/>
      <x:c r="B462" s="34"/>
      <x:c r="C462" s="35"/>
      <x:c r="D462" s="36"/>
      <x:c r="E462" s="36"/>
      <x:c r="F462" s="37"/>
      <x:c r="G462" s="38" t="n">
        <x:f>IF(K462=0,0,IF(H462="",1,-1))</x:f>
        <x:v>0</x:v>
      </x:c>
      <x:c r="H462" s="33" t="str">
        <x:f>IF(K462=0,"",IF(A462="","Ausstiegs-ID eingeben",IF(IF(IFERROR(OR(CODE(UPPER(LEFT(A462,1)))&lt;65,CODE(UPPER(LEFT(A462,1)))&gt;90),TRUE),TRUE,OR(NOT(ISTEXT(A462)),LEN(A462)&gt;64,LEN(A462)&lt;&gt;LEN(SUBSTITUTE(A462,"*","")),LEN(A462)&lt;&gt;LEN(SUBSTITUTE(A462,"?","")),LEN(A462)&lt;&gt;LEN(SUBSTITUTE(A462,"~","")),LEN(A462)&lt;&gt;LEN(SUBSTITUTE(A462,"=","")),LEN(A462)&lt;&gt;LEN(SUBSTITUTE(A462,"&lt;","")),LEN(A462)&lt;&gt;LEN(SUBSTITUTE(A462,"&gt;","")))),"IDs: Text mit A–Z am Anfang, bis zu 64 Zeichen; ohne *, ?, ~, =, &lt; oder &gt;. Beispiel: T-001.",IF(COUNTIFS('Exits'!$A$9:$A$608,A462)&lt;&gt;1,"Ausstiegs-ID ist doppelt",IF(B462="","Zugehörige Trade-ID eingeben",IF(IF(IFERROR(OR(CODE(UPPER(LEFT(B462,1)))&lt;65,CODE(UPPER(LEFT(B462,1)))&gt;90),TRUE),TRUE,OR(NOT(ISTEXT(B462)),LEN(B462)&gt;64,LEN(B462)&lt;&gt;LEN(SUBSTITUTE(B462,"*","")),LEN(B462)&lt;&gt;LEN(SUBSTITUTE(B462,"?","")),LEN(B462)&lt;&gt;LEN(SUBSTITUTE(B462,"~","")),LEN(B462)&lt;&gt;LEN(SUBSTITUTE(B462,"=","")),LEN(B462)&lt;&gt;LEN(SUBSTITUTE(B462,"&lt;","")),LEN(B462)&lt;&gt;LEN(SUBSTITUTE(B462,"&gt;","")))),"IDs: Text mit A–Z am Anfang, bis zu 64 Zeichen; ohne *, ?, ~, =, &lt; oder &gt;. Beispiel: T-001.",IF(COUNTIFS('Trades'!$A$9:$A$208,B462)&lt;&gt;1,"Trade-ID muss genau einer Trades-Zeile entsprechen",IF(NOT(ISNUMBER(C462)),"Gültigen Schließungszeitpunkt eingeben",IF(OR(C462&lt;1,C462&gt;2958465),"Gültigen Schließungszeitpunkt eingeben",IF(NOT(ISNUMBER(D462)),"Positive geschlossene Menge eingeben",IF(OR(D462&lt;=0,D462&gt;1000000,ROUND(D462,8)&lt;&gt;D462),"Positive geschlossene Menge eingeben",IF(NOT(ISNUMBER(INDEX('Trades'!$D$9:$D$208,MATCH(B462,'Trades'!$A$9:$A$208,0)))),"Gültigen Eröffnungszeitpunkt eingeben",IF(C462&lt;INDEX('Trades'!$D$9:$D$208,MATCH(B462,'Trades'!$A$9:$A$208,0)),"Ausstieg liegt vor der Eröffnung",IF(AND(E462&lt;&gt;"",OR(NOT(ISNUMBER(E462)),E462&lt;=0)),"Positiven Kurs eingeben oder leer lassen",IF(AND(F462&lt;&gt;"",NOT(ISNUMBER(F462))),"Brutto-P&amp;L muss numerisch oder leer sein",IF(AND(ISNUMBER(F462),OR(ABS(F462)&gt;1000000000,ROUND(F462,2)&lt;&gt;F462)),"Geldbeträge: höchstens 2 Nachkommastellen; Eingabebetrag absolut ≤ 1.000.000.000.",""))))))))))))))))</x:f>
      </x:c>
      <x:c r="I462" s="29" t="str">
        <x:f>IF(ISNUMBER(D462),ROUND(D462,8),"")</x:f>
      </x:c>
      <x:c r="J462" s="29" t="n">
        <x:f>IF(ISNUMBER(F462),1,0)</x:f>
        <x:v>0</x:v>
      </x:c>
      <x:c r="K462" s="29" t="n">
        <x:f>IF(COUNTA(A462:F462)=0,0,1)</x:f>
        <x:v>0</x:v>
      </x:c>
    </x:row>
    <x:row r="463" ht="36" customHeight="1">
      <x:c r="A463" s="34"/>
      <x:c r="B463" s="34"/>
      <x:c r="C463" s="35"/>
      <x:c r="D463" s="36"/>
      <x:c r="E463" s="36"/>
      <x:c r="F463" s="37"/>
      <x:c r="G463" s="38" t="n">
        <x:f>IF(K463=0,0,IF(H463="",1,-1))</x:f>
        <x:v>0</x:v>
      </x:c>
      <x:c r="H463" s="33" t="str">
        <x:f>IF(K463=0,"",IF(A463="","Ausstiegs-ID eingeben",IF(IF(IFERROR(OR(CODE(UPPER(LEFT(A463,1)))&lt;65,CODE(UPPER(LEFT(A463,1)))&gt;90),TRUE),TRUE,OR(NOT(ISTEXT(A463)),LEN(A463)&gt;64,LEN(A463)&lt;&gt;LEN(SUBSTITUTE(A463,"*","")),LEN(A463)&lt;&gt;LEN(SUBSTITUTE(A463,"?","")),LEN(A463)&lt;&gt;LEN(SUBSTITUTE(A463,"~","")),LEN(A463)&lt;&gt;LEN(SUBSTITUTE(A463,"=","")),LEN(A463)&lt;&gt;LEN(SUBSTITUTE(A463,"&lt;","")),LEN(A463)&lt;&gt;LEN(SUBSTITUTE(A463,"&gt;","")))),"IDs: Text mit A–Z am Anfang, bis zu 64 Zeichen; ohne *, ?, ~, =, &lt; oder &gt;. Beispiel: T-001.",IF(COUNTIFS('Exits'!$A$9:$A$608,A463)&lt;&gt;1,"Ausstiegs-ID ist doppelt",IF(B463="","Zugehörige Trade-ID eingeben",IF(IF(IFERROR(OR(CODE(UPPER(LEFT(B463,1)))&lt;65,CODE(UPPER(LEFT(B463,1)))&gt;90),TRUE),TRUE,OR(NOT(ISTEXT(B463)),LEN(B463)&gt;64,LEN(B463)&lt;&gt;LEN(SUBSTITUTE(B463,"*","")),LEN(B463)&lt;&gt;LEN(SUBSTITUTE(B463,"?","")),LEN(B463)&lt;&gt;LEN(SUBSTITUTE(B463,"~","")),LEN(B463)&lt;&gt;LEN(SUBSTITUTE(B463,"=","")),LEN(B463)&lt;&gt;LEN(SUBSTITUTE(B463,"&lt;","")),LEN(B463)&lt;&gt;LEN(SUBSTITUTE(B463,"&gt;","")))),"IDs: Text mit A–Z am Anfang, bis zu 64 Zeichen; ohne *, ?, ~, =, &lt; oder &gt;. Beispiel: T-001.",IF(COUNTIFS('Trades'!$A$9:$A$208,B463)&lt;&gt;1,"Trade-ID muss genau einer Trades-Zeile entsprechen",IF(NOT(ISNUMBER(C463)),"Gültigen Schließungszeitpunkt eingeben",IF(OR(C463&lt;1,C463&gt;2958465),"Gültigen Schließungszeitpunkt eingeben",IF(NOT(ISNUMBER(D463)),"Positive geschlossene Menge eingeben",IF(OR(D463&lt;=0,D463&gt;1000000,ROUND(D463,8)&lt;&gt;D463),"Positive geschlossene Menge eingeben",IF(NOT(ISNUMBER(INDEX('Trades'!$D$9:$D$208,MATCH(B463,'Trades'!$A$9:$A$208,0)))),"Gültigen Eröffnungszeitpunkt eingeben",IF(C463&lt;INDEX('Trades'!$D$9:$D$208,MATCH(B463,'Trades'!$A$9:$A$208,0)),"Ausstieg liegt vor der Eröffnung",IF(AND(E463&lt;&gt;"",OR(NOT(ISNUMBER(E463)),E463&lt;=0)),"Positiven Kurs eingeben oder leer lassen",IF(AND(F463&lt;&gt;"",NOT(ISNUMBER(F463))),"Brutto-P&amp;L muss numerisch oder leer sein",IF(AND(ISNUMBER(F463),OR(ABS(F463)&gt;1000000000,ROUND(F463,2)&lt;&gt;F463)),"Geldbeträge: höchstens 2 Nachkommastellen; Eingabebetrag absolut ≤ 1.000.000.000.",""))))))))))))))))</x:f>
      </x:c>
      <x:c r="I463" s="29" t="str">
        <x:f>IF(ISNUMBER(D463),ROUND(D463,8),"")</x:f>
      </x:c>
      <x:c r="J463" s="29" t="n">
        <x:f>IF(ISNUMBER(F463),1,0)</x:f>
        <x:v>0</x:v>
      </x:c>
      <x:c r="K463" s="29" t="n">
        <x:f>IF(COUNTA(A463:F463)=0,0,1)</x:f>
        <x:v>0</x:v>
      </x:c>
    </x:row>
    <x:row r="464" ht="36" customHeight="1">
      <x:c r="A464" s="34"/>
      <x:c r="B464" s="34"/>
      <x:c r="C464" s="35"/>
      <x:c r="D464" s="36"/>
      <x:c r="E464" s="36"/>
      <x:c r="F464" s="37"/>
      <x:c r="G464" s="38" t="n">
        <x:f>IF(K464=0,0,IF(H464="",1,-1))</x:f>
        <x:v>0</x:v>
      </x:c>
      <x:c r="H464" s="33" t="str">
        <x:f>IF(K464=0,"",IF(A464="","Ausstiegs-ID eingeben",IF(IF(IFERROR(OR(CODE(UPPER(LEFT(A464,1)))&lt;65,CODE(UPPER(LEFT(A464,1)))&gt;90),TRUE),TRUE,OR(NOT(ISTEXT(A464)),LEN(A464)&gt;64,LEN(A464)&lt;&gt;LEN(SUBSTITUTE(A464,"*","")),LEN(A464)&lt;&gt;LEN(SUBSTITUTE(A464,"?","")),LEN(A464)&lt;&gt;LEN(SUBSTITUTE(A464,"~","")),LEN(A464)&lt;&gt;LEN(SUBSTITUTE(A464,"=","")),LEN(A464)&lt;&gt;LEN(SUBSTITUTE(A464,"&lt;","")),LEN(A464)&lt;&gt;LEN(SUBSTITUTE(A464,"&gt;","")))),"IDs: Text mit A–Z am Anfang, bis zu 64 Zeichen; ohne *, ?, ~, =, &lt; oder &gt;. Beispiel: T-001.",IF(COUNTIFS('Exits'!$A$9:$A$608,A464)&lt;&gt;1,"Ausstiegs-ID ist doppelt",IF(B464="","Zugehörige Trade-ID eingeben",IF(IF(IFERROR(OR(CODE(UPPER(LEFT(B464,1)))&lt;65,CODE(UPPER(LEFT(B464,1)))&gt;90),TRUE),TRUE,OR(NOT(ISTEXT(B464)),LEN(B464)&gt;64,LEN(B464)&lt;&gt;LEN(SUBSTITUTE(B464,"*","")),LEN(B464)&lt;&gt;LEN(SUBSTITUTE(B464,"?","")),LEN(B464)&lt;&gt;LEN(SUBSTITUTE(B464,"~","")),LEN(B464)&lt;&gt;LEN(SUBSTITUTE(B464,"=","")),LEN(B464)&lt;&gt;LEN(SUBSTITUTE(B464,"&lt;","")),LEN(B464)&lt;&gt;LEN(SUBSTITUTE(B464,"&gt;","")))),"IDs: Text mit A–Z am Anfang, bis zu 64 Zeichen; ohne *, ?, ~, =, &lt; oder &gt;. Beispiel: T-001.",IF(COUNTIFS('Trades'!$A$9:$A$208,B464)&lt;&gt;1,"Trade-ID muss genau einer Trades-Zeile entsprechen",IF(NOT(ISNUMBER(C464)),"Gültigen Schließungszeitpunkt eingeben",IF(OR(C464&lt;1,C464&gt;2958465),"Gültigen Schließungszeitpunkt eingeben",IF(NOT(ISNUMBER(D464)),"Positive geschlossene Menge eingeben",IF(OR(D464&lt;=0,D464&gt;1000000,ROUND(D464,8)&lt;&gt;D464),"Positive geschlossene Menge eingeben",IF(NOT(ISNUMBER(INDEX('Trades'!$D$9:$D$208,MATCH(B464,'Trades'!$A$9:$A$208,0)))),"Gültigen Eröffnungszeitpunkt eingeben",IF(C464&lt;INDEX('Trades'!$D$9:$D$208,MATCH(B464,'Trades'!$A$9:$A$208,0)),"Ausstieg liegt vor der Eröffnung",IF(AND(E464&lt;&gt;"",OR(NOT(ISNUMBER(E464)),E464&lt;=0)),"Positiven Kurs eingeben oder leer lassen",IF(AND(F464&lt;&gt;"",NOT(ISNUMBER(F464))),"Brutto-P&amp;L muss numerisch oder leer sein",IF(AND(ISNUMBER(F464),OR(ABS(F464)&gt;1000000000,ROUND(F464,2)&lt;&gt;F464)),"Geldbeträge: höchstens 2 Nachkommastellen; Eingabebetrag absolut ≤ 1.000.000.000.",""))))))))))))))))</x:f>
      </x:c>
      <x:c r="I464" s="29" t="str">
        <x:f>IF(ISNUMBER(D464),ROUND(D464,8),"")</x:f>
      </x:c>
      <x:c r="J464" s="29" t="n">
        <x:f>IF(ISNUMBER(F464),1,0)</x:f>
        <x:v>0</x:v>
      </x:c>
      <x:c r="K464" s="29" t="n">
        <x:f>IF(COUNTA(A464:F464)=0,0,1)</x:f>
        <x:v>0</x:v>
      </x:c>
    </x:row>
    <x:row r="465" ht="36" customHeight="1">
      <x:c r="A465" s="34"/>
      <x:c r="B465" s="34"/>
      <x:c r="C465" s="35"/>
      <x:c r="D465" s="36"/>
      <x:c r="E465" s="36"/>
      <x:c r="F465" s="37"/>
      <x:c r="G465" s="38" t="n">
        <x:f>IF(K465=0,0,IF(H465="",1,-1))</x:f>
        <x:v>0</x:v>
      </x:c>
      <x:c r="H465" s="33" t="str">
        <x:f>IF(K465=0,"",IF(A465="","Ausstiegs-ID eingeben",IF(IF(IFERROR(OR(CODE(UPPER(LEFT(A465,1)))&lt;65,CODE(UPPER(LEFT(A465,1)))&gt;90),TRUE),TRUE,OR(NOT(ISTEXT(A465)),LEN(A465)&gt;64,LEN(A465)&lt;&gt;LEN(SUBSTITUTE(A465,"*","")),LEN(A465)&lt;&gt;LEN(SUBSTITUTE(A465,"?","")),LEN(A465)&lt;&gt;LEN(SUBSTITUTE(A465,"~","")),LEN(A465)&lt;&gt;LEN(SUBSTITUTE(A465,"=","")),LEN(A465)&lt;&gt;LEN(SUBSTITUTE(A465,"&lt;","")),LEN(A465)&lt;&gt;LEN(SUBSTITUTE(A465,"&gt;","")))),"IDs: Text mit A–Z am Anfang, bis zu 64 Zeichen; ohne *, ?, ~, =, &lt; oder &gt;. Beispiel: T-001.",IF(COUNTIFS('Exits'!$A$9:$A$608,A465)&lt;&gt;1,"Ausstiegs-ID ist doppelt",IF(B465="","Zugehörige Trade-ID eingeben",IF(IF(IFERROR(OR(CODE(UPPER(LEFT(B465,1)))&lt;65,CODE(UPPER(LEFT(B465,1)))&gt;90),TRUE),TRUE,OR(NOT(ISTEXT(B465)),LEN(B465)&gt;64,LEN(B465)&lt;&gt;LEN(SUBSTITUTE(B465,"*","")),LEN(B465)&lt;&gt;LEN(SUBSTITUTE(B465,"?","")),LEN(B465)&lt;&gt;LEN(SUBSTITUTE(B465,"~","")),LEN(B465)&lt;&gt;LEN(SUBSTITUTE(B465,"=","")),LEN(B465)&lt;&gt;LEN(SUBSTITUTE(B465,"&lt;","")),LEN(B465)&lt;&gt;LEN(SUBSTITUTE(B465,"&gt;","")))),"IDs: Text mit A–Z am Anfang, bis zu 64 Zeichen; ohne *, ?, ~, =, &lt; oder &gt;. Beispiel: T-001.",IF(COUNTIFS('Trades'!$A$9:$A$208,B465)&lt;&gt;1,"Trade-ID muss genau einer Trades-Zeile entsprechen",IF(NOT(ISNUMBER(C465)),"Gültigen Schließungszeitpunkt eingeben",IF(OR(C465&lt;1,C465&gt;2958465),"Gültigen Schließungszeitpunkt eingeben",IF(NOT(ISNUMBER(D465)),"Positive geschlossene Menge eingeben",IF(OR(D465&lt;=0,D465&gt;1000000,ROUND(D465,8)&lt;&gt;D465),"Positive geschlossene Menge eingeben",IF(NOT(ISNUMBER(INDEX('Trades'!$D$9:$D$208,MATCH(B465,'Trades'!$A$9:$A$208,0)))),"Gültigen Eröffnungszeitpunkt eingeben",IF(C465&lt;INDEX('Trades'!$D$9:$D$208,MATCH(B465,'Trades'!$A$9:$A$208,0)),"Ausstieg liegt vor der Eröffnung",IF(AND(E465&lt;&gt;"",OR(NOT(ISNUMBER(E465)),E465&lt;=0)),"Positiven Kurs eingeben oder leer lassen",IF(AND(F465&lt;&gt;"",NOT(ISNUMBER(F465))),"Brutto-P&amp;L muss numerisch oder leer sein",IF(AND(ISNUMBER(F465),OR(ABS(F465)&gt;1000000000,ROUND(F465,2)&lt;&gt;F465)),"Geldbeträge: höchstens 2 Nachkommastellen; Eingabebetrag absolut ≤ 1.000.000.000.",""))))))))))))))))</x:f>
      </x:c>
      <x:c r="I465" s="29" t="str">
        <x:f>IF(ISNUMBER(D465),ROUND(D465,8),"")</x:f>
      </x:c>
      <x:c r="J465" s="29" t="n">
        <x:f>IF(ISNUMBER(F465),1,0)</x:f>
        <x:v>0</x:v>
      </x:c>
      <x:c r="K465" s="29" t="n">
        <x:f>IF(COUNTA(A465:F465)=0,0,1)</x:f>
        <x:v>0</x:v>
      </x:c>
    </x:row>
    <x:row r="466" ht="36" customHeight="1">
      <x:c r="A466" s="34"/>
      <x:c r="B466" s="34"/>
      <x:c r="C466" s="35"/>
      <x:c r="D466" s="36"/>
      <x:c r="E466" s="36"/>
      <x:c r="F466" s="37"/>
      <x:c r="G466" s="38" t="n">
        <x:f>IF(K466=0,0,IF(H466="",1,-1))</x:f>
        <x:v>0</x:v>
      </x:c>
      <x:c r="H466" s="33" t="str">
        <x:f>IF(K466=0,"",IF(A466="","Ausstiegs-ID eingeben",IF(IF(IFERROR(OR(CODE(UPPER(LEFT(A466,1)))&lt;65,CODE(UPPER(LEFT(A466,1)))&gt;90),TRUE),TRUE,OR(NOT(ISTEXT(A466)),LEN(A466)&gt;64,LEN(A466)&lt;&gt;LEN(SUBSTITUTE(A466,"*","")),LEN(A466)&lt;&gt;LEN(SUBSTITUTE(A466,"?","")),LEN(A466)&lt;&gt;LEN(SUBSTITUTE(A466,"~","")),LEN(A466)&lt;&gt;LEN(SUBSTITUTE(A466,"=","")),LEN(A466)&lt;&gt;LEN(SUBSTITUTE(A466,"&lt;","")),LEN(A466)&lt;&gt;LEN(SUBSTITUTE(A466,"&gt;","")))),"IDs: Text mit A–Z am Anfang, bis zu 64 Zeichen; ohne *, ?, ~, =, &lt; oder &gt;. Beispiel: T-001.",IF(COUNTIFS('Exits'!$A$9:$A$608,A466)&lt;&gt;1,"Ausstiegs-ID ist doppelt",IF(B466="","Zugehörige Trade-ID eingeben",IF(IF(IFERROR(OR(CODE(UPPER(LEFT(B466,1)))&lt;65,CODE(UPPER(LEFT(B466,1)))&gt;90),TRUE),TRUE,OR(NOT(ISTEXT(B466)),LEN(B466)&gt;64,LEN(B466)&lt;&gt;LEN(SUBSTITUTE(B466,"*","")),LEN(B466)&lt;&gt;LEN(SUBSTITUTE(B466,"?","")),LEN(B466)&lt;&gt;LEN(SUBSTITUTE(B466,"~","")),LEN(B466)&lt;&gt;LEN(SUBSTITUTE(B466,"=","")),LEN(B466)&lt;&gt;LEN(SUBSTITUTE(B466,"&lt;","")),LEN(B466)&lt;&gt;LEN(SUBSTITUTE(B466,"&gt;","")))),"IDs: Text mit A–Z am Anfang, bis zu 64 Zeichen; ohne *, ?, ~, =, &lt; oder &gt;. Beispiel: T-001.",IF(COUNTIFS('Trades'!$A$9:$A$208,B466)&lt;&gt;1,"Trade-ID muss genau einer Trades-Zeile entsprechen",IF(NOT(ISNUMBER(C466)),"Gültigen Schließungszeitpunkt eingeben",IF(OR(C466&lt;1,C466&gt;2958465),"Gültigen Schließungszeitpunkt eingeben",IF(NOT(ISNUMBER(D466)),"Positive geschlossene Menge eingeben",IF(OR(D466&lt;=0,D466&gt;1000000,ROUND(D466,8)&lt;&gt;D466),"Positive geschlossene Menge eingeben",IF(NOT(ISNUMBER(INDEX('Trades'!$D$9:$D$208,MATCH(B466,'Trades'!$A$9:$A$208,0)))),"Gültigen Eröffnungszeitpunkt eingeben",IF(C466&lt;INDEX('Trades'!$D$9:$D$208,MATCH(B466,'Trades'!$A$9:$A$208,0)),"Ausstieg liegt vor der Eröffnung",IF(AND(E466&lt;&gt;"",OR(NOT(ISNUMBER(E466)),E466&lt;=0)),"Positiven Kurs eingeben oder leer lassen",IF(AND(F466&lt;&gt;"",NOT(ISNUMBER(F466))),"Brutto-P&amp;L muss numerisch oder leer sein",IF(AND(ISNUMBER(F466),OR(ABS(F466)&gt;1000000000,ROUND(F466,2)&lt;&gt;F466)),"Geldbeträge: höchstens 2 Nachkommastellen; Eingabebetrag absolut ≤ 1.000.000.000.",""))))))))))))))))</x:f>
      </x:c>
      <x:c r="I466" s="29" t="str">
        <x:f>IF(ISNUMBER(D466),ROUND(D466,8),"")</x:f>
      </x:c>
      <x:c r="J466" s="29" t="n">
        <x:f>IF(ISNUMBER(F466),1,0)</x:f>
        <x:v>0</x:v>
      </x:c>
      <x:c r="K466" s="29" t="n">
        <x:f>IF(COUNTA(A466:F466)=0,0,1)</x:f>
        <x:v>0</x:v>
      </x:c>
    </x:row>
    <x:row r="467" ht="36" customHeight="1">
      <x:c r="A467" s="34"/>
      <x:c r="B467" s="34"/>
      <x:c r="C467" s="35"/>
      <x:c r="D467" s="36"/>
      <x:c r="E467" s="36"/>
      <x:c r="F467" s="37"/>
      <x:c r="G467" s="38" t="n">
        <x:f>IF(K467=0,0,IF(H467="",1,-1))</x:f>
        <x:v>0</x:v>
      </x:c>
      <x:c r="H467" s="33" t="str">
        <x:f>IF(K467=0,"",IF(A467="","Ausstiegs-ID eingeben",IF(IF(IFERROR(OR(CODE(UPPER(LEFT(A467,1)))&lt;65,CODE(UPPER(LEFT(A467,1)))&gt;90),TRUE),TRUE,OR(NOT(ISTEXT(A467)),LEN(A467)&gt;64,LEN(A467)&lt;&gt;LEN(SUBSTITUTE(A467,"*","")),LEN(A467)&lt;&gt;LEN(SUBSTITUTE(A467,"?","")),LEN(A467)&lt;&gt;LEN(SUBSTITUTE(A467,"~","")),LEN(A467)&lt;&gt;LEN(SUBSTITUTE(A467,"=","")),LEN(A467)&lt;&gt;LEN(SUBSTITUTE(A467,"&lt;","")),LEN(A467)&lt;&gt;LEN(SUBSTITUTE(A467,"&gt;","")))),"IDs: Text mit A–Z am Anfang, bis zu 64 Zeichen; ohne *, ?, ~, =, &lt; oder &gt;. Beispiel: T-001.",IF(COUNTIFS('Exits'!$A$9:$A$608,A467)&lt;&gt;1,"Ausstiegs-ID ist doppelt",IF(B467="","Zugehörige Trade-ID eingeben",IF(IF(IFERROR(OR(CODE(UPPER(LEFT(B467,1)))&lt;65,CODE(UPPER(LEFT(B467,1)))&gt;90),TRUE),TRUE,OR(NOT(ISTEXT(B467)),LEN(B467)&gt;64,LEN(B467)&lt;&gt;LEN(SUBSTITUTE(B467,"*","")),LEN(B467)&lt;&gt;LEN(SUBSTITUTE(B467,"?","")),LEN(B467)&lt;&gt;LEN(SUBSTITUTE(B467,"~","")),LEN(B467)&lt;&gt;LEN(SUBSTITUTE(B467,"=","")),LEN(B467)&lt;&gt;LEN(SUBSTITUTE(B467,"&lt;","")),LEN(B467)&lt;&gt;LEN(SUBSTITUTE(B467,"&gt;","")))),"IDs: Text mit A–Z am Anfang, bis zu 64 Zeichen; ohne *, ?, ~, =, &lt; oder &gt;. Beispiel: T-001.",IF(COUNTIFS('Trades'!$A$9:$A$208,B467)&lt;&gt;1,"Trade-ID muss genau einer Trades-Zeile entsprechen",IF(NOT(ISNUMBER(C467)),"Gültigen Schließungszeitpunkt eingeben",IF(OR(C467&lt;1,C467&gt;2958465),"Gültigen Schließungszeitpunkt eingeben",IF(NOT(ISNUMBER(D467)),"Positive geschlossene Menge eingeben",IF(OR(D467&lt;=0,D467&gt;1000000,ROUND(D467,8)&lt;&gt;D467),"Positive geschlossene Menge eingeben",IF(NOT(ISNUMBER(INDEX('Trades'!$D$9:$D$208,MATCH(B467,'Trades'!$A$9:$A$208,0)))),"Gültigen Eröffnungszeitpunkt eingeben",IF(C467&lt;INDEX('Trades'!$D$9:$D$208,MATCH(B467,'Trades'!$A$9:$A$208,0)),"Ausstieg liegt vor der Eröffnung",IF(AND(E467&lt;&gt;"",OR(NOT(ISNUMBER(E467)),E467&lt;=0)),"Positiven Kurs eingeben oder leer lassen",IF(AND(F467&lt;&gt;"",NOT(ISNUMBER(F467))),"Brutto-P&amp;L muss numerisch oder leer sein",IF(AND(ISNUMBER(F467),OR(ABS(F467)&gt;1000000000,ROUND(F467,2)&lt;&gt;F467)),"Geldbeträge: höchstens 2 Nachkommastellen; Eingabebetrag absolut ≤ 1.000.000.000.",""))))))))))))))))</x:f>
      </x:c>
      <x:c r="I467" s="29" t="str">
        <x:f>IF(ISNUMBER(D467),ROUND(D467,8),"")</x:f>
      </x:c>
      <x:c r="J467" s="29" t="n">
        <x:f>IF(ISNUMBER(F467),1,0)</x:f>
        <x:v>0</x:v>
      </x:c>
      <x:c r="K467" s="29" t="n">
        <x:f>IF(COUNTA(A467:F467)=0,0,1)</x:f>
        <x:v>0</x:v>
      </x:c>
    </x:row>
    <x:row r="468" ht="36" customHeight="1">
      <x:c r="A468" s="34"/>
      <x:c r="B468" s="34"/>
      <x:c r="C468" s="35"/>
      <x:c r="D468" s="36"/>
      <x:c r="E468" s="36"/>
      <x:c r="F468" s="37"/>
      <x:c r="G468" s="38" t="n">
        <x:f>IF(K468=0,0,IF(H468="",1,-1))</x:f>
        <x:v>0</x:v>
      </x:c>
      <x:c r="H468" s="33" t="str">
        <x:f>IF(K468=0,"",IF(A468="","Ausstiegs-ID eingeben",IF(IF(IFERROR(OR(CODE(UPPER(LEFT(A468,1)))&lt;65,CODE(UPPER(LEFT(A468,1)))&gt;90),TRUE),TRUE,OR(NOT(ISTEXT(A468)),LEN(A468)&gt;64,LEN(A468)&lt;&gt;LEN(SUBSTITUTE(A468,"*","")),LEN(A468)&lt;&gt;LEN(SUBSTITUTE(A468,"?","")),LEN(A468)&lt;&gt;LEN(SUBSTITUTE(A468,"~","")),LEN(A468)&lt;&gt;LEN(SUBSTITUTE(A468,"=","")),LEN(A468)&lt;&gt;LEN(SUBSTITUTE(A468,"&lt;","")),LEN(A468)&lt;&gt;LEN(SUBSTITUTE(A468,"&gt;","")))),"IDs: Text mit A–Z am Anfang, bis zu 64 Zeichen; ohne *, ?, ~, =, &lt; oder &gt;. Beispiel: T-001.",IF(COUNTIFS('Exits'!$A$9:$A$608,A468)&lt;&gt;1,"Ausstiegs-ID ist doppelt",IF(B468="","Zugehörige Trade-ID eingeben",IF(IF(IFERROR(OR(CODE(UPPER(LEFT(B468,1)))&lt;65,CODE(UPPER(LEFT(B468,1)))&gt;90),TRUE),TRUE,OR(NOT(ISTEXT(B468)),LEN(B468)&gt;64,LEN(B468)&lt;&gt;LEN(SUBSTITUTE(B468,"*","")),LEN(B468)&lt;&gt;LEN(SUBSTITUTE(B468,"?","")),LEN(B468)&lt;&gt;LEN(SUBSTITUTE(B468,"~","")),LEN(B468)&lt;&gt;LEN(SUBSTITUTE(B468,"=","")),LEN(B468)&lt;&gt;LEN(SUBSTITUTE(B468,"&lt;","")),LEN(B468)&lt;&gt;LEN(SUBSTITUTE(B468,"&gt;","")))),"IDs: Text mit A–Z am Anfang, bis zu 64 Zeichen; ohne *, ?, ~, =, &lt; oder &gt;. Beispiel: T-001.",IF(COUNTIFS('Trades'!$A$9:$A$208,B468)&lt;&gt;1,"Trade-ID muss genau einer Trades-Zeile entsprechen",IF(NOT(ISNUMBER(C468)),"Gültigen Schließungszeitpunkt eingeben",IF(OR(C468&lt;1,C468&gt;2958465),"Gültigen Schließungszeitpunkt eingeben",IF(NOT(ISNUMBER(D468)),"Positive geschlossene Menge eingeben",IF(OR(D468&lt;=0,D468&gt;1000000,ROUND(D468,8)&lt;&gt;D468),"Positive geschlossene Menge eingeben",IF(NOT(ISNUMBER(INDEX('Trades'!$D$9:$D$208,MATCH(B468,'Trades'!$A$9:$A$208,0)))),"Gültigen Eröffnungszeitpunkt eingeben",IF(C468&lt;INDEX('Trades'!$D$9:$D$208,MATCH(B468,'Trades'!$A$9:$A$208,0)),"Ausstieg liegt vor der Eröffnung",IF(AND(E468&lt;&gt;"",OR(NOT(ISNUMBER(E468)),E468&lt;=0)),"Positiven Kurs eingeben oder leer lassen",IF(AND(F468&lt;&gt;"",NOT(ISNUMBER(F468))),"Brutto-P&amp;L muss numerisch oder leer sein",IF(AND(ISNUMBER(F468),OR(ABS(F468)&gt;1000000000,ROUND(F468,2)&lt;&gt;F468)),"Geldbeträge: höchstens 2 Nachkommastellen; Eingabebetrag absolut ≤ 1.000.000.000.",""))))))))))))))))</x:f>
      </x:c>
      <x:c r="I468" s="29" t="str">
        <x:f>IF(ISNUMBER(D468),ROUND(D468,8),"")</x:f>
      </x:c>
      <x:c r="J468" s="29" t="n">
        <x:f>IF(ISNUMBER(F468),1,0)</x:f>
        <x:v>0</x:v>
      </x:c>
      <x:c r="K468" s="29" t="n">
        <x:f>IF(COUNTA(A468:F468)=0,0,1)</x:f>
        <x:v>0</x:v>
      </x:c>
    </x:row>
    <x:row r="469" ht="36" customHeight="1">
      <x:c r="A469" s="34"/>
      <x:c r="B469" s="34"/>
      <x:c r="C469" s="35"/>
      <x:c r="D469" s="36"/>
      <x:c r="E469" s="36"/>
      <x:c r="F469" s="37"/>
      <x:c r="G469" s="38" t="n">
        <x:f>IF(K469=0,0,IF(H469="",1,-1))</x:f>
        <x:v>0</x:v>
      </x:c>
      <x:c r="H469" s="33" t="str">
        <x:f>IF(K469=0,"",IF(A469="","Ausstiegs-ID eingeben",IF(IF(IFERROR(OR(CODE(UPPER(LEFT(A469,1)))&lt;65,CODE(UPPER(LEFT(A469,1)))&gt;90),TRUE),TRUE,OR(NOT(ISTEXT(A469)),LEN(A469)&gt;64,LEN(A469)&lt;&gt;LEN(SUBSTITUTE(A469,"*","")),LEN(A469)&lt;&gt;LEN(SUBSTITUTE(A469,"?","")),LEN(A469)&lt;&gt;LEN(SUBSTITUTE(A469,"~","")),LEN(A469)&lt;&gt;LEN(SUBSTITUTE(A469,"=","")),LEN(A469)&lt;&gt;LEN(SUBSTITUTE(A469,"&lt;","")),LEN(A469)&lt;&gt;LEN(SUBSTITUTE(A469,"&gt;","")))),"IDs: Text mit A–Z am Anfang, bis zu 64 Zeichen; ohne *, ?, ~, =, &lt; oder &gt;. Beispiel: T-001.",IF(COUNTIFS('Exits'!$A$9:$A$608,A469)&lt;&gt;1,"Ausstiegs-ID ist doppelt",IF(B469="","Zugehörige Trade-ID eingeben",IF(IF(IFERROR(OR(CODE(UPPER(LEFT(B469,1)))&lt;65,CODE(UPPER(LEFT(B469,1)))&gt;90),TRUE),TRUE,OR(NOT(ISTEXT(B469)),LEN(B469)&gt;64,LEN(B469)&lt;&gt;LEN(SUBSTITUTE(B469,"*","")),LEN(B469)&lt;&gt;LEN(SUBSTITUTE(B469,"?","")),LEN(B469)&lt;&gt;LEN(SUBSTITUTE(B469,"~","")),LEN(B469)&lt;&gt;LEN(SUBSTITUTE(B469,"=","")),LEN(B469)&lt;&gt;LEN(SUBSTITUTE(B469,"&lt;","")),LEN(B469)&lt;&gt;LEN(SUBSTITUTE(B469,"&gt;","")))),"IDs: Text mit A–Z am Anfang, bis zu 64 Zeichen; ohne *, ?, ~, =, &lt; oder &gt;. Beispiel: T-001.",IF(COUNTIFS('Trades'!$A$9:$A$208,B469)&lt;&gt;1,"Trade-ID muss genau einer Trades-Zeile entsprechen",IF(NOT(ISNUMBER(C469)),"Gültigen Schließungszeitpunkt eingeben",IF(OR(C469&lt;1,C469&gt;2958465),"Gültigen Schließungszeitpunkt eingeben",IF(NOT(ISNUMBER(D469)),"Positive geschlossene Menge eingeben",IF(OR(D469&lt;=0,D469&gt;1000000,ROUND(D469,8)&lt;&gt;D469),"Positive geschlossene Menge eingeben",IF(NOT(ISNUMBER(INDEX('Trades'!$D$9:$D$208,MATCH(B469,'Trades'!$A$9:$A$208,0)))),"Gültigen Eröffnungszeitpunkt eingeben",IF(C469&lt;INDEX('Trades'!$D$9:$D$208,MATCH(B469,'Trades'!$A$9:$A$208,0)),"Ausstieg liegt vor der Eröffnung",IF(AND(E469&lt;&gt;"",OR(NOT(ISNUMBER(E469)),E469&lt;=0)),"Positiven Kurs eingeben oder leer lassen",IF(AND(F469&lt;&gt;"",NOT(ISNUMBER(F469))),"Brutto-P&amp;L muss numerisch oder leer sein",IF(AND(ISNUMBER(F469),OR(ABS(F469)&gt;1000000000,ROUND(F469,2)&lt;&gt;F469)),"Geldbeträge: höchstens 2 Nachkommastellen; Eingabebetrag absolut ≤ 1.000.000.000.",""))))))))))))))))</x:f>
      </x:c>
      <x:c r="I469" s="29" t="str">
        <x:f>IF(ISNUMBER(D469),ROUND(D469,8),"")</x:f>
      </x:c>
      <x:c r="J469" s="29" t="n">
        <x:f>IF(ISNUMBER(F469),1,0)</x:f>
        <x:v>0</x:v>
      </x:c>
      <x:c r="K469" s="29" t="n">
        <x:f>IF(COUNTA(A469:F469)=0,0,1)</x:f>
        <x:v>0</x:v>
      </x:c>
    </x:row>
    <x:row r="470" ht="36" customHeight="1">
      <x:c r="A470" s="34"/>
      <x:c r="B470" s="34"/>
      <x:c r="C470" s="35"/>
      <x:c r="D470" s="36"/>
      <x:c r="E470" s="36"/>
      <x:c r="F470" s="37"/>
      <x:c r="G470" s="38" t="n">
        <x:f>IF(K470=0,0,IF(H470="",1,-1))</x:f>
        <x:v>0</x:v>
      </x:c>
      <x:c r="H470" s="33" t="str">
        <x:f>IF(K470=0,"",IF(A470="","Ausstiegs-ID eingeben",IF(IF(IFERROR(OR(CODE(UPPER(LEFT(A470,1)))&lt;65,CODE(UPPER(LEFT(A470,1)))&gt;90),TRUE),TRUE,OR(NOT(ISTEXT(A470)),LEN(A470)&gt;64,LEN(A470)&lt;&gt;LEN(SUBSTITUTE(A470,"*","")),LEN(A470)&lt;&gt;LEN(SUBSTITUTE(A470,"?","")),LEN(A470)&lt;&gt;LEN(SUBSTITUTE(A470,"~","")),LEN(A470)&lt;&gt;LEN(SUBSTITUTE(A470,"=","")),LEN(A470)&lt;&gt;LEN(SUBSTITUTE(A470,"&lt;","")),LEN(A470)&lt;&gt;LEN(SUBSTITUTE(A470,"&gt;","")))),"IDs: Text mit A–Z am Anfang, bis zu 64 Zeichen; ohne *, ?, ~, =, &lt; oder &gt;. Beispiel: T-001.",IF(COUNTIFS('Exits'!$A$9:$A$608,A470)&lt;&gt;1,"Ausstiegs-ID ist doppelt",IF(B470="","Zugehörige Trade-ID eingeben",IF(IF(IFERROR(OR(CODE(UPPER(LEFT(B470,1)))&lt;65,CODE(UPPER(LEFT(B470,1)))&gt;90),TRUE),TRUE,OR(NOT(ISTEXT(B470)),LEN(B470)&gt;64,LEN(B470)&lt;&gt;LEN(SUBSTITUTE(B470,"*","")),LEN(B470)&lt;&gt;LEN(SUBSTITUTE(B470,"?","")),LEN(B470)&lt;&gt;LEN(SUBSTITUTE(B470,"~","")),LEN(B470)&lt;&gt;LEN(SUBSTITUTE(B470,"=","")),LEN(B470)&lt;&gt;LEN(SUBSTITUTE(B470,"&lt;","")),LEN(B470)&lt;&gt;LEN(SUBSTITUTE(B470,"&gt;","")))),"IDs: Text mit A–Z am Anfang, bis zu 64 Zeichen; ohne *, ?, ~, =, &lt; oder &gt;. Beispiel: T-001.",IF(COUNTIFS('Trades'!$A$9:$A$208,B470)&lt;&gt;1,"Trade-ID muss genau einer Trades-Zeile entsprechen",IF(NOT(ISNUMBER(C470)),"Gültigen Schließungszeitpunkt eingeben",IF(OR(C470&lt;1,C470&gt;2958465),"Gültigen Schließungszeitpunkt eingeben",IF(NOT(ISNUMBER(D470)),"Positive geschlossene Menge eingeben",IF(OR(D470&lt;=0,D470&gt;1000000,ROUND(D470,8)&lt;&gt;D470),"Positive geschlossene Menge eingeben",IF(NOT(ISNUMBER(INDEX('Trades'!$D$9:$D$208,MATCH(B470,'Trades'!$A$9:$A$208,0)))),"Gültigen Eröffnungszeitpunkt eingeben",IF(C470&lt;INDEX('Trades'!$D$9:$D$208,MATCH(B470,'Trades'!$A$9:$A$208,0)),"Ausstieg liegt vor der Eröffnung",IF(AND(E470&lt;&gt;"",OR(NOT(ISNUMBER(E470)),E470&lt;=0)),"Positiven Kurs eingeben oder leer lassen",IF(AND(F470&lt;&gt;"",NOT(ISNUMBER(F470))),"Brutto-P&amp;L muss numerisch oder leer sein",IF(AND(ISNUMBER(F470),OR(ABS(F470)&gt;1000000000,ROUND(F470,2)&lt;&gt;F470)),"Geldbeträge: höchstens 2 Nachkommastellen; Eingabebetrag absolut ≤ 1.000.000.000.",""))))))))))))))))</x:f>
      </x:c>
      <x:c r="I470" s="29" t="str">
        <x:f>IF(ISNUMBER(D470),ROUND(D470,8),"")</x:f>
      </x:c>
      <x:c r="J470" s="29" t="n">
        <x:f>IF(ISNUMBER(F470),1,0)</x:f>
        <x:v>0</x:v>
      </x:c>
      <x:c r="K470" s="29" t="n">
        <x:f>IF(COUNTA(A470:F470)=0,0,1)</x:f>
        <x:v>0</x:v>
      </x:c>
    </x:row>
    <x:row r="471" ht="36" customHeight="1">
      <x:c r="A471" s="34"/>
      <x:c r="B471" s="34"/>
      <x:c r="C471" s="35"/>
      <x:c r="D471" s="36"/>
      <x:c r="E471" s="36"/>
      <x:c r="F471" s="37"/>
      <x:c r="G471" s="38" t="n">
        <x:f>IF(K471=0,0,IF(H471="",1,-1))</x:f>
        <x:v>0</x:v>
      </x:c>
      <x:c r="H471" s="33" t="str">
        <x:f>IF(K471=0,"",IF(A471="","Ausstiegs-ID eingeben",IF(IF(IFERROR(OR(CODE(UPPER(LEFT(A471,1)))&lt;65,CODE(UPPER(LEFT(A471,1)))&gt;90),TRUE),TRUE,OR(NOT(ISTEXT(A471)),LEN(A471)&gt;64,LEN(A471)&lt;&gt;LEN(SUBSTITUTE(A471,"*","")),LEN(A471)&lt;&gt;LEN(SUBSTITUTE(A471,"?","")),LEN(A471)&lt;&gt;LEN(SUBSTITUTE(A471,"~","")),LEN(A471)&lt;&gt;LEN(SUBSTITUTE(A471,"=","")),LEN(A471)&lt;&gt;LEN(SUBSTITUTE(A471,"&lt;","")),LEN(A471)&lt;&gt;LEN(SUBSTITUTE(A471,"&gt;","")))),"IDs: Text mit A–Z am Anfang, bis zu 64 Zeichen; ohne *, ?, ~, =, &lt; oder &gt;. Beispiel: T-001.",IF(COUNTIFS('Exits'!$A$9:$A$608,A471)&lt;&gt;1,"Ausstiegs-ID ist doppelt",IF(B471="","Zugehörige Trade-ID eingeben",IF(IF(IFERROR(OR(CODE(UPPER(LEFT(B471,1)))&lt;65,CODE(UPPER(LEFT(B471,1)))&gt;90),TRUE),TRUE,OR(NOT(ISTEXT(B471)),LEN(B471)&gt;64,LEN(B471)&lt;&gt;LEN(SUBSTITUTE(B471,"*","")),LEN(B471)&lt;&gt;LEN(SUBSTITUTE(B471,"?","")),LEN(B471)&lt;&gt;LEN(SUBSTITUTE(B471,"~","")),LEN(B471)&lt;&gt;LEN(SUBSTITUTE(B471,"=","")),LEN(B471)&lt;&gt;LEN(SUBSTITUTE(B471,"&lt;","")),LEN(B471)&lt;&gt;LEN(SUBSTITUTE(B471,"&gt;","")))),"IDs: Text mit A–Z am Anfang, bis zu 64 Zeichen; ohne *, ?, ~, =, &lt; oder &gt;. Beispiel: T-001.",IF(COUNTIFS('Trades'!$A$9:$A$208,B471)&lt;&gt;1,"Trade-ID muss genau einer Trades-Zeile entsprechen",IF(NOT(ISNUMBER(C471)),"Gültigen Schließungszeitpunkt eingeben",IF(OR(C471&lt;1,C471&gt;2958465),"Gültigen Schließungszeitpunkt eingeben",IF(NOT(ISNUMBER(D471)),"Positive geschlossene Menge eingeben",IF(OR(D471&lt;=0,D471&gt;1000000,ROUND(D471,8)&lt;&gt;D471),"Positive geschlossene Menge eingeben",IF(NOT(ISNUMBER(INDEX('Trades'!$D$9:$D$208,MATCH(B471,'Trades'!$A$9:$A$208,0)))),"Gültigen Eröffnungszeitpunkt eingeben",IF(C471&lt;INDEX('Trades'!$D$9:$D$208,MATCH(B471,'Trades'!$A$9:$A$208,0)),"Ausstieg liegt vor der Eröffnung",IF(AND(E471&lt;&gt;"",OR(NOT(ISNUMBER(E471)),E471&lt;=0)),"Positiven Kurs eingeben oder leer lassen",IF(AND(F471&lt;&gt;"",NOT(ISNUMBER(F471))),"Brutto-P&amp;L muss numerisch oder leer sein",IF(AND(ISNUMBER(F471),OR(ABS(F471)&gt;1000000000,ROUND(F471,2)&lt;&gt;F471)),"Geldbeträge: höchstens 2 Nachkommastellen; Eingabebetrag absolut ≤ 1.000.000.000.",""))))))))))))))))</x:f>
      </x:c>
      <x:c r="I471" s="29" t="str">
        <x:f>IF(ISNUMBER(D471),ROUND(D471,8),"")</x:f>
      </x:c>
      <x:c r="J471" s="29" t="n">
        <x:f>IF(ISNUMBER(F471),1,0)</x:f>
        <x:v>0</x:v>
      </x:c>
      <x:c r="K471" s="29" t="n">
        <x:f>IF(COUNTA(A471:F471)=0,0,1)</x:f>
        <x:v>0</x:v>
      </x:c>
    </x:row>
    <x:row r="472" ht="36" customHeight="1">
      <x:c r="A472" s="34"/>
      <x:c r="B472" s="34"/>
      <x:c r="C472" s="35"/>
      <x:c r="D472" s="36"/>
      <x:c r="E472" s="36"/>
      <x:c r="F472" s="37"/>
      <x:c r="G472" s="38" t="n">
        <x:f>IF(K472=0,0,IF(H472="",1,-1))</x:f>
        <x:v>0</x:v>
      </x:c>
      <x:c r="H472" s="33" t="str">
        <x:f>IF(K472=0,"",IF(A472="","Ausstiegs-ID eingeben",IF(IF(IFERROR(OR(CODE(UPPER(LEFT(A472,1)))&lt;65,CODE(UPPER(LEFT(A472,1)))&gt;90),TRUE),TRUE,OR(NOT(ISTEXT(A472)),LEN(A472)&gt;64,LEN(A472)&lt;&gt;LEN(SUBSTITUTE(A472,"*","")),LEN(A472)&lt;&gt;LEN(SUBSTITUTE(A472,"?","")),LEN(A472)&lt;&gt;LEN(SUBSTITUTE(A472,"~","")),LEN(A472)&lt;&gt;LEN(SUBSTITUTE(A472,"=","")),LEN(A472)&lt;&gt;LEN(SUBSTITUTE(A472,"&lt;","")),LEN(A472)&lt;&gt;LEN(SUBSTITUTE(A472,"&gt;","")))),"IDs: Text mit A–Z am Anfang, bis zu 64 Zeichen; ohne *, ?, ~, =, &lt; oder &gt;. Beispiel: T-001.",IF(COUNTIFS('Exits'!$A$9:$A$608,A472)&lt;&gt;1,"Ausstiegs-ID ist doppelt",IF(B472="","Zugehörige Trade-ID eingeben",IF(IF(IFERROR(OR(CODE(UPPER(LEFT(B472,1)))&lt;65,CODE(UPPER(LEFT(B472,1)))&gt;90),TRUE),TRUE,OR(NOT(ISTEXT(B472)),LEN(B472)&gt;64,LEN(B472)&lt;&gt;LEN(SUBSTITUTE(B472,"*","")),LEN(B472)&lt;&gt;LEN(SUBSTITUTE(B472,"?","")),LEN(B472)&lt;&gt;LEN(SUBSTITUTE(B472,"~","")),LEN(B472)&lt;&gt;LEN(SUBSTITUTE(B472,"=","")),LEN(B472)&lt;&gt;LEN(SUBSTITUTE(B472,"&lt;","")),LEN(B472)&lt;&gt;LEN(SUBSTITUTE(B472,"&gt;","")))),"IDs: Text mit A–Z am Anfang, bis zu 64 Zeichen; ohne *, ?, ~, =, &lt; oder &gt;. Beispiel: T-001.",IF(COUNTIFS('Trades'!$A$9:$A$208,B472)&lt;&gt;1,"Trade-ID muss genau einer Trades-Zeile entsprechen",IF(NOT(ISNUMBER(C472)),"Gültigen Schließungszeitpunkt eingeben",IF(OR(C472&lt;1,C472&gt;2958465),"Gültigen Schließungszeitpunkt eingeben",IF(NOT(ISNUMBER(D472)),"Positive geschlossene Menge eingeben",IF(OR(D472&lt;=0,D472&gt;1000000,ROUND(D472,8)&lt;&gt;D472),"Positive geschlossene Menge eingeben",IF(NOT(ISNUMBER(INDEX('Trades'!$D$9:$D$208,MATCH(B472,'Trades'!$A$9:$A$208,0)))),"Gültigen Eröffnungszeitpunkt eingeben",IF(C472&lt;INDEX('Trades'!$D$9:$D$208,MATCH(B472,'Trades'!$A$9:$A$208,0)),"Ausstieg liegt vor der Eröffnung",IF(AND(E472&lt;&gt;"",OR(NOT(ISNUMBER(E472)),E472&lt;=0)),"Positiven Kurs eingeben oder leer lassen",IF(AND(F472&lt;&gt;"",NOT(ISNUMBER(F472))),"Brutto-P&amp;L muss numerisch oder leer sein",IF(AND(ISNUMBER(F472),OR(ABS(F472)&gt;1000000000,ROUND(F472,2)&lt;&gt;F472)),"Geldbeträge: höchstens 2 Nachkommastellen; Eingabebetrag absolut ≤ 1.000.000.000.",""))))))))))))))))</x:f>
      </x:c>
      <x:c r="I472" s="29" t="str">
        <x:f>IF(ISNUMBER(D472),ROUND(D472,8),"")</x:f>
      </x:c>
      <x:c r="J472" s="29" t="n">
        <x:f>IF(ISNUMBER(F472),1,0)</x:f>
        <x:v>0</x:v>
      </x:c>
      <x:c r="K472" s="29" t="n">
        <x:f>IF(COUNTA(A472:F472)=0,0,1)</x:f>
        <x:v>0</x:v>
      </x:c>
    </x:row>
    <x:row r="473" ht="36" customHeight="1">
      <x:c r="A473" s="34"/>
      <x:c r="B473" s="34"/>
      <x:c r="C473" s="35"/>
      <x:c r="D473" s="36"/>
      <x:c r="E473" s="36"/>
      <x:c r="F473" s="37"/>
      <x:c r="G473" s="38" t="n">
        <x:f>IF(K473=0,0,IF(H473="",1,-1))</x:f>
        <x:v>0</x:v>
      </x:c>
      <x:c r="H473" s="33" t="str">
        <x:f>IF(K473=0,"",IF(A473="","Ausstiegs-ID eingeben",IF(IF(IFERROR(OR(CODE(UPPER(LEFT(A473,1)))&lt;65,CODE(UPPER(LEFT(A473,1)))&gt;90),TRUE),TRUE,OR(NOT(ISTEXT(A473)),LEN(A473)&gt;64,LEN(A473)&lt;&gt;LEN(SUBSTITUTE(A473,"*","")),LEN(A473)&lt;&gt;LEN(SUBSTITUTE(A473,"?","")),LEN(A473)&lt;&gt;LEN(SUBSTITUTE(A473,"~","")),LEN(A473)&lt;&gt;LEN(SUBSTITUTE(A473,"=","")),LEN(A473)&lt;&gt;LEN(SUBSTITUTE(A473,"&lt;","")),LEN(A473)&lt;&gt;LEN(SUBSTITUTE(A473,"&gt;","")))),"IDs: Text mit A–Z am Anfang, bis zu 64 Zeichen; ohne *, ?, ~, =, &lt; oder &gt;. Beispiel: T-001.",IF(COUNTIFS('Exits'!$A$9:$A$608,A473)&lt;&gt;1,"Ausstiegs-ID ist doppelt",IF(B473="","Zugehörige Trade-ID eingeben",IF(IF(IFERROR(OR(CODE(UPPER(LEFT(B473,1)))&lt;65,CODE(UPPER(LEFT(B473,1)))&gt;90),TRUE),TRUE,OR(NOT(ISTEXT(B473)),LEN(B473)&gt;64,LEN(B473)&lt;&gt;LEN(SUBSTITUTE(B473,"*","")),LEN(B473)&lt;&gt;LEN(SUBSTITUTE(B473,"?","")),LEN(B473)&lt;&gt;LEN(SUBSTITUTE(B473,"~","")),LEN(B473)&lt;&gt;LEN(SUBSTITUTE(B473,"=","")),LEN(B473)&lt;&gt;LEN(SUBSTITUTE(B473,"&lt;","")),LEN(B473)&lt;&gt;LEN(SUBSTITUTE(B473,"&gt;","")))),"IDs: Text mit A–Z am Anfang, bis zu 64 Zeichen; ohne *, ?, ~, =, &lt; oder &gt;. Beispiel: T-001.",IF(COUNTIFS('Trades'!$A$9:$A$208,B473)&lt;&gt;1,"Trade-ID muss genau einer Trades-Zeile entsprechen",IF(NOT(ISNUMBER(C473)),"Gültigen Schließungszeitpunkt eingeben",IF(OR(C473&lt;1,C473&gt;2958465),"Gültigen Schließungszeitpunkt eingeben",IF(NOT(ISNUMBER(D473)),"Positive geschlossene Menge eingeben",IF(OR(D473&lt;=0,D473&gt;1000000,ROUND(D473,8)&lt;&gt;D473),"Positive geschlossene Menge eingeben",IF(NOT(ISNUMBER(INDEX('Trades'!$D$9:$D$208,MATCH(B473,'Trades'!$A$9:$A$208,0)))),"Gültigen Eröffnungszeitpunkt eingeben",IF(C473&lt;INDEX('Trades'!$D$9:$D$208,MATCH(B473,'Trades'!$A$9:$A$208,0)),"Ausstieg liegt vor der Eröffnung",IF(AND(E473&lt;&gt;"",OR(NOT(ISNUMBER(E473)),E473&lt;=0)),"Positiven Kurs eingeben oder leer lassen",IF(AND(F473&lt;&gt;"",NOT(ISNUMBER(F473))),"Brutto-P&amp;L muss numerisch oder leer sein",IF(AND(ISNUMBER(F473),OR(ABS(F473)&gt;1000000000,ROUND(F473,2)&lt;&gt;F473)),"Geldbeträge: höchstens 2 Nachkommastellen; Eingabebetrag absolut ≤ 1.000.000.000.",""))))))))))))))))</x:f>
      </x:c>
      <x:c r="I473" s="29" t="str">
        <x:f>IF(ISNUMBER(D473),ROUND(D473,8),"")</x:f>
      </x:c>
      <x:c r="J473" s="29" t="n">
        <x:f>IF(ISNUMBER(F473),1,0)</x:f>
        <x:v>0</x:v>
      </x:c>
      <x:c r="K473" s="29" t="n">
        <x:f>IF(COUNTA(A473:F473)=0,0,1)</x:f>
        <x:v>0</x:v>
      </x:c>
    </x:row>
    <x:row r="474" ht="36" customHeight="1">
      <x:c r="A474" s="34"/>
      <x:c r="B474" s="34"/>
      <x:c r="C474" s="35"/>
      <x:c r="D474" s="36"/>
      <x:c r="E474" s="36"/>
      <x:c r="F474" s="37"/>
      <x:c r="G474" s="38" t="n">
        <x:f>IF(K474=0,0,IF(H474="",1,-1))</x:f>
        <x:v>0</x:v>
      </x:c>
      <x:c r="H474" s="33" t="str">
        <x:f>IF(K474=0,"",IF(A474="","Ausstiegs-ID eingeben",IF(IF(IFERROR(OR(CODE(UPPER(LEFT(A474,1)))&lt;65,CODE(UPPER(LEFT(A474,1)))&gt;90),TRUE),TRUE,OR(NOT(ISTEXT(A474)),LEN(A474)&gt;64,LEN(A474)&lt;&gt;LEN(SUBSTITUTE(A474,"*","")),LEN(A474)&lt;&gt;LEN(SUBSTITUTE(A474,"?","")),LEN(A474)&lt;&gt;LEN(SUBSTITUTE(A474,"~","")),LEN(A474)&lt;&gt;LEN(SUBSTITUTE(A474,"=","")),LEN(A474)&lt;&gt;LEN(SUBSTITUTE(A474,"&lt;","")),LEN(A474)&lt;&gt;LEN(SUBSTITUTE(A474,"&gt;","")))),"IDs: Text mit A–Z am Anfang, bis zu 64 Zeichen; ohne *, ?, ~, =, &lt; oder &gt;. Beispiel: T-001.",IF(COUNTIFS('Exits'!$A$9:$A$608,A474)&lt;&gt;1,"Ausstiegs-ID ist doppelt",IF(B474="","Zugehörige Trade-ID eingeben",IF(IF(IFERROR(OR(CODE(UPPER(LEFT(B474,1)))&lt;65,CODE(UPPER(LEFT(B474,1)))&gt;90),TRUE),TRUE,OR(NOT(ISTEXT(B474)),LEN(B474)&gt;64,LEN(B474)&lt;&gt;LEN(SUBSTITUTE(B474,"*","")),LEN(B474)&lt;&gt;LEN(SUBSTITUTE(B474,"?","")),LEN(B474)&lt;&gt;LEN(SUBSTITUTE(B474,"~","")),LEN(B474)&lt;&gt;LEN(SUBSTITUTE(B474,"=","")),LEN(B474)&lt;&gt;LEN(SUBSTITUTE(B474,"&lt;","")),LEN(B474)&lt;&gt;LEN(SUBSTITUTE(B474,"&gt;","")))),"IDs: Text mit A–Z am Anfang, bis zu 64 Zeichen; ohne *, ?, ~, =, &lt; oder &gt;. Beispiel: T-001.",IF(COUNTIFS('Trades'!$A$9:$A$208,B474)&lt;&gt;1,"Trade-ID muss genau einer Trades-Zeile entsprechen",IF(NOT(ISNUMBER(C474)),"Gültigen Schließungszeitpunkt eingeben",IF(OR(C474&lt;1,C474&gt;2958465),"Gültigen Schließungszeitpunkt eingeben",IF(NOT(ISNUMBER(D474)),"Positive geschlossene Menge eingeben",IF(OR(D474&lt;=0,D474&gt;1000000,ROUND(D474,8)&lt;&gt;D474),"Positive geschlossene Menge eingeben",IF(NOT(ISNUMBER(INDEX('Trades'!$D$9:$D$208,MATCH(B474,'Trades'!$A$9:$A$208,0)))),"Gültigen Eröffnungszeitpunkt eingeben",IF(C474&lt;INDEX('Trades'!$D$9:$D$208,MATCH(B474,'Trades'!$A$9:$A$208,0)),"Ausstieg liegt vor der Eröffnung",IF(AND(E474&lt;&gt;"",OR(NOT(ISNUMBER(E474)),E474&lt;=0)),"Positiven Kurs eingeben oder leer lassen",IF(AND(F474&lt;&gt;"",NOT(ISNUMBER(F474))),"Brutto-P&amp;L muss numerisch oder leer sein",IF(AND(ISNUMBER(F474),OR(ABS(F474)&gt;1000000000,ROUND(F474,2)&lt;&gt;F474)),"Geldbeträge: höchstens 2 Nachkommastellen; Eingabebetrag absolut ≤ 1.000.000.000.",""))))))))))))))))</x:f>
      </x:c>
      <x:c r="I474" s="29" t="str">
        <x:f>IF(ISNUMBER(D474),ROUND(D474,8),"")</x:f>
      </x:c>
      <x:c r="J474" s="29" t="n">
        <x:f>IF(ISNUMBER(F474),1,0)</x:f>
        <x:v>0</x:v>
      </x:c>
      <x:c r="K474" s="29" t="n">
        <x:f>IF(COUNTA(A474:F474)=0,0,1)</x:f>
        <x:v>0</x:v>
      </x:c>
    </x:row>
    <x:row r="475" ht="36" customHeight="1">
      <x:c r="A475" s="34"/>
      <x:c r="B475" s="34"/>
      <x:c r="C475" s="35"/>
      <x:c r="D475" s="36"/>
      <x:c r="E475" s="36"/>
      <x:c r="F475" s="37"/>
      <x:c r="G475" s="38" t="n">
        <x:f>IF(K475=0,0,IF(H475="",1,-1))</x:f>
        <x:v>0</x:v>
      </x:c>
      <x:c r="H475" s="33" t="str">
        <x:f>IF(K475=0,"",IF(A475="","Ausstiegs-ID eingeben",IF(IF(IFERROR(OR(CODE(UPPER(LEFT(A475,1)))&lt;65,CODE(UPPER(LEFT(A475,1)))&gt;90),TRUE),TRUE,OR(NOT(ISTEXT(A475)),LEN(A475)&gt;64,LEN(A475)&lt;&gt;LEN(SUBSTITUTE(A475,"*","")),LEN(A475)&lt;&gt;LEN(SUBSTITUTE(A475,"?","")),LEN(A475)&lt;&gt;LEN(SUBSTITUTE(A475,"~","")),LEN(A475)&lt;&gt;LEN(SUBSTITUTE(A475,"=","")),LEN(A475)&lt;&gt;LEN(SUBSTITUTE(A475,"&lt;","")),LEN(A475)&lt;&gt;LEN(SUBSTITUTE(A475,"&gt;","")))),"IDs: Text mit A–Z am Anfang, bis zu 64 Zeichen; ohne *, ?, ~, =, &lt; oder &gt;. Beispiel: T-001.",IF(COUNTIFS('Exits'!$A$9:$A$608,A475)&lt;&gt;1,"Ausstiegs-ID ist doppelt",IF(B475="","Zugehörige Trade-ID eingeben",IF(IF(IFERROR(OR(CODE(UPPER(LEFT(B475,1)))&lt;65,CODE(UPPER(LEFT(B475,1)))&gt;90),TRUE),TRUE,OR(NOT(ISTEXT(B475)),LEN(B475)&gt;64,LEN(B475)&lt;&gt;LEN(SUBSTITUTE(B475,"*","")),LEN(B475)&lt;&gt;LEN(SUBSTITUTE(B475,"?","")),LEN(B475)&lt;&gt;LEN(SUBSTITUTE(B475,"~","")),LEN(B475)&lt;&gt;LEN(SUBSTITUTE(B475,"=","")),LEN(B475)&lt;&gt;LEN(SUBSTITUTE(B475,"&lt;","")),LEN(B475)&lt;&gt;LEN(SUBSTITUTE(B475,"&gt;","")))),"IDs: Text mit A–Z am Anfang, bis zu 64 Zeichen; ohne *, ?, ~, =, &lt; oder &gt;. Beispiel: T-001.",IF(COUNTIFS('Trades'!$A$9:$A$208,B475)&lt;&gt;1,"Trade-ID muss genau einer Trades-Zeile entsprechen",IF(NOT(ISNUMBER(C475)),"Gültigen Schließungszeitpunkt eingeben",IF(OR(C475&lt;1,C475&gt;2958465),"Gültigen Schließungszeitpunkt eingeben",IF(NOT(ISNUMBER(D475)),"Positive geschlossene Menge eingeben",IF(OR(D475&lt;=0,D475&gt;1000000,ROUND(D475,8)&lt;&gt;D475),"Positive geschlossene Menge eingeben",IF(NOT(ISNUMBER(INDEX('Trades'!$D$9:$D$208,MATCH(B475,'Trades'!$A$9:$A$208,0)))),"Gültigen Eröffnungszeitpunkt eingeben",IF(C475&lt;INDEX('Trades'!$D$9:$D$208,MATCH(B475,'Trades'!$A$9:$A$208,0)),"Ausstieg liegt vor der Eröffnung",IF(AND(E475&lt;&gt;"",OR(NOT(ISNUMBER(E475)),E475&lt;=0)),"Positiven Kurs eingeben oder leer lassen",IF(AND(F475&lt;&gt;"",NOT(ISNUMBER(F475))),"Brutto-P&amp;L muss numerisch oder leer sein",IF(AND(ISNUMBER(F475),OR(ABS(F475)&gt;1000000000,ROUND(F475,2)&lt;&gt;F475)),"Geldbeträge: höchstens 2 Nachkommastellen; Eingabebetrag absolut ≤ 1.000.000.000.",""))))))))))))))))</x:f>
      </x:c>
      <x:c r="I475" s="29" t="str">
        <x:f>IF(ISNUMBER(D475),ROUND(D475,8),"")</x:f>
      </x:c>
      <x:c r="J475" s="29" t="n">
        <x:f>IF(ISNUMBER(F475),1,0)</x:f>
        <x:v>0</x:v>
      </x:c>
      <x:c r="K475" s="29" t="n">
        <x:f>IF(COUNTA(A475:F475)=0,0,1)</x:f>
        <x:v>0</x:v>
      </x:c>
    </x:row>
    <x:row r="476" ht="36" customHeight="1">
      <x:c r="A476" s="34"/>
      <x:c r="B476" s="34"/>
      <x:c r="C476" s="35"/>
      <x:c r="D476" s="36"/>
      <x:c r="E476" s="36"/>
      <x:c r="F476" s="37"/>
      <x:c r="G476" s="38" t="n">
        <x:f>IF(K476=0,0,IF(H476="",1,-1))</x:f>
        <x:v>0</x:v>
      </x:c>
      <x:c r="H476" s="33" t="str">
        <x:f>IF(K476=0,"",IF(A476="","Ausstiegs-ID eingeben",IF(IF(IFERROR(OR(CODE(UPPER(LEFT(A476,1)))&lt;65,CODE(UPPER(LEFT(A476,1)))&gt;90),TRUE),TRUE,OR(NOT(ISTEXT(A476)),LEN(A476)&gt;64,LEN(A476)&lt;&gt;LEN(SUBSTITUTE(A476,"*","")),LEN(A476)&lt;&gt;LEN(SUBSTITUTE(A476,"?","")),LEN(A476)&lt;&gt;LEN(SUBSTITUTE(A476,"~","")),LEN(A476)&lt;&gt;LEN(SUBSTITUTE(A476,"=","")),LEN(A476)&lt;&gt;LEN(SUBSTITUTE(A476,"&lt;","")),LEN(A476)&lt;&gt;LEN(SUBSTITUTE(A476,"&gt;","")))),"IDs: Text mit A–Z am Anfang, bis zu 64 Zeichen; ohne *, ?, ~, =, &lt; oder &gt;. Beispiel: T-001.",IF(COUNTIFS('Exits'!$A$9:$A$608,A476)&lt;&gt;1,"Ausstiegs-ID ist doppelt",IF(B476="","Zugehörige Trade-ID eingeben",IF(IF(IFERROR(OR(CODE(UPPER(LEFT(B476,1)))&lt;65,CODE(UPPER(LEFT(B476,1)))&gt;90),TRUE),TRUE,OR(NOT(ISTEXT(B476)),LEN(B476)&gt;64,LEN(B476)&lt;&gt;LEN(SUBSTITUTE(B476,"*","")),LEN(B476)&lt;&gt;LEN(SUBSTITUTE(B476,"?","")),LEN(B476)&lt;&gt;LEN(SUBSTITUTE(B476,"~","")),LEN(B476)&lt;&gt;LEN(SUBSTITUTE(B476,"=","")),LEN(B476)&lt;&gt;LEN(SUBSTITUTE(B476,"&lt;","")),LEN(B476)&lt;&gt;LEN(SUBSTITUTE(B476,"&gt;","")))),"IDs: Text mit A–Z am Anfang, bis zu 64 Zeichen; ohne *, ?, ~, =, &lt; oder &gt;. Beispiel: T-001.",IF(COUNTIFS('Trades'!$A$9:$A$208,B476)&lt;&gt;1,"Trade-ID muss genau einer Trades-Zeile entsprechen",IF(NOT(ISNUMBER(C476)),"Gültigen Schließungszeitpunkt eingeben",IF(OR(C476&lt;1,C476&gt;2958465),"Gültigen Schließungszeitpunkt eingeben",IF(NOT(ISNUMBER(D476)),"Positive geschlossene Menge eingeben",IF(OR(D476&lt;=0,D476&gt;1000000,ROUND(D476,8)&lt;&gt;D476),"Positive geschlossene Menge eingeben",IF(NOT(ISNUMBER(INDEX('Trades'!$D$9:$D$208,MATCH(B476,'Trades'!$A$9:$A$208,0)))),"Gültigen Eröffnungszeitpunkt eingeben",IF(C476&lt;INDEX('Trades'!$D$9:$D$208,MATCH(B476,'Trades'!$A$9:$A$208,0)),"Ausstieg liegt vor der Eröffnung",IF(AND(E476&lt;&gt;"",OR(NOT(ISNUMBER(E476)),E476&lt;=0)),"Positiven Kurs eingeben oder leer lassen",IF(AND(F476&lt;&gt;"",NOT(ISNUMBER(F476))),"Brutto-P&amp;L muss numerisch oder leer sein",IF(AND(ISNUMBER(F476),OR(ABS(F476)&gt;1000000000,ROUND(F476,2)&lt;&gt;F476)),"Geldbeträge: höchstens 2 Nachkommastellen; Eingabebetrag absolut ≤ 1.000.000.000.",""))))))))))))))))</x:f>
      </x:c>
      <x:c r="I476" s="29" t="str">
        <x:f>IF(ISNUMBER(D476),ROUND(D476,8),"")</x:f>
      </x:c>
      <x:c r="J476" s="29" t="n">
        <x:f>IF(ISNUMBER(F476),1,0)</x:f>
        <x:v>0</x:v>
      </x:c>
      <x:c r="K476" s="29" t="n">
        <x:f>IF(COUNTA(A476:F476)=0,0,1)</x:f>
        <x:v>0</x:v>
      </x:c>
    </x:row>
    <x:row r="477" ht="36" customHeight="1">
      <x:c r="A477" s="34"/>
      <x:c r="B477" s="34"/>
      <x:c r="C477" s="35"/>
      <x:c r="D477" s="36"/>
      <x:c r="E477" s="36"/>
      <x:c r="F477" s="37"/>
      <x:c r="G477" s="38" t="n">
        <x:f>IF(K477=0,0,IF(H477="",1,-1))</x:f>
        <x:v>0</x:v>
      </x:c>
      <x:c r="H477" s="33" t="str">
        <x:f>IF(K477=0,"",IF(A477="","Ausstiegs-ID eingeben",IF(IF(IFERROR(OR(CODE(UPPER(LEFT(A477,1)))&lt;65,CODE(UPPER(LEFT(A477,1)))&gt;90),TRUE),TRUE,OR(NOT(ISTEXT(A477)),LEN(A477)&gt;64,LEN(A477)&lt;&gt;LEN(SUBSTITUTE(A477,"*","")),LEN(A477)&lt;&gt;LEN(SUBSTITUTE(A477,"?","")),LEN(A477)&lt;&gt;LEN(SUBSTITUTE(A477,"~","")),LEN(A477)&lt;&gt;LEN(SUBSTITUTE(A477,"=","")),LEN(A477)&lt;&gt;LEN(SUBSTITUTE(A477,"&lt;","")),LEN(A477)&lt;&gt;LEN(SUBSTITUTE(A477,"&gt;","")))),"IDs: Text mit A–Z am Anfang, bis zu 64 Zeichen; ohne *, ?, ~, =, &lt; oder &gt;. Beispiel: T-001.",IF(COUNTIFS('Exits'!$A$9:$A$608,A477)&lt;&gt;1,"Ausstiegs-ID ist doppelt",IF(B477="","Zugehörige Trade-ID eingeben",IF(IF(IFERROR(OR(CODE(UPPER(LEFT(B477,1)))&lt;65,CODE(UPPER(LEFT(B477,1)))&gt;90),TRUE),TRUE,OR(NOT(ISTEXT(B477)),LEN(B477)&gt;64,LEN(B477)&lt;&gt;LEN(SUBSTITUTE(B477,"*","")),LEN(B477)&lt;&gt;LEN(SUBSTITUTE(B477,"?","")),LEN(B477)&lt;&gt;LEN(SUBSTITUTE(B477,"~","")),LEN(B477)&lt;&gt;LEN(SUBSTITUTE(B477,"=","")),LEN(B477)&lt;&gt;LEN(SUBSTITUTE(B477,"&lt;","")),LEN(B477)&lt;&gt;LEN(SUBSTITUTE(B477,"&gt;","")))),"IDs: Text mit A–Z am Anfang, bis zu 64 Zeichen; ohne *, ?, ~, =, &lt; oder &gt;. Beispiel: T-001.",IF(COUNTIFS('Trades'!$A$9:$A$208,B477)&lt;&gt;1,"Trade-ID muss genau einer Trades-Zeile entsprechen",IF(NOT(ISNUMBER(C477)),"Gültigen Schließungszeitpunkt eingeben",IF(OR(C477&lt;1,C477&gt;2958465),"Gültigen Schließungszeitpunkt eingeben",IF(NOT(ISNUMBER(D477)),"Positive geschlossene Menge eingeben",IF(OR(D477&lt;=0,D477&gt;1000000,ROUND(D477,8)&lt;&gt;D477),"Positive geschlossene Menge eingeben",IF(NOT(ISNUMBER(INDEX('Trades'!$D$9:$D$208,MATCH(B477,'Trades'!$A$9:$A$208,0)))),"Gültigen Eröffnungszeitpunkt eingeben",IF(C477&lt;INDEX('Trades'!$D$9:$D$208,MATCH(B477,'Trades'!$A$9:$A$208,0)),"Ausstieg liegt vor der Eröffnung",IF(AND(E477&lt;&gt;"",OR(NOT(ISNUMBER(E477)),E477&lt;=0)),"Positiven Kurs eingeben oder leer lassen",IF(AND(F477&lt;&gt;"",NOT(ISNUMBER(F477))),"Brutto-P&amp;L muss numerisch oder leer sein",IF(AND(ISNUMBER(F477),OR(ABS(F477)&gt;1000000000,ROUND(F477,2)&lt;&gt;F477)),"Geldbeträge: höchstens 2 Nachkommastellen; Eingabebetrag absolut ≤ 1.000.000.000.",""))))))))))))))))</x:f>
      </x:c>
      <x:c r="I477" s="29" t="str">
        <x:f>IF(ISNUMBER(D477),ROUND(D477,8),"")</x:f>
      </x:c>
      <x:c r="J477" s="29" t="n">
        <x:f>IF(ISNUMBER(F477),1,0)</x:f>
        <x:v>0</x:v>
      </x:c>
      <x:c r="K477" s="29" t="n">
        <x:f>IF(COUNTA(A477:F477)=0,0,1)</x:f>
        <x:v>0</x:v>
      </x:c>
    </x:row>
    <x:row r="478" ht="36" customHeight="1">
      <x:c r="A478" s="34"/>
      <x:c r="B478" s="34"/>
      <x:c r="C478" s="35"/>
      <x:c r="D478" s="36"/>
      <x:c r="E478" s="36"/>
      <x:c r="F478" s="37"/>
      <x:c r="G478" s="38" t="n">
        <x:f>IF(K478=0,0,IF(H478="",1,-1))</x:f>
        <x:v>0</x:v>
      </x:c>
      <x:c r="H478" s="33" t="str">
        <x:f>IF(K478=0,"",IF(A478="","Ausstiegs-ID eingeben",IF(IF(IFERROR(OR(CODE(UPPER(LEFT(A478,1)))&lt;65,CODE(UPPER(LEFT(A478,1)))&gt;90),TRUE),TRUE,OR(NOT(ISTEXT(A478)),LEN(A478)&gt;64,LEN(A478)&lt;&gt;LEN(SUBSTITUTE(A478,"*","")),LEN(A478)&lt;&gt;LEN(SUBSTITUTE(A478,"?","")),LEN(A478)&lt;&gt;LEN(SUBSTITUTE(A478,"~","")),LEN(A478)&lt;&gt;LEN(SUBSTITUTE(A478,"=","")),LEN(A478)&lt;&gt;LEN(SUBSTITUTE(A478,"&lt;","")),LEN(A478)&lt;&gt;LEN(SUBSTITUTE(A478,"&gt;","")))),"IDs: Text mit A–Z am Anfang, bis zu 64 Zeichen; ohne *, ?, ~, =, &lt; oder &gt;. Beispiel: T-001.",IF(COUNTIFS('Exits'!$A$9:$A$608,A478)&lt;&gt;1,"Ausstiegs-ID ist doppelt",IF(B478="","Zugehörige Trade-ID eingeben",IF(IF(IFERROR(OR(CODE(UPPER(LEFT(B478,1)))&lt;65,CODE(UPPER(LEFT(B478,1)))&gt;90),TRUE),TRUE,OR(NOT(ISTEXT(B478)),LEN(B478)&gt;64,LEN(B478)&lt;&gt;LEN(SUBSTITUTE(B478,"*","")),LEN(B478)&lt;&gt;LEN(SUBSTITUTE(B478,"?","")),LEN(B478)&lt;&gt;LEN(SUBSTITUTE(B478,"~","")),LEN(B478)&lt;&gt;LEN(SUBSTITUTE(B478,"=","")),LEN(B478)&lt;&gt;LEN(SUBSTITUTE(B478,"&lt;","")),LEN(B478)&lt;&gt;LEN(SUBSTITUTE(B478,"&gt;","")))),"IDs: Text mit A–Z am Anfang, bis zu 64 Zeichen; ohne *, ?, ~, =, &lt; oder &gt;. Beispiel: T-001.",IF(COUNTIFS('Trades'!$A$9:$A$208,B478)&lt;&gt;1,"Trade-ID muss genau einer Trades-Zeile entsprechen",IF(NOT(ISNUMBER(C478)),"Gültigen Schließungszeitpunkt eingeben",IF(OR(C478&lt;1,C478&gt;2958465),"Gültigen Schließungszeitpunkt eingeben",IF(NOT(ISNUMBER(D478)),"Positive geschlossene Menge eingeben",IF(OR(D478&lt;=0,D478&gt;1000000,ROUND(D478,8)&lt;&gt;D478),"Positive geschlossene Menge eingeben",IF(NOT(ISNUMBER(INDEX('Trades'!$D$9:$D$208,MATCH(B478,'Trades'!$A$9:$A$208,0)))),"Gültigen Eröffnungszeitpunkt eingeben",IF(C478&lt;INDEX('Trades'!$D$9:$D$208,MATCH(B478,'Trades'!$A$9:$A$208,0)),"Ausstieg liegt vor der Eröffnung",IF(AND(E478&lt;&gt;"",OR(NOT(ISNUMBER(E478)),E478&lt;=0)),"Positiven Kurs eingeben oder leer lassen",IF(AND(F478&lt;&gt;"",NOT(ISNUMBER(F478))),"Brutto-P&amp;L muss numerisch oder leer sein",IF(AND(ISNUMBER(F478),OR(ABS(F478)&gt;1000000000,ROUND(F478,2)&lt;&gt;F478)),"Geldbeträge: höchstens 2 Nachkommastellen; Eingabebetrag absolut ≤ 1.000.000.000.",""))))))))))))))))</x:f>
      </x:c>
      <x:c r="I478" s="29" t="str">
        <x:f>IF(ISNUMBER(D478),ROUND(D478,8),"")</x:f>
      </x:c>
      <x:c r="J478" s="29" t="n">
        <x:f>IF(ISNUMBER(F478),1,0)</x:f>
        <x:v>0</x:v>
      </x:c>
      <x:c r="K478" s="29" t="n">
        <x:f>IF(COUNTA(A478:F478)=0,0,1)</x:f>
        <x:v>0</x:v>
      </x:c>
    </x:row>
    <x:row r="479" ht="36" customHeight="1">
      <x:c r="A479" s="34"/>
      <x:c r="B479" s="34"/>
      <x:c r="C479" s="35"/>
      <x:c r="D479" s="36"/>
      <x:c r="E479" s="36"/>
      <x:c r="F479" s="37"/>
      <x:c r="G479" s="38" t="n">
        <x:f>IF(K479=0,0,IF(H479="",1,-1))</x:f>
        <x:v>0</x:v>
      </x:c>
      <x:c r="H479" s="33" t="str">
        <x:f>IF(K479=0,"",IF(A479="","Ausstiegs-ID eingeben",IF(IF(IFERROR(OR(CODE(UPPER(LEFT(A479,1)))&lt;65,CODE(UPPER(LEFT(A479,1)))&gt;90),TRUE),TRUE,OR(NOT(ISTEXT(A479)),LEN(A479)&gt;64,LEN(A479)&lt;&gt;LEN(SUBSTITUTE(A479,"*","")),LEN(A479)&lt;&gt;LEN(SUBSTITUTE(A479,"?","")),LEN(A479)&lt;&gt;LEN(SUBSTITUTE(A479,"~","")),LEN(A479)&lt;&gt;LEN(SUBSTITUTE(A479,"=","")),LEN(A479)&lt;&gt;LEN(SUBSTITUTE(A479,"&lt;","")),LEN(A479)&lt;&gt;LEN(SUBSTITUTE(A479,"&gt;","")))),"IDs: Text mit A–Z am Anfang, bis zu 64 Zeichen; ohne *, ?, ~, =, &lt; oder &gt;. Beispiel: T-001.",IF(COUNTIFS('Exits'!$A$9:$A$608,A479)&lt;&gt;1,"Ausstiegs-ID ist doppelt",IF(B479="","Zugehörige Trade-ID eingeben",IF(IF(IFERROR(OR(CODE(UPPER(LEFT(B479,1)))&lt;65,CODE(UPPER(LEFT(B479,1)))&gt;90),TRUE),TRUE,OR(NOT(ISTEXT(B479)),LEN(B479)&gt;64,LEN(B479)&lt;&gt;LEN(SUBSTITUTE(B479,"*","")),LEN(B479)&lt;&gt;LEN(SUBSTITUTE(B479,"?","")),LEN(B479)&lt;&gt;LEN(SUBSTITUTE(B479,"~","")),LEN(B479)&lt;&gt;LEN(SUBSTITUTE(B479,"=","")),LEN(B479)&lt;&gt;LEN(SUBSTITUTE(B479,"&lt;","")),LEN(B479)&lt;&gt;LEN(SUBSTITUTE(B479,"&gt;","")))),"IDs: Text mit A–Z am Anfang, bis zu 64 Zeichen; ohne *, ?, ~, =, &lt; oder &gt;. Beispiel: T-001.",IF(COUNTIFS('Trades'!$A$9:$A$208,B479)&lt;&gt;1,"Trade-ID muss genau einer Trades-Zeile entsprechen",IF(NOT(ISNUMBER(C479)),"Gültigen Schließungszeitpunkt eingeben",IF(OR(C479&lt;1,C479&gt;2958465),"Gültigen Schließungszeitpunkt eingeben",IF(NOT(ISNUMBER(D479)),"Positive geschlossene Menge eingeben",IF(OR(D479&lt;=0,D479&gt;1000000,ROUND(D479,8)&lt;&gt;D479),"Positive geschlossene Menge eingeben",IF(NOT(ISNUMBER(INDEX('Trades'!$D$9:$D$208,MATCH(B479,'Trades'!$A$9:$A$208,0)))),"Gültigen Eröffnungszeitpunkt eingeben",IF(C479&lt;INDEX('Trades'!$D$9:$D$208,MATCH(B479,'Trades'!$A$9:$A$208,0)),"Ausstieg liegt vor der Eröffnung",IF(AND(E479&lt;&gt;"",OR(NOT(ISNUMBER(E479)),E479&lt;=0)),"Positiven Kurs eingeben oder leer lassen",IF(AND(F479&lt;&gt;"",NOT(ISNUMBER(F479))),"Brutto-P&amp;L muss numerisch oder leer sein",IF(AND(ISNUMBER(F479),OR(ABS(F479)&gt;1000000000,ROUND(F479,2)&lt;&gt;F479)),"Geldbeträge: höchstens 2 Nachkommastellen; Eingabebetrag absolut ≤ 1.000.000.000.",""))))))))))))))))</x:f>
      </x:c>
      <x:c r="I479" s="29" t="str">
        <x:f>IF(ISNUMBER(D479),ROUND(D479,8),"")</x:f>
      </x:c>
      <x:c r="J479" s="29" t="n">
        <x:f>IF(ISNUMBER(F479),1,0)</x:f>
        <x:v>0</x:v>
      </x:c>
      <x:c r="K479" s="29" t="n">
        <x:f>IF(COUNTA(A479:F479)=0,0,1)</x:f>
        <x:v>0</x:v>
      </x:c>
    </x:row>
    <x:row r="480" ht="36" customHeight="1">
      <x:c r="A480" s="34"/>
      <x:c r="B480" s="34"/>
      <x:c r="C480" s="35"/>
      <x:c r="D480" s="36"/>
      <x:c r="E480" s="36"/>
      <x:c r="F480" s="37"/>
      <x:c r="G480" s="38" t="n">
        <x:f>IF(K480=0,0,IF(H480="",1,-1))</x:f>
        <x:v>0</x:v>
      </x:c>
      <x:c r="H480" s="33" t="str">
        <x:f>IF(K480=0,"",IF(A480="","Ausstiegs-ID eingeben",IF(IF(IFERROR(OR(CODE(UPPER(LEFT(A480,1)))&lt;65,CODE(UPPER(LEFT(A480,1)))&gt;90),TRUE),TRUE,OR(NOT(ISTEXT(A480)),LEN(A480)&gt;64,LEN(A480)&lt;&gt;LEN(SUBSTITUTE(A480,"*","")),LEN(A480)&lt;&gt;LEN(SUBSTITUTE(A480,"?","")),LEN(A480)&lt;&gt;LEN(SUBSTITUTE(A480,"~","")),LEN(A480)&lt;&gt;LEN(SUBSTITUTE(A480,"=","")),LEN(A480)&lt;&gt;LEN(SUBSTITUTE(A480,"&lt;","")),LEN(A480)&lt;&gt;LEN(SUBSTITUTE(A480,"&gt;","")))),"IDs: Text mit A–Z am Anfang, bis zu 64 Zeichen; ohne *, ?, ~, =, &lt; oder &gt;. Beispiel: T-001.",IF(COUNTIFS('Exits'!$A$9:$A$608,A480)&lt;&gt;1,"Ausstiegs-ID ist doppelt",IF(B480="","Zugehörige Trade-ID eingeben",IF(IF(IFERROR(OR(CODE(UPPER(LEFT(B480,1)))&lt;65,CODE(UPPER(LEFT(B480,1)))&gt;90),TRUE),TRUE,OR(NOT(ISTEXT(B480)),LEN(B480)&gt;64,LEN(B480)&lt;&gt;LEN(SUBSTITUTE(B480,"*","")),LEN(B480)&lt;&gt;LEN(SUBSTITUTE(B480,"?","")),LEN(B480)&lt;&gt;LEN(SUBSTITUTE(B480,"~","")),LEN(B480)&lt;&gt;LEN(SUBSTITUTE(B480,"=","")),LEN(B480)&lt;&gt;LEN(SUBSTITUTE(B480,"&lt;","")),LEN(B480)&lt;&gt;LEN(SUBSTITUTE(B480,"&gt;","")))),"IDs: Text mit A–Z am Anfang, bis zu 64 Zeichen; ohne *, ?, ~, =, &lt; oder &gt;. Beispiel: T-001.",IF(COUNTIFS('Trades'!$A$9:$A$208,B480)&lt;&gt;1,"Trade-ID muss genau einer Trades-Zeile entsprechen",IF(NOT(ISNUMBER(C480)),"Gültigen Schließungszeitpunkt eingeben",IF(OR(C480&lt;1,C480&gt;2958465),"Gültigen Schließungszeitpunkt eingeben",IF(NOT(ISNUMBER(D480)),"Positive geschlossene Menge eingeben",IF(OR(D480&lt;=0,D480&gt;1000000,ROUND(D480,8)&lt;&gt;D480),"Positive geschlossene Menge eingeben",IF(NOT(ISNUMBER(INDEX('Trades'!$D$9:$D$208,MATCH(B480,'Trades'!$A$9:$A$208,0)))),"Gültigen Eröffnungszeitpunkt eingeben",IF(C480&lt;INDEX('Trades'!$D$9:$D$208,MATCH(B480,'Trades'!$A$9:$A$208,0)),"Ausstieg liegt vor der Eröffnung",IF(AND(E480&lt;&gt;"",OR(NOT(ISNUMBER(E480)),E480&lt;=0)),"Positiven Kurs eingeben oder leer lassen",IF(AND(F480&lt;&gt;"",NOT(ISNUMBER(F480))),"Brutto-P&amp;L muss numerisch oder leer sein",IF(AND(ISNUMBER(F480),OR(ABS(F480)&gt;1000000000,ROUND(F480,2)&lt;&gt;F480)),"Geldbeträge: höchstens 2 Nachkommastellen; Eingabebetrag absolut ≤ 1.000.000.000.",""))))))))))))))))</x:f>
      </x:c>
      <x:c r="I480" s="29" t="str">
        <x:f>IF(ISNUMBER(D480),ROUND(D480,8),"")</x:f>
      </x:c>
      <x:c r="J480" s="29" t="n">
        <x:f>IF(ISNUMBER(F480),1,0)</x:f>
        <x:v>0</x:v>
      </x:c>
      <x:c r="K480" s="29" t="n">
        <x:f>IF(COUNTA(A480:F480)=0,0,1)</x:f>
        <x:v>0</x:v>
      </x:c>
    </x:row>
    <x:row r="481" ht="36" customHeight="1">
      <x:c r="A481" s="34"/>
      <x:c r="B481" s="34"/>
      <x:c r="C481" s="35"/>
      <x:c r="D481" s="36"/>
      <x:c r="E481" s="36"/>
      <x:c r="F481" s="37"/>
      <x:c r="G481" s="38" t="n">
        <x:f>IF(K481=0,0,IF(H481="",1,-1))</x:f>
        <x:v>0</x:v>
      </x:c>
      <x:c r="H481" s="33" t="str">
        <x:f>IF(K481=0,"",IF(A481="","Ausstiegs-ID eingeben",IF(IF(IFERROR(OR(CODE(UPPER(LEFT(A481,1)))&lt;65,CODE(UPPER(LEFT(A481,1)))&gt;90),TRUE),TRUE,OR(NOT(ISTEXT(A481)),LEN(A481)&gt;64,LEN(A481)&lt;&gt;LEN(SUBSTITUTE(A481,"*","")),LEN(A481)&lt;&gt;LEN(SUBSTITUTE(A481,"?","")),LEN(A481)&lt;&gt;LEN(SUBSTITUTE(A481,"~","")),LEN(A481)&lt;&gt;LEN(SUBSTITUTE(A481,"=","")),LEN(A481)&lt;&gt;LEN(SUBSTITUTE(A481,"&lt;","")),LEN(A481)&lt;&gt;LEN(SUBSTITUTE(A481,"&gt;","")))),"IDs: Text mit A–Z am Anfang, bis zu 64 Zeichen; ohne *, ?, ~, =, &lt; oder &gt;. Beispiel: T-001.",IF(COUNTIFS('Exits'!$A$9:$A$608,A481)&lt;&gt;1,"Ausstiegs-ID ist doppelt",IF(B481="","Zugehörige Trade-ID eingeben",IF(IF(IFERROR(OR(CODE(UPPER(LEFT(B481,1)))&lt;65,CODE(UPPER(LEFT(B481,1)))&gt;90),TRUE),TRUE,OR(NOT(ISTEXT(B481)),LEN(B481)&gt;64,LEN(B481)&lt;&gt;LEN(SUBSTITUTE(B481,"*","")),LEN(B481)&lt;&gt;LEN(SUBSTITUTE(B481,"?","")),LEN(B481)&lt;&gt;LEN(SUBSTITUTE(B481,"~","")),LEN(B481)&lt;&gt;LEN(SUBSTITUTE(B481,"=","")),LEN(B481)&lt;&gt;LEN(SUBSTITUTE(B481,"&lt;","")),LEN(B481)&lt;&gt;LEN(SUBSTITUTE(B481,"&gt;","")))),"IDs: Text mit A–Z am Anfang, bis zu 64 Zeichen; ohne *, ?, ~, =, &lt; oder &gt;. Beispiel: T-001.",IF(COUNTIFS('Trades'!$A$9:$A$208,B481)&lt;&gt;1,"Trade-ID muss genau einer Trades-Zeile entsprechen",IF(NOT(ISNUMBER(C481)),"Gültigen Schließungszeitpunkt eingeben",IF(OR(C481&lt;1,C481&gt;2958465),"Gültigen Schließungszeitpunkt eingeben",IF(NOT(ISNUMBER(D481)),"Positive geschlossene Menge eingeben",IF(OR(D481&lt;=0,D481&gt;1000000,ROUND(D481,8)&lt;&gt;D481),"Positive geschlossene Menge eingeben",IF(NOT(ISNUMBER(INDEX('Trades'!$D$9:$D$208,MATCH(B481,'Trades'!$A$9:$A$208,0)))),"Gültigen Eröffnungszeitpunkt eingeben",IF(C481&lt;INDEX('Trades'!$D$9:$D$208,MATCH(B481,'Trades'!$A$9:$A$208,0)),"Ausstieg liegt vor der Eröffnung",IF(AND(E481&lt;&gt;"",OR(NOT(ISNUMBER(E481)),E481&lt;=0)),"Positiven Kurs eingeben oder leer lassen",IF(AND(F481&lt;&gt;"",NOT(ISNUMBER(F481))),"Brutto-P&amp;L muss numerisch oder leer sein",IF(AND(ISNUMBER(F481),OR(ABS(F481)&gt;1000000000,ROUND(F481,2)&lt;&gt;F481)),"Geldbeträge: höchstens 2 Nachkommastellen; Eingabebetrag absolut ≤ 1.000.000.000.",""))))))))))))))))</x:f>
      </x:c>
      <x:c r="I481" s="29" t="str">
        <x:f>IF(ISNUMBER(D481),ROUND(D481,8),"")</x:f>
      </x:c>
      <x:c r="J481" s="29" t="n">
        <x:f>IF(ISNUMBER(F481),1,0)</x:f>
        <x:v>0</x:v>
      </x:c>
      <x:c r="K481" s="29" t="n">
        <x:f>IF(COUNTA(A481:F481)=0,0,1)</x:f>
        <x:v>0</x:v>
      </x:c>
    </x:row>
    <x:row r="482" ht="36" customHeight="1">
      <x:c r="A482" s="34"/>
      <x:c r="B482" s="34"/>
      <x:c r="C482" s="35"/>
      <x:c r="D482" s="36"/>
      <x:c r="E482" s="36"/>
      <x:c r="F482" s="37"/>
      <x:c r="G482" s="38" t="n">
        <x:f>IF(K482=0,0,IF(H482="",1,-1))</x:f>
        <x:v>0</x:v>
      </x:c>
      <x:c r="H482" s="33" t="str">
        <x:f>IF(K482=0,"",IF(A482="","Ausstiegs-ID eingeben",IF(IF(IFERROR(OR(CODE(UPPER(LEFT(A482,1)))&lt;65,CODE(UPPER(LEFT(A482,1)))&gt;90),TRUE),TRUE,OR(NOT(ISTEXT(A482)),LEN(A482)&gt;64,LEN(A482)&lt;&gt;LEN(SUBSTITUTE(A482,"*","")),LEN(A482)&lt;&gt;LEN(SUBSTITUTE(A482,"?","")),LEN(A482)&lt;&gt;LEN(SUBSTITUTE(A482,"~","")),LEN(A482)&lt;&gt;LEN(SUBSTITUTE(A482,"=","")),LEN(A482)&lt;&gt;LEN(SUBSTITUTE(A482,"&lt;","")),LEN(A482)&lt;&gt;LEN(SUBSTITUTE(A482,"&gt;","")))),"IDs: Text mit A–Z am Anfang, bis zu 64 Zeichen; ohne *, ?, ~, =, &lt; oder &gt;. Beispiel: T-001.",IF(COUNTIFS('Exits'!$A$9:$A$608,A482)&lt;&gt;1,"Ausstiegs-ID ist doppelt",IF(B482="","Zugehörige Trade-ID eingeben",IF(IF(IFERROR(OR(CODE(UPPER(LEFT(B482,1)))&lt;65,CODE(UPPER(LEFT(B482,1)))&gt;90),TRUE),TRUE,OR(NOT(ISTEXT(B482)),LEN(B482)&gt;64,LEN(B482)&lt;&gt;LEN(SUBSTITUTE(B482,"*","")),LEN(B482)&lt;&gt;LEN(SUBSTITUTE(B482,"?","")),LEN(B482)&lt;&gt;LEN(SUBSTITUTE(B482,"~","")),LEN(B482)&lt;&gt;LEN(SUBSTITUTE(B482,"=","")),LEN(B482)&lt;&gt;LEN(SUBSTITUTE(B482,"&lt;","")),LEN(B482)&lt;&gt;LEN(SUBSTITUTE(B482,"&gt;","")))),"IDs: Text mit A–Z am Anfang, bis zu 64 Zeichen; ohne *, ?, ~, =, &lt; oder &gt;. Beispiel: T-001.",IF(COUNTIFS('Trades'!$A$9:$A$208,B482)&lt;&gt;1,"Trade-ID muss genau einer Trades-Zeile entsprechen",IF(NOT(ISNUMBER(C482)),"Gültigen Schließungszeitpunkt eingeben",IF(OR(C482&lt;1,C482&gt;2958465),"Gültigen Schließungszeitpunkt eingeben",IF(NOT(ISNUMBER(D482)),"Positive geschlossene Menge eingeben",IF(OR(D482&lt;=0,D482&gt;1000000,ROUND(D482,8)&lt;&gt;D482),"Positive geschlossene Menge eingeben",IF(NOT(ISNUMBER(INDEX('Trades'!$D$9:$D$208,MATCH(B482,'Trades'!$A$9:$A$208,0)))),"Gültigen Eröffnungszeitpunkt eingeben",IF(C482&lt;INDEX('Trades'!$D$9:$D$208,MATCH(B482,'Trades'!$A$9:$A$208,0)),"Ausstieg liegt vor der Eröffnung",IF(AND(E482&lt;&gt;"",OR(NOT(ISNUMBER(E482)),E482&lt;=0)),"Positiven Kurs eingeben oder leer lassen",IF(AND(F482&lt;&gt;"",NOT(ISNUMBER(F482))),"Brutto-P&amp;L muss numerisch oder leer sein",IF(AND(ISNUMBER(F482),OR(ABS(F482)&gt;1000000000,ROUND(F482,2)&lt;&gt;F482)),"Geldbeträge: höchstens 2 Nachkommastellen; Eingabebetrag absolut ≤ 1.000.000.000.",""))))))))))))))))</x:f>
      </x:c>
      <x:c r="I482" s="29" t="str">
        <x:f>IF(ISNUMBER(D482),ROUND(D482,8),"")</x:f>
      </x:c>
      <x:c r="J482" s="29" t="n">
        <x:f>IF(ISNUMBER(F482),1,0)</x:f>
        <x:v>0</x:v>
      </x:c>
      <x:c r="K482" s="29" t="n">
        <x:f>IF(COUNTA(A482:F482)=0,0,1)</x:f>
        <x:v>0</x:v>
      </x:c>
    </x:row>
    <x:row r="483" ht="36" customHeight="1">
      <x:c r="A483" s="34"/>
      <x:c r="B483" s="34"/>
      <x:c r="C483" s="35"/>
      <x:c r="D483" s="36"/>
      <x:c r="E483" s="36"/>
      <x:c r="F483" s="37"/>
      <x:c r="G483" s="38" t="n">
        <x:f>IF(K483=0,0,IF(H483="",1,-1))</x:f>
        <x:v>0</x:v>
      </x:c>
      <x:c r="H483" s="33" t="str">
        <x:f>IF(K483=0,"",IF(A483="","Ausstiegs-ID eingeben",IF(IF(IFERROR(OR(CODE(UPPER(LEFT(A483,1)))&lt;65,CODE(UPPER(LEFT(A483,1)))&gt;90),TRUE),TRUE,OR(NOT(ISTEXT(A483)),LEN(A483)&gt;64,LEN(A483)&lt;&gt;LEN(SUBSTITUTE(A483,"*","")),LEN(A483)&lt;&gt;LEN(SUBSTITUTE(A483,"?","")),LEN(A483)&lt;&gt;LEN(SUBSTITUTE(A483,"~","")),LEN(A483)&lt;&gt;LEN(SUBSTITUTE(A483,"=","")),LEN(A483)&lt;&gt;LEN(SUBSTITUTE(A483,"&lt;","")),LEN(A483)&lt;&gt;LEN(SUBSTITUTE(A483,"&gt;","")))),"IDs: Text mit A–Z am Anfang, bis zu 64 Zeichen; ohne *, ?, ~, =, &lt; oder &gt;. Beispiel: T-001.",IF(COUNTIFS('Exits'!$A$9:$A$608,A483)&lt;&gt;1,"Ausstiegs-ID ist doppelt",IF(B483="","Zugehörige Trade-ID eingeben",IF(IF(IFERROR(OR(CODE(UPPER(LEFT(B483,1)))&lt;65,CODE(UPPER(LEFT(B483,1)))&gt;90),TRUE),TRUE,OR(NOT(ISTEXT(B483)),LEN(B483)&gt;64,LEN(B483)&lt;&gt;LEN(SUBSTITUTE(B483,"*","")),LEN(B483)&lt;&gt;LEN(SUBSTITUTE(B483,"?","")),LEN(B483)&lt;&gt;LEN(SUBSTITUTE(B483,"~","")),LEN(B483)&lt;&gt;LEN(SUBSTITUTE(B483,"=","")),LEN(B483)&lt;&gt;LEN(SUBSTITUTE(B483,"&lt;","")),LEN(B483)&lt;&gt;LEN(SUBSTITUTE(B483,"&gt;","")))),"IDs: Text mit A–Z am Anfang, bis zu 64 Zeichen; ohne *, ?, ~, =, &lt; oder &gt;. Beispiel: T-001.",IF(COUNTIFS('Trades'!$A$9:$A$208,B483)&lt;&gt;1,"Trade-ID muss genau einer Trades-Zeile entsprechen",IF(NOT(ISNUMBER(C483)),"Gültigen Schließungszeitpunkt eingeben",IF(OR(C483&lt;1,C483&gt;2958465),"Gültigen Schließungszeitpunkt eingeben",IF(NOT(ISNUMBER(D483)),"Positive geschlossene Menge eingeben",IF(OR(D483&lt;=0,D483&gt;1000000,ROUND(D483,8)&lt;&gt;D483),"Positive geschlossene Menge eingeben",IF(NOT(ISNUMBER(INDEX('Trades'!$D$9:$D$208,MATCH(B483,'Trades'!$A$9:$A$208,0)))),"Gültigen Eröffnungszeitpunkt eingeben",IF(C483&lt;INDEX('Trades'!$D$9:$D$208,MATCH(B483,'Trades'!$A$9:$A$208,0)),"Ausstieg liegt vor der Eröffnung",IF(AND(E483&lt;&gt;"",OR(NOT(ISNUMBER(E483)),E483&lt;=0)),"Positiven Kurs eingeben oder leer lassen",IF(AND(F483&lt;&gt;"",NOT(ISNUMBER(F483))),"Brutto-P&amp;L muss numerisch oder leer sein",IF(AND(ISNUMBER(F483),OR(ABS(F483)&gt;1000000000,ROUND(F483,2)&lt;&gt;F483)),"Geldbeträge: höchstens 2 Nachkommastellen; Eingabebetrag absolut ≤ 1.000.000.000.",""))))))))))))))))</x:f>
      </x:c>
      <x:c r="I483" s="29" t="str">
        <x:f>IF(ISNUMBER(D483),ROUND(D483,8),"")</x:f>
      </x:c>
      <x:c r="J483" s="29" t="n">
        <x:f>IF(ISNUMBER(F483),1,0)</x:f>
        <x:v>0</x:v>
      </x:c>
      <x:c r="K483" s="29" t="n">
        <x:f>IF(COUNTA(A483:F483)=0,0,1)</x:f>
        <x:v>0</x:v>
      </x:c>
    </x:row>
    <x:row r="484" ht="36" customHeight="1">
      <x:c r="A484" s="34"/>
      <x:c r="B484" s="34"/>
      <x:c r="C484" s="35"/>
      <x:c r="D484" s="36"/>
      <x:c r="E484" s="36"/>
      <x:c r="F484" s="37"/>
      <x:c r="G484" s="38" t="n">
        <x:f>IF(K484=0,0,IF(H484="",1,-1))</x:f>
        <x:v>0</x:v>
      </x:c>
      <x:c r="H484" s="33" t="str">
        <x:f>IF(K484=0,"",IF(A484="","Ausstiegs-ID eingeben",IF(IF(IFERROR(OR(CODE(UPPER(LEFT(A484,1)))&lt;65,CODE(UPPER(LEFT(A484,1)))&gt;90),TRUE),TRUE,OR(NOT(ISTEXT(A484)),LEN(A484)&gt;64,LEN(A484)&lt;&gt;LEN(SUBSTITUTE(A484,"*","")),LEN(A484)&lt;&gt;LEN(SUBSTITUTE(A484,"?","")),LEN(A484)&lt;&gt;LEN(SUBSTITUTE(A484,"~","")),LEN(A484)&lt;&gt;LEN(SUBSTITUTE(A484,"=","")),LEN(A484)&lt;&gt;LEN(SUBSTITUTE(A484,"&lt;","")),LEN(A484)&lt;&gt;LEN(SUBSTITUTE(A484,"&gt;","")))),"IDs: Text mit A–Z am Anfang, bis zu 64 Zeichen; ohne *, ?, ~, =, &lt; oder &gt;. Beispiel: T-001.",IF(COUNTIFS('Exits'!$A$9:$A$608,A484)&lt;&gt;1,"Ausstiegs-ID ist doppelt",IF(B484="","Zugehörige Trade-ID eingeben",IF(IF(IFERROR(OR(CODE(UPPER(LEFT(B484,1)))&lt;65,CODE(UPPER(LEFT(B484,1)))&gt;90),TRUE),TRUE,OR(NOT(ISTEXT(B484)),LEN(B484)&gt;64,LEN(B484)&lt;&gt;LEN(SUBSTITUTE(B484,"*","")),LEN(B484)&lt;&gt;LEN(SUBSTITUTE(B484,"?","")),LEN(B484)&lt;&gt;LEN(SUBSTITUTE(B484,"~","")),LEN(B484)&lt;&gt;LEN(SUBSTITUTE(B484,"=","")),LEN(B484)&lt;&gt;LEN(SUBSTITUTE(B484,"&lt;","")),LEN(B484)&lt;&gt;LEN(SUBSTITUTE(B484,"&gt;","")))),"IDs: Text mit A–Z am Anfang, bis zu 64 Zeichen; ohne *, ?, ~, =, &lt; oder &gt;. Beispiel: T-001.",IF(COUNTIFS('Trades'!$A$9:$A$208,B484)&lt;&gt;1,"Trade-ID muss genau einer Trades-Zeile entsprechen",IF(NOT(ISNUMBER(C484)),"Gültigen Schließungszeitpunkt eingeben",IF(OR(C484&lt;1,C484&gt;2958465),"Gültigen Schließungszeitpunkt eingeben",IF(NOT(ISNUMBER(D484)),"Positive geschlossene Menge eingeben",IF(OR(D484&lt;=0,D484&gt;1000000,ROUND(D484,8)&lt;&gt;D484),"Positive geschlossene Menge eingeben",IF(NOT(ISNUMBER(INDEX('Trades'!$D$9:$D$208,MATCH(B484,'Trades'!$A$9:$A$208,0)))),"Gültigen Eröffnungszeitpunkt eingeben",IF(C484&lt;INDEX('Trades'!$D$9:$D$208,MATCH(B484,'Trades'!$A$9:$A$208,0)),"Ausstieg liegt vor der Eröffnung",IF(AND(E484&lt;&gt;"",OR(NOT(ISNUMBER(E484)),E484&lt;=0)),"Positiven Kurs eingeben oder leer lassen",IF(AND(F484&lt;&gt;"",NOT(ISNUMBER(F484))),"Brutto-P&amp;L muss numerisch oder leer sein",IF(AND(ISNUMBER(F484),OR(ABS(F484)&gt;1000000000,ROUND(F484,2)&lt;&gt;F484)),"Geldbeträge: höchstens 2 Nachkommastellen; Eingabebetrag absolut ≤ 1.000.000.000.",""))))))))))))))))</x:f>
      </x:c>
      <x:c r="I484" s="29" t="str">
        <x:f>IF(ISNUMBER(D484),ROUND(D484,8),"")</x:f>
      </x:c>
      <x:c r="J484" s="29" t="n">
        <x:f>IF(ISNUMBER(F484),1,0)</x:f>
        <x:v>0</x:v>
      </x:c>
      <x:c r="K484" s="29" t="n">
        <x:f>IF(COUNTA(A484:F484)=0,0,1)</x:f>
        <x:v>0</x:v>
      </x:c>
    </x:row>
    <x:row r="485" ht="36" customHeight="1">
      <x:c r="A485" s="34"/>
      <x:c r="B485" s="34"/>
      <x:c r="C485" s="35"/>
      <x:c r="D485" s="36"/>
      <x:c r="E485" s="36"/>
      <x:c r="F485" s="37"/>
      <x:c r="G485" s="38" t="n">
        <x:f>IF(K485=0,0,IF(H485="",1,-1))</x:f>
        <x:v>0</x:v>
      </x:c>
      <x:c r="H485" s="33" t="str">
        <x:f>IF(K485=0,"",IF(A485="","Ausstiegs-ID eingeben",IF(IF(IFERROR(OR(CODE(UPPER(LEFT(A485,1)))&lt;65,CODE(UPPER(LEFT(A485,1)))&gt;90),TRUE),TRUE,OR(NOT(ISTEXT(A485)),LEN(A485)&gt;64,LEN(A485)&lt;&gt;LEN(SUBSTITUTE(A485,"*","")),LEN(A485)&lt;&gt;LEN(SUBSTITUTE(A485,"?","")),LEN(A485)&lt;&gt;LEN(SUBSTITUTE(A485,"~","")),LEN(A485)&lt;&gt;LEN(SUBSTITUTE(A485,"=","")),LEN(A485)&lt;&gt;LEN(SUBSTITUTE(A485,"&lt;","")),LEN(A485)&lt;&gt;LEN(SUBSTITUTE(A485,"&gt;","")))),"IDs: Text mit A–Z am Anfang, bis zu 64 Zeichen; ohne *, ?, ~, =, &lt; oder &gt;. Beispiel: T-001.",IF(COUNTIFS('Exits'!$A$9:$A$608,A485)&lt;&gt;1,"Ausstiegs-ID ist doppelt",IF(B485="","Zugehörige Trade-ID eingeben",IF(IF(IFERROR(OR(CODE(UPPER(LEFT(B485,1)))&lt;65,CODE(UPPER(LEFT(B485,1)))&gt;90),TRUE),TRUE,OR(NOT(ISTEXT(B485)),LEN(B485)&gt;64,LEN(B485)&lt;&gt;LEN(SUBSTITUTE(B485,"*","")),LEN(B485)&lt;&gt;LEN(SUBSTITUTE(B485,"?","")),LEN(B485)&lt;&gt;LEN(SUBSTITUTE(B485,"~","")),LEN(B485)&lt;&gt;LEN(SUBSTITUTE(B485,"=","")),LEN(B485)&lt;&gt;LEN(SUBSTITUTE(B485,"&lt;","")),LEN(B485)&lt;&gt;LEN(SUBSTITUTE(B485,"&gt;","")))),"IDs: Text mit A–Z am Anfang, bis zu 64 Zeichen; ohne *, ?, ~, =, &lt; oder &gt;. Beispiel: T-001.",IF(COUNTIFS('Trades'!$A$9:$A$208,B485)&lt;&gt;1,"Trade-ID muss genau einer Trades-Zeile entsprechen",IF(NOT(ISNUMBER(C485)),"Gültigen Schließungszeitpunkt eingeben",IF(OR(C485&lt;1,C485&gt;2958465),"Gültigen Schließungszeitpunkt eingeben",IF(NOT(ISNUMBER(D485)),"Positive geschlossene Menge eingeben",IF(OR(D485&lt;=0,D485&gt;1000000,ROUND(D485,8)&lt;&gt;D485),"Positive geschlossene Menge eingeben",IF(NOT(ISNUMBER(INDEX('Trades'!$D$9:$D$208,MATCH(B485,'Trades'!$A$9:$A$208,0)))),"Gültigen Eröffnungszeitpunkt eingeben",IF(C485&lt;INDEX('Trades'!$D$9:$D$208,MATCH(B485,'Trades'!$A$9:$A$208,0)),"Ausstieg liegt vor der Eröffnung",IF(AND(E485&lt;&gt;"",OR(NOT(ISNUMBER(E485)),E485&lt;=0)),"Positiven Kurs eingeben oder leer lassen",IF(AND(F485&lt;&gt;"",NOT(ISNUMBER(F485))),"Brutto-P&amp;L muss numerisch oder leer sein",IF(AND(ISNUMBER(F485),OR(ABS(F485)&gt;1000000000,ROUND(F485,2)&lt;&gt;F485)),"Geldbeträge: höchstens 2 Nachkommastellen; Eingabebetrag absolut ≤ 1.000.000.000.",""))))))))))))))))</x:f>
      </x:c>
      <x:c r="I485" s="29" t="str">
        <x:f>IF(ISNUMBER(D485),ROUND(D485,8),"")</x:f>
      </x:c>
      <x:c r="J485" s="29" t="n">
        <x:f>IF(ISNUMBER(F485),1,0)</x:f>
        <x:v>0</x:v>
      </x:c>
      <x:c r="K485" s="29" t="n">
        <x:f>IF(COUNTA(A485:F485)=0,0,1)</x:f>
        <x:v>0</x:v>
      </x:c>
    </x:row>
    <x:row r="486" ht="36" customHeight="1">
      <x:c r="A486" s="34"/>
      <x:c r="B486" s="34"/>
      <x:c r="C486" s="35"/>
      <x:c r="D486" s="36"/>
      <x:c r="E486" s="36"/>
      <x:c r="F486" s="37"/>
      <x:c r="G486" s="38" t="n">
        <x:f>IF(K486=0,0,IF(H486="",1,-1))</x:f>
        <x:v>0</x:v>
      </x:c>
      <x:c r="H486" s="33" t="str">
        <x:f>IF(K486=0,"",IF(A486="","Ausstiegs-ID eingeben",IF(IF(IFERROR(OR(CODE(UPPER(LEFT(A486,1)))&lt;65,CODE(UPPER(LEFT(A486,1)))&gt;90),TRUE),TRUE,OR(NOT(ISTEXT(A486)),LEN(A486)&gt;64,LEN(A486)&lt;&gt;LEN(SUBSTITUTE(A486,"*","")),LEN(A486)&lt;&gt;LEN(SUBSTITUTE(A486,"?","")),LEN(A486)&lt;&gt;LEN(SUBSTITUTE(A486,"~","")),LEN(A486)&lt;&gt;LEN(SUBSTITUTE(A486,"=","")),LEN(A486)&lt;&gt;LEN(SUBSTITUTE(A486,"&lt;","")),LEN(A486)&lt;&gt;LEN(SUBSTITUTE(A486,"&gt;","")))),"IDs: Text mit A–Z am Anfang, bis zu 64 Zeichen; ohne *, ?, ~, =, &lt; oder &gt;. Beispiel: T-001.",IF(COUNTIFS('Exits'!$A$9:$A$608,A486)&lt;&gt;1,"Ausstiegs-ID ist doppelt",IF(B486="","Zugehörige Trade-ID eingeben",IF(IF(IFERROR(OR(CODE(UPPER(LEFT(B486,1)))&lt;65,CODE(UPPER(LEFT(B486,1)))&gt;90),TRUE),TRUE,OR(NOT(ISTEXT(B486)),LEN(B486)&gt;64,LEN(B486)&lt;&gt;LEN(SUBSTITUTE(B486,"*","")),LEN(B486)&lt;&gt;LEN(SUBSTITUTE(B486,"?","")),LEN(B486)&lt;&gt;LEN(SUBSTITUTE(B486,"~","")),LEN(B486)&lt;&gt;LEN(SUBSTITUTE(B486,"=","")),LEN(B486)&lt;&gt;LEN(SUBSTITUTE(B486,"&lt;","")),LEN(B486)&lt;&gt;LEN(SUBSTITUTE(B486,"&gt;","")))),"IDs: Text mit A–Z am Anfang, bis zu 64 Zeichen; ohne *, ?, ~, =, &lt; oder &gt;. Beispiel: T-001.",IF(COUNTIFS('Trades'!$A$9:$A$208,B486)&lt;&gt;1,"Trade-ID muss genau einer Trades-Zeile entsprechen",IF(NOT(ISNUMBER(C486)),"Gültigen Schließungszeitpunkt eingeben",IF(OR(C486&lt;1,C486&gt;2958465),"Gültigen Schließungszeitpunkt eingeben",IF(NOT(ISNUMBER(D486)),"Positive geschlossene Menge eingeben",IF(OR(D486&lt;=0,D486&gt;1000000,ROUND(D486,8)&lt;&gt;D486),"Positive geschlossene Menge eingeben",IF(NOT(ISNUMBER(INDEX('Trades'!$D$9:$D$208,MATCH(B486,'Trades'!$A$9:$A$208,0)))),"Gültigen Eröffnungszeitpunkt eingeben",IF(C486&lt;INDEX('Trades'!$D$9:$D$208,MATCH(B486,'Trades'!$A$9:$A$208,0)),"Ausstieg liegt vor der Eröffnung",IF(AND(E486&lt;&gt;"",OR(NOT(ISNUMBER(E486)),E486&lt;=0)),"Positiven Kurs eingeben oder leer lassen",IF(AND(F486&lt;&gt;"",NOT(ISNUMBER(F486))),"Brutto-P&amp;L muss numerisch oder leer sein",IF(AND(ISNUMBER(F486),OR(ABS(F486)&gt;1000000000,ROUND(F486,2)&lt;&gt;F486)),"Geldbeträge: höchstens 2 Nachkommastellen; Eingabebetrag absolut ≤ 1.000.000.000.",""))))))))))))))))</x:f>
      </x:c>
      <x:c r="I486" s="29" t="str">
        <x:f>IF(ISNUMBER(D486),ROUND(D486,8),"")</x:f>
      </x:c>
      <x:c r="J486" s="29" t="n">
        <x:f>IF(ISNUMBER(F486),1,0)</x:f>
        <x:v>0</x:v>
      </x:c>
      <x:c r="K486" s="29" t="n">
        <x:f>IF(COUNTA(A486:F486)=0,0,1)</x:f>
        <x:v>0</x:v>
      </x:c>
    </x:row>
    <x:row r="487" ht="36" customHeight="1">
      <x:c r="A487" s="34"/>
      <x:c r="B487" s="34"/>
      <x:c r="C487" s="35"/>
      <x:c r="D487" s="36"/>
      <x:c r="E487" s="36"/>
      <x:c r="F487" s="37"/>
      <x:c r="G487" s="38" t="n">
        <x:f>IF(K487=0,0,IF(H487="",1,-1))</x:f>
        <x:v>0</x:v>
      </x:c>
      <x:c r="H487" s="33" t="str">
        <x:f>IF(K487=0,"",IF(A487="","Ausstiegs-ID eingeben",IF(IF(IFERROR(OR(CODE(UPPER(LEFT(A487,1)))&lt;65,CODE(UPPER(LEFT(A487,1)))&gt;90),TRUE),TRUE,OR(NOT(ISTEXT(A487)),LEN(A487)&gt;64,LEN(A487)&lt;&gt;LEN(SUBSTITUTE(A487,"*","")),LEN(A487)&lt;&gt;LEN(SUBSTITUTE(A487,"?","")),LEN(A487)&lt;&gt;LEN(SUBSTITUTE(A487,"~","")),LEN(A487)&lt;&gt;LEN(SUBSTITUTE(A487,"=","")),LEN(A487)&lt;&gt;LEN(SUBSTITUTE(A487,"&lt;","")),LEN(A487)&lt;&gt;LEN(SUBSTITUTE(A487,"&gt;","")))),"IDs: Text mit A–Z am Anfang, bis zu 64 Zeichen; ohne *, ?, ~, =, &lt; oder &gt;. Beispiel: T-001.",IF(COUNTIFS('Exits'!$A$9:$A$608,A487)&lt;&gt;1,"Ausstiegs-ID ist doppelt",IF(B487="","Zugehörige Trade-ID eingeben",IF(IF(IFERROR(OR(CODE(UPPER(LEFT(B487,1)))&lt;65,CODE(UPPER(LEFT(B487,1)))&gt;90),TRUE),TRUE,OR(NOT(ISTEXT(B487)),LEN(B487)&gt;64,LEN(B487)&lt;&gt;LEN(SUBSTITUTE(B487,"*","")),LEN(B487)&lt;&gt;LEN(SUBSTITUTE(B487,"?","")),LEN(B487)&lt;&gt;LEN(SUBSTITUTE(B487,"~","")),LEN(B487)&lt;&gt;LEN(SUBSTITUTE(B487,"=","")),LEN(B487)&lt;&gt;LEN(SUBSTITUTE(B487,"&lt;","")),LEN(B487)&lt;&gt;LEN(SUBSTITUTE(B487,"&gt;","")))),"IDs: Text mit A–Z am Anfang, bis zu 64 Zeichen; ohne *, ?, ~, =, &lt; oder &gt;. Beispiel: T-001.",IF(COUNTIFS('Trades'!$A$9:$A$208,B487)&lt;&gt;1,"Trade-ID muss genau einer Trades-Zeile entsprechen",IF(NOT(ISNUMBER(C487)),"Gültigen Schließungszeitpunkt eingeben",IF(OR(C487&lt;1,C487&gt;2958465),"Gültigen Schließungszeitpunkt eingeben",IF(NOT(ISNUMBER(D487)),"Positive geschlossene Menge eingeben",IF(OR(D487&lt;=0,D487&gt;1000000,ROUND(D487,8)&lt;&gt;D487),"Positive geschlossene Menge eingeben",IF(NOT(ISNUMBER(INDEX('Trades'!$D$9:$D$208,MATCH(B487,'Trades'!$A$9:$A$208,0)))),"Gültigen Eröffnungszeitpunkt eingeben",IF(C487&lt;INDEX('Trades'!$D$9:$D$208,MATCH(B487,'Trades'!$A$9:$A$208,0)),"Ausstieg liegt vor der Eröffnung",IF(AND(E487&lt;&gt;"",OR(NOT(ISNUMBER(E487)),E487&lt;=0)),"Positiven Kurs eingeben oder leer lassen",IF(AND(F487&lt;&gt;"",NOT(ISNUMBER(F487))),"Brutto-P&amp;L muss numerisch oder leer sein",IF(AND(ISNUMBER(F487),OR(ABS(F487)&gt;1000000000,ROUND(F487,2)&lt;&gt;F487)),"Geldbeträge: höchstens 2 Nachkommastellen; Eingabebetrag absolut ≤ 1.000.000.000.",""))))))))))))))))</x:f>
      </x:c>
      <x:c r="I487" s="29" t="str">
        <x:f>IF(ISNUMBER(D487),ROUND(D487,8),"")</x:f>
      </x:c>
      <x:c r="J487" s="29" t="n">
        <x:f>IF(ISNUMBER(F487),1,0)</x:f>
        <x:v>0</x:v>
      </x:c>
      <x:c r="K487" s="29" t="n">
        <x:f>IF(COUNTA(A487:F487)=0,0,1)</x:f>
        <x:v>0</x:v>
      </x:c>
    </x:row>
    <x:row r="488" ht="36" customHeight="1">
      <x:c r="A488" s="34"/>
      <x:c r="B488" s="34"/>
      <x:c r="C488" s="35"/>
      <x:c r="D488" s="36"/>
      <x:c r="E488" s="36"/>
      <x:c r="F488" s="37"/>
      <x:c r="G488" s="38" t="n">
        <x:f>IF(K488=0,0,IF(H488="",1,-1))</x:f>
        <x:v>0</x:v>
      </x:c>
      <x:c r="H488" s="33" t="str">
        <x:f>IF(K488=0,"",IF(A488="","Ausstiegs-ID eingeben",IF(IF(IFERROR(OR(CODE(UPPER(LEFT(A488,1)))&lt;65,CODE(UPPER(LEFT(A488,1)))&gt;90),TRUE),TRUE,OR(NOT(ISTEXT(A488)),LEN(A488)&gt;64,LEN(A488)&lt;&gt;LEN(SUBSTITUTE(A488,"*","")),LEN(A488)&lt;&gt;LEN(SUBSTITUTE(A488,"?","")),LEN(A488)&lt;&gt;LEN(SUBSTITUTE(A488,"~","")),LEN(A488)&lt;&gt;LEN(SUBSTITUTE(A488,"=","")),LEN(A488)&lt;&gt;LEN(SUBSTITUTE(A488,"&lt;","")),LEN(A488)&lt;&gt;LEN(SUBSTITUTE(A488,"&gt;","")))),"IDs: Text mit A–Z am Anfang, bis zu 64 Zeichen; ohne *, ?, ~, =, &lt; oder &gt;. Beispiel: T-001.",IF(COUNTIFS('Exits'!$A$9:$A$608,A488)&lt;&gt;1,"Ausstiegs-ID ist doppelt",IF(B488="","Zugehörige Trade-ID eingeben",IF(IF(IFERROR(OR(CODE(UPPER(LEFT(B488,1)))&lt;65,CODE(UPPER(LEFT(B488,1)))&gt;90),TRUE),TRUE,OR(NOT(ISTEXT(B488)),LEN(B488)&gt;64,LEN(B488)&lt;&gt;LEN(SUBSTITUTE(B488,"*","")),LEN(B488)&lt;&gt;LEN(SUBSTITUTE(B488,"?","")),LEN(B488)&lt;&gt;LEN(SUBSTITUTE(B488,"~","")),LEN(B488)&lt;&gt;LEN(SUBSTITUTE(B488,"=","")),LEN(B488)&lt;&gt;LEN(SUBSTITUTE(B488,"&lt;","")),LEN(B488)&lt;&gt;LEN(SUBSTITUTE(B488,"&gt;","")))),"IDs: Text mit A–Z am Anfang, bis zu 64 Zeichen; ohne *, ?, ~, =, &lt; oder &gt;. Beispiel: T-001.",IF(COUNTIFS('Trades'!$A$9:$A$208,B488)&lt;&gt;1,"Trade-ID muss genau einer Trades-Zeile entsprechen",IF(NOT(ISNUMBER(C488)),"Gültigen Schließungszeitpunkt eingeben",IF(OR(C488&lt;1,C488&gt;2958465),"Gültigen Schließungszeitpunkt eingeben",IF(NOT(ISNUMBER(D488)),"Positive geschlossene Menge eingeben",IF(OR(D488&lt;=0,D488&gt;1000000,ROUND(D488,8)&lt;&gt;D488),"Positive geschlossene Menge eingeben",IF(NOT(ISNUMBER(INDEX('Trades'!$D$9:$D$208,MATCH(B488,'Trades'!$A$9:$A$208,0)))),"Gültigen Eröffnungszeitpunkt eingeben",IF(C488&lt;INDEX('Trades'!$D$9:$D$208,MATCH(B488,'Trades'!$A$9:$A$208,0)),"Ausstieg liegt vor der Eröffnung",IF(AND(E488&lt;&gt;"",OR(NOT(ISNUMBER(E488)),E488&lt;=0)),"Positiven Kurs eingeben oder leer lassen",IF(AND(F488&lt;&gt;"",NOT(ISNUMBER(F488))),"Brutto-P&amp;L muss numerisch oder leer sein",IF(AND(ISNUMBER(F488),OR(ABS(F488)&gt;1000000000,ROUND(F488,2)&lt;&gt;F488)),"Geldbeträge: höchstens 2 Nachkommastellen; Eingabebetrag absolut ≤ 1.000.000.000.",""))))))))))))))))</x:f>
      </x:c>
      <x:c r="I488" s="29" t="str">
        <x:f>IF(ISNUMBER(D488),ROUND(D488,8),"")</x:f>
      </x:c>
      <x:c r="J488" s="29" t="n">
        <x:f>IF(ISNUMBER(F488),1,0)</x:f>
        <x:v>0</x:v>
      </x:c>
      <x:c r="K488" s="29" t="n">
        <x:f>IF(COUNTA(A488:F488)=0,0,1)</x:f>
        <x:v>0</x:v>
      </x:c>
    </x:row>
    <x:row r="489" ht="36" customHeight="1">
      <x:c r="A489" s="34"/>
      <x:c r="B489" s="34"/>
      <x:c r="C489" s="35"/>
      <x:c r="D489" s="36"/>
      <x:c r="E489" s="36"/>
      <x:c r="F489" s="37"/>
      <x:c r="G489" s="38" t="n">
        <x:f>IF(K489=0,0,IF(H489="",1,-1))</x:f>
        <x:v>0</x:v>
      </x:c>
      <x:c r="H489" s="33" t="str">
        <x:f>IF(K489=0,"",IF(A489="","Ausstiegs-ID eingeben",IF(IF(IFERROR(OR(CODE(UPPER(LEFT(A489,1)))&lt;65,CODE(UPPER(LEFT(A489,1)))&gt;90),TRUE),TRUE,OR(NOT(ISTEXT(A489)),LEN(A489)&gt;64,LEN(A489)&lt;&gt;LEN(SUBSTITUTE(A489,"*","")),LEN(A489)&lt;&gt;LEN(SUBSTITUTE(A489,"?","")),LEN(A489)&lt;&gt;LEN(SUBSTITUTE(A489,"~","")),LEN(A489)&lt;&gt;LEN(SUBSTITUTE(A489,"=","")),LEN(A489)&lt;&gt;LEN(SUBSTITUTE(A489,"&lt;","")),LEN(A489)&lt;&gt;LEN(SUBSTITUTE(A489,"&gt;","")))),"IDs: Text mit A–Z am Anfang, bis zu 64 Zeichen; ohne *, ?, ~, =, &lt; oder &gt;. Beispiel: T-001.",IF(COUNTIFS('Exits'!$A$9:$A$608,A489)&lt;&gt;1,"Ausstiegs-ID ist doppelt",IF(B489="","Zugehörige Trade-ID eingeben",IF(IF(IFERROR(OR(CODE(UPPER(LEFT(B489,1)))&lt;65,CODE(UPPER(LEFT(B489,1)))&gt;90),TRUE),TRUE,OR(NOT(ISTEXT(B489)),LEN(B489)&gt;64,LEN(B489)&lt;&gt;LEN(SUBSTITUTE(B489,"*","")),LEN(B489)&lt;&gt;LEN(SUBSTITUTE(B489,"?","")),LEN(B489)&lt;&gt;LEN(SUBSTITUTE(B489,"~","")),LEN(B489)&lt;&gt;LEN(SUBSTITUTE(B489,"=","")),LEN(B489)&lt;&gt;LEN(SUBSTITUTE(B489,"&lt;","")),LEN(B489)&lt;&gt;LEN(SUBSTITUTE(B489,"&gt;","")))),"IDs: Text mit A–Z am Anfang, bis zu 64 Zeichen; ohne *, ?, ~, =, &lt; oder &gt;. Beispiel: T-001.",IF(COUNTIFS('Trades'!$A$9:$A$208,B489)&lt;&gt;1,"Trade-ID muss genau einer Trades-Zeile entsprechen",IF(NOT(ISNUMBER(C489)),"Gültigen Schließungszeitpunkt eingeben",IF(OR(C489&lt;1,C489&gt;2958465),"Gültigen Schließungszeitpunkt eingeben",IF(NOT(ISNUMBER(D489)),"Positive geschlossene Menge eingeben",IF(OR(D489&lt;=0,D489&gt;1000000,ROUND(D489,8)&lt;&gt;D489),"Positive geschlossene Menge eingeben",IF(NOT(ISNUMBER(INDEX('Trades'!$D$9:$D$208,MATCH(B489,'Trades'!$A$9:$A$208,0)))),"Gültigen Eröffnungszeitpunkt eingeben",IF(C489&lt;INDEX('Trades'!$D$9:$D$208,MATCH(B489,'Trades'!$A$9:$A$208,0)),"Ausstieg liegt vor der Eröffnung",IF(AND(E489&lt;&gt;"",OR(NOT(ISNUMBER(E489)),E489&lt;=0)),"Positiven Kurs eingeben oder leer lassen",IF(AND(F489&lt;&gt;"",NOT(ISNUMBER(F489))),"Brutto-P&amp;L muss numerisch oder leer sein",IF(AND(ISNUMBER(F489),OR(ABS(F489)&gt;1000000000,ROUND(F489,2)&lt;&gt;F489)),"Geldbeträge: höchstens 2 Nachkommastellen; Eingabebetrag absolut ≤ 1.000.000.000.",""))))))))))))))))</x:f>
      </x:c>
      <x:c r="I489" s="29" t="str">
        <x:f>IF(ISNUMBER(D489),ROUND(D489,8),"")</x:f>
      </x:c>
      <x:c r="J489" s="29" t="n">
        <x:f>IF(ISNUMBER(F489),1,0)</x:f>
        <x:v>0</x:v>
      </x:c>
      <x:c r="K489" s="29" t="n">
        <x:f>IF(COUNTA(A489:F489)=0,0,1)</x:f>
        <x:v>0</x:v>
      </x:c>
    </x:row>
    <x:row r="490" ht="36" customHeight="1">
      <x:c r="A490" s="34"/>
      <x:c r="B490" s="34"/>
      <x:c r="C490" s="35"/>
      <x:c r="D490" s="36"/>
      <x:c r="E490" s="36"/>
      <x:c r="F490" s="37"/>
      <x:c r="G490" s="38" t="n">
        <x:f>IF(K490=0,0,IF(H490="",1,-1))</x:f>
        <x:v>0</x:v>
      </x:c>
      <x:c r="H490" s="33" t="str">
        <x:f>IF(K490=0,"",IF(A490="","Ausstiegs-ID eingeben",IF(IF(IFERROR(OR(CODE(UPPER(LEFT(A490,1)))&lt;65,CODE(UPPER(LEFT(A490,1)))&gt;90),TRUE),TRUE,OR(NOT(ISTEXT(A490)),LEN(A490)&gt;64,LEN(A490)&lt;&gt;LEN(SUBSTITUTE(A490,"*","")),LEN(A490)&lt;&gt;LEN(SUBSTITUTE(A490,"?","")),LEN(A490)&lt;&gt;LEN(SUBSTITUTE(A490,"~","")),LEN(A490)&lt;&gt;LEN(SUBSTITUTE(A490,"=","")),LEN(A490)&lt;&gt;LEN(SUBSTITUTE(A490,"&lt;","")),LEN(A490)&lt;&gt;LEN(SUBSTITUTE(A490,"&gt;","")))),"IDs: Text mit A–Z am Anfang, bis zu 64 Zeichen; ohne *, ?, ~, =, &lt; oder &gt;. Beispiel: T-001.",IF(COUNTIFS('Exits'!$A$9:$A$608,A490)&lt;&gt;1,"Ausstiegs-ID ist doppelt",IF(B490="","Zugehörige Trade-ID eingeben",IF(IF(IFERROR(OR(CODE(UPPER(LEFT(B490,1)))&lt;65,CODE(UPPER(LEFT(B490,1)))&gt;90),TRUE),TRUE,OR(NOT(ISTEXT(B490)),LEN(B490)&gt;64,LEN(B490)&lt;&gt;LEN(SUBSTITUTE(B490,"*","")),LEN(B490)&lt;&gt;LEN(SUBSTITUTE(B490,"?","")),LEN(B490)&lt;&gt;LEN(SUBSTITUTE(B490,"~","")),LEN(B490)&lt;&gt;LEN(SUBSTITUTE(B490,"=","")),LEN(B490)&lt;&gt;LEN(SUBSTITUTE(B490,"&lt;","")),LEN(B490)&lt;&gt;LEN(SUBSTITUTE(B490,"&gt;","")))),"IDs: Text mit A–Z am Anfang, bis zu 64 Zeichen; ohne *, ?, ~, =, &lt; oder &gt;. Beispiel: T-001.",IF(COUNTIFS('Trades'!$A$9:$A$208,B490)&lt;&gt;1,"Trade-ID muss genau einer Trades-Zeile entsprechen",IF(NOT(ISNUMBER(C490)),"Gültigen Schließungszeitpunkt eingeben",IF(OR(C490&lt;1,C490&gt;2958465),"Gültigen Schließungszeitpunkt eingeben",IF(NOT(ISNUMBER(D490)),"Positive geschlossene Menge eingeben",IF(OR(D490&lt;=0,D490&gt;1000000,ROUND(D490,8)&lt;&gt;D490),"Positive geschlossene Menge eingeben",IF(NOT(ISNUMBER(INDEX('Trades'!$D$9:$D$208,MATCH(B490,'Trades'!$A$9:$A$208,0)))),"Gültigen Eröffnungszeitpunkt eingeben",IF(C490&lt;INDEX('Trades'!$D$9:$D$208,MATCH(B490,'Trades'!$A$9:$A$208,0)),"Ausstieg liegt vor der Eröffnung",IF(AND(E490&lt;&gt;"",OR(NOT(ISNUMBER(E490)),E490&lt;=0)),"Positiven Kurs eingeben oder leer lassen",IF(AND(F490&lt;&gt;"",NOT(ISNUMBER(F490))),"Brutto-P&amp;L muss numerisch oder leer sein",IF(AND(ISNUMBER(F490),OR(ABS(F490)&gt;1000000000,ROUND(F490,2)&lt;&gt;F490)),"Geldbeträge: höchstens 2 Nachkommastellen; Eingabebetrag absolut ≤ 1.000.000.000.",""))))))))))))))))</x:f>
      </x:c>
      <x:c r="I490" s="29" t="str">
        <x:f>IF(ISNUMBER(D490),ROUND(D490,8),"")</x:f>
      </x:c>
      <x:c r="J490" s="29" t="n">
        <x:f>IF(ISNUMBER(F490),1,0)</x:f>
        <x:v>0</x:v>
      </x:c>
      <x:c r="K490" s="29" t="n">
        <x:f>IF(COUNTA(A490:F490)=0,0,1)</x:f>
        <x:v>0</x:v>
      </x:c>
    </x:row>
    <x:row r="491" ht="36" customHeight="1">
      <x:c r="A491" s="34"/>
      <x:c r="B491" s="34"/>
      <x:c r="C491" s="35"/>
      <x:c r="D491" s="36"/>
      <x:c r="E491" s="36"/>
      <x:c r="F491" s="37"/>
      <x:c r="G491" s="38" t="n">
        <x:f>IF(K491=0,0,IF(H491="",1,-1))</x:f>
        <x:v>0</x:v>
      </x:c>
      <x:c r="H491" s="33" t="str">
        <x:f>IF(K491=0,"",IF(A491="","Ausstiegs-ID eingeben",IF(IF(IFERROR(OR(CODE(UPPER(LEFT(A491,1)))&lt;65,CODE(UPPER(LEFT(A491,1)))&gt;90),TRUE),TRUE,OR(NOT(ISTEXT(A491)),LEN(A491)&gt;64,LEN(A491)&lt;&gt;LEN(SUBSTITUTE(A491,"*","")),LEN(A491)&lt;&gt;LEN(SUBSTITUTE(A491,"?","")),LEN(A491)&lt;&gt;LEN(SUBSTITUTE(A491,"~","")),LEN(A491)&lt;&gt;LEN(SUBSTITUTE(A491,"=","")),LEN(A491)&lt;&gt;LEN(SUBSTITUTE(A491,"&lt;","")),LEN(A491)&lt;&gt;LEN(SUBSTITUTE(A491,"&gt;","")))),"IDs: Text mit A–Z am Anfang, bis zu 64 Zeichen; ohne *, ?, ~, =, &lt; oder &gt;. Beispiel: T-001.",IF(COUNTIFS('Exits'!$A$9:$A$608,A491)&lt;&gt;1,"Ausstiegs-ID ist doppelt",IF(B491="","Zugehörige Trade-ID eingeben",IF(IF(IFERROR(OR(CODE(UPPER(LEFT(B491,1)))&lt;65,CODE(UPPER(LEFT(B491,1)))&gt;90),TRUE),TRUE,OR(NOT(ISTEXT(B491)),LEN(B491)&gt;64,LEN(B491)&lt;&gt;LEN(SUBSTITUTE(B491,"*","")),LEN(B491)&lt;&gt;LEN(SUBSTITUTE(B491,"?","")),LEN(B491)&lt;&gt;LEN(SUBSTITUTE(B491,"~","")),LEN(B491)&lt;&gt;LEN(SUBSTITUTE(B491,"=","")),LEN(B491)&lt;&gt;LEN(SUBSTITUTE(B491,"&lt;","")),LEN(B491)&lt;&gt;LEN(SUBSTITUTE(B491,"&gt;","")))),"IDs: Text mit A–Z am Anfang, bis zu 64 Zeichen; ohne *, ?, ~, =, &lt; oder &gt;. Beispiel: T-001.",IF(COUNTIFS('Trades'!$A$9:$A$208,B491)&lt;&gt;1,"Trade-ID muss genau einer Trades-Zeile entsprechen",IF(NOT(ISNUMBER(C491)),"Gültigen Schließungszeitpunkt eingeben",IF(OR(C491&lt;1,C491&gt;2958465),"Gültigen Schließungszeitpunkt eingeben",IF(NOT(ISNUMBER(D491)),"Positive geschlossene Menge eingeben",IF(OR(D491&lt;=0,D491&gt;1000000,ROUND(D491,8)&lt;&gt;D491),"Positive geschlossene Menge eingeben",IF(NOT(ISNUMBER(INDEX('Trades'!$D$9:$D$208,MATCH(B491,'Trades'!$A$9:$A$208,0)))),"Gültigen Eröffnungszeitpunkt eingeben",IF(C491&lt;INDEX('Trades'!$D$9:$D$208,MATCH(B491,'Trades'!$A$9:$A$208,0)),"Ausstieg liegt vor der Eröffnung",IF(AND(E491&lt;&gt;"",OR(NOT(ISNUMBER(E491)),E491&lt;=0)),"Positiven Kurs eingeben oder leer lassen",IF(AND(F491&lt;&gt;"",NOT(ISNUMBER(F491))),"Brutto-P&amp;L muss numerisch oder leer sein",IF(AND(ISNUMBER(F491),OR(ABS(F491)&gt;1000000000,ROUND(F491,2)&lt;&gt;F491)),"Geldbeträge: höchstens 2 Nachkommastellen; Eingabebetrag absolut ≤ 1.000.000.000.",""))))))))))))))))</x:f>
      </x:c>
      <x:c r="I491" s="29" t="str">
        <x:f>IF(ISNUMBER(D491),ROUND(D491,8),"")</x:f>
      </x:c>
      <x:c r="J491" s="29" t="n">
        <x:f>IF(ISNUMBER(F491),1,0)</x:f>
        <x:v>0</x:v>
      </x:c>
      <x:c r="K491" s="29" t="n">
        <x:f>IF(COUNTA(A491:F491)=0,0,1)</x:f>
        <x:v>0</x:v>
      </x:c>
    </x:row>
    <x:row r="492" ht="36" customHeight="1">
      <x:c r="A492" s="34"/>
      <x:c r="B492" s="34"/>
      <x:c r="C492" s="35"/>
      <x:c r="D492" s="36"/>
      <x:c r="E492" s="36"/>
      <x:c r="F492" s="37"/>
      <x:c r="G492" s="38" t="n">
        <x:f>IF(K492=0,0,IF(H492="",1,-1))</x:f>
        <x:v>0</x:v>
      </x:c>
      <x:c r="H492" s="33" t="str">
        <x:f>IF(K492=0,"",IF(A492="","Ausstiegs-ID eingeben",IF(IF(IFERROR(OR(CODE(UPPER(LEFT(A492,1)))&lt;65,CODE(UPPER(LEFT(A492,1)))&gt;90),TRUE),TRUE,OR(NOT(ISTEXT(A492)),LEN(A492)&gt;64,LEN(A492)&lt;&gt;LEN(SUBSTITUTE(A492,"*","")),LEN(A492)&lt;&gt;LEN(SUBSTITUTE(A492,"?","")),LEN(A492)&lt;&gt;LEN(SUBSTITUTE(A492,"~","")),LEN(A492)&lt;&gt;LEN(SUBSTITUTE(A492,"=","")),LEN(A492)&lt;&gt;LEN(SUBSTITUTE(A492,"&lt;","")),LEN(A492)&lt;&gt;LEN(SUBSTITUTE(A492,"&gt;","")))),"IDs: Text mit A–Z am Anfang, bis zu 64 Zeichen; ohne *, ?, ~, =, &lt; oder &gt;. Beispiel: T-001.",IF(COUNTIFS('Exits'!$A$9:$A$608,A492)&lt;&gt;1,"Ausstiegs-ID ist doppelt",IF(B492="","Zugehörige Trade-ID eingeben",IF(IF(IFERROR(OR(CODE(UPPER(LEFT(B492,1)))&lt;65,CODE(UPPER(LEFT(B492,1)))&gt;90),TRUE),TRUE,OR(NOT(ISTEXT(B492)),LEN(B492)&gt;64,LEN(B492)&lt;&gt;LEN(SUBSTITUTE(B492,"*","")),LEN(B492)&lt;&gt;LEN(SUBSTITUTE(B492,"?","")),LEN(B492)&lt;&gt;LEN(SUBSTITUTE(B492,"~","")),LEN(B492)&lt;&gt;LEN(SUBSTITUTE(B492,"=","")),LEN(B492)&lt;&gt;LEN(SUBSTITUTE(B492,"&lt;","")),LEN(B492)&lt;&gt;LEN(SUBSTITUTE(B492,"&gt;","")))),"IDs: Text mit A–Z am Anfang, bis zu 64 Zeichen; ohne *, ?, ~, =, &lt; oder &gt;. Beispiel: T-001.",IF(COUNTIFS('Trades'!$A$9:$A$208,B492)&lt;&gt;1,"Trade-ID muss genau einer Trades-Zeile entsprechen",IF(NOT(ISNUMBER(C492)),"Gültigen Schließungszeitpunkt eingeben",IF(OR(C492&lt;1,C492&gt;2958465),"Gültigen Schließungszeitpunkt eingeben",IF(NOT(ISNUMBER(D492)),"Positive geschlossene Menge eingeben",IF(OR(D492&lt;=0,D492&gt;1000000,ROUND(D492,8)&lt;&gt;D492),"Positive geschlossene Menge eingeben",IF(NOT(ISNUMBER(INDEX('Trades'!$D$9:$D$208,MATCH(B492,'Trades'!$A$9:$A$208,0)))),"Gültigen Eröffnungszeitpunkt eingeben",IF(C492&lt;INDEX('Trades'!$D$9:$D$208,MATCH(B492,'Trades'!$A$9:$A$208,0)),"Ausstieg liegt vor der Eröffnung",IF(AND(E492&lt;&gt;"",OR(NOT(ISNUMBER(E492)),E492&lt;=0)),"Positiven Kurs eingeben oder leer lassen",IF(AND(F492&lt;&gt;"",NOT(ISNUMBER(F492))),"Brutto-P&amp;L muss numerisch oder leer sein",IF(AND(ISNUMBER(F492),OR(ABS(F492)&gt;1000000000,ROUND(F492,2)&lt;&gt;F492)),"Geldbeträge: höchstens 2 Nachkommastellen; Eingabebetrag absolut ≤ 1.000.000.000.",""))))))))))))))))</x:f>
      </x:c>
      <x:c r="I492" s="29" t="str">
        <x:f>IF(ISNUMBER(D492),ROUND(D492,8),"")</x:f>
      </x:c>
      <x:c r="J492" s="29" t="n">
        <x:f>IF(ISNUMBER(F492),1,0)</x:f>
        <x:v>0</x:v>
      </x:c>
      <x:c r="K492" s="29" t="n">
        <x:f>IF(COUNTA(A492:F492)=0,0,1)</x:f>
        <x:v>0</x:v>
      </x:c>
    </x:row>
    <x:row r="493" ht="36" customHeight="1">
      <x:c r="A493" s="34"/>
      <x:c r="B493" s="34"/>
      <x:c r="C493" s="35"/>
      <x:c r="D493" s="36"/>
      <x:c r="E493" s="36"/>
      <x:c r="F493" s="37"/>
      <x:c r="G493" s="38" t="n">
        <x:f>IF(K493=0,0,IF(H493="",1,-1))</x:f>
        <x:v>0</x:v>
      </x:c>
      <x:c r="H493" s="33" t="str">
        <x:f>IF(K493=0,"",IF(A493="","Ausstiegs-ID eingeben",IF(IF(IFERROR(OR(CODE(UPPER(LEFT(A493,1)))&lt;65,CODE(UPPER(LEFT(A493,1)))&gt;90),TRUE),TRUE,OR(NOT(ISTEXT(A493)),LEN(A493)&gt;64,LEN(A493)&lt;&gt;LEN(SUBSTITUTE(A493,"*","")),LEN(A493)&lt;&gt;LEN(SUBSTITUTE(A493,"?","")),LEN(A493)&lt;&gt;LEN(SUBSTITUTE(A493,"~","")),LEN(A493)&lt;&gt;LEN(SUBSTITUTE(A493,"=","")),LEN(A493)&lt;&gt;LEN(SUBSTITUTE(A493,"&lt;","")),LEN(A493)&lt;&gt;LEN(SUBSTITUTE(A493,"&gt;","")))),"IDs: Text mit A–Z am Anfang, bis zu 64 Zeichen; ohne *, ?, ~, =, &lt; oder &gt;. Beispiel: T-001.",IF(COUNTIFS('Exits'!$A$9:$A$608,A493)&lt;&gt;1,"Ausstiegs-ID ist doppelt",IF(B493="","Zugehörige Trade-ID eingeben",IF(IF(IFERROR(OR(CODE(UPPER(LEFT(B493,1)))&lt;65,CODE(UPPER(LEFT(B493,1)))&gt;90),TRUE),TRUE,OR(NOT(ISTEXT(B493)),LEN(B493)&gt;64,LEN(B493)&lt;&gt;LEN(SUBSTITUTE(B493,"*","")),LEN(B493)&lt;&gt;LEN(SUBSTITUTE(B493,"?","")),LEN(B493)&lt;&gt;LEN(SUBSTITUTE(B493,"~","")),LEN(B493)&lt;&gt;LEN(SUBSTITUTE(B493,"=","")),LEN(B493)&lt;&gt;LEN(SUBSTITUTE(B493,"&lt;","")),LEN(B493)&lt;&gt;LEN(SUBSTITUTE(B493,"&gt;","")))),"IDs: Text mit A–Z am Anfang, bis zu 64 Zeichen; ohne *, ?, ~, =, &lt; oder &gt;. Beispiel: T-001.",IF(COUNTIFS('Trades'!$A$9:$A$208,B493)&lt;&gt;1,"Trade-ID muss genau einer Trades-Zeile entsprechen",IF(NOT(ISNUMBER(C493)),"Gültigen Schließungszeitpunkt eingeben",IF(OR(C493&lt;1,C493&gt;2958465),"Gültigen Schließungszeitpunkt eingeben",IF(NOT(ISNUMBER(D493)),"Positive geschlossene Menge eingeben",IF(OR(D493&lt;=0,D493&gt;1000000,ROUND(D493,8)&lt;&gt;D493),"Positive geschlossene Menge eingeben",IF(NOT(ISNUMBER(INDEX('Trades'!$D$9:$D$208,MATCH(B493,'Trades'!$A$9:$A$208,0)))),"Gültigen Eröffnungszeitpunkt eingeben",IF(C493&lt;INDEX('Trades'!$D$9:$D$208,MATCH(B493,'Trades'!$A$9:$A$208,0)),"Ausstieg liegt vor der Eröffnung",IF(AND(E493&lt;&gt;"",OR(NOT(ISNUMBER(E493)),E493&lt;=0)),"Positiven Kurs eingeben oder leer lassen",IF(AND(F493&lt;&gt;"",NOT(ISNUMBER(F493))),"Brutto-P&amp;L muss numerisch oder leer sein",IF(AND(ISNUMBER(F493),OR(ABS(F493)&gt;1000000000,ROUND(F493,2)&lt;&gt;F493)),"Geldbeträge: höchstens 2 Nachkommastellen; Eingabebetrag absolut ≤ 1.000.000.000.",""))))))))))))))))</x:f>
      </x:c>
      <x:c r="I493" s="29" t="str">
        <x:f>IF(ISNUMBER(D493),ROUND(D493,8),"")</x:f>
      </x:c>
      <x:c r="J493" s="29" t="n">
        <x:f>IF(ISNUMBER(F493),1,0)</x:f>
        <x:v>0</x:v>
      </x:c>
      <x:c r="K493" s="29" t="n">
        <x:f>IF(COUNTA(A493:F493)=0,0,1)</x:f>
        <x:v>0</x:v>
      </x:c>
    </x:row>
    <x:row r="494" ht="36" customHeight="1">
      <x:c r="A494" s="34"/>
      <x:c r="B494" s="34"/>
      <x:c r="C494" s="35"/>
      <x:c r="D494" s="36"/>
      <x:c r="E494" s="36"/>
      <x:c r="F494" s="37"/>
      <x:c r="G494" s="38" t="n">
        <x:f>IF(K494=0,0,IF(H494="",1,-1))</x:f>
        <x:v>0</x:v>
      </x:c>
      <x:c r="H494" s="33" t="str">
        <x:f>IF(K494=0,"",IF(A494="","Ausstiegs-ID eingeben",IF(IF(IFERROR(OR(CODE(UPPER(LEFT(A494,1)))&lt;65,CODE(UPPER(LEFT(A494,1)))&gt;90),TRUE),TRUE,OR(NOT(ISTEXT(A494)),LEN(A494)&gt;64,LEN(A494)&lt;&gt;LEN(SUBSTITUTE(A494,"*","")),LEN(A494)&lt;&gt;LEN(SUBSTITUTE(A494,"?","")),LEN(A494)&lt;&gt;LEN(SUBSTITUTE(A494,"~","")),LEN(A494)&lt;&gt;LEN(SUBSTITUTE(A494,"=","")),LEN(A494)&lt;&gt;LEN(SUBSTITUTE(A494,"&lt;","")),LEN(A494)&lt;&gt;LEN(SUBSTITUTE(A494,"&gt;","")))),"IDs: Text mit A–Z am Anfang, bis zu 64 Zeichen; ohne *, ?, ~, =, &lt; oder &gt;. Beispiel: T-001.",IF(COUNTIFS('Exits'!$A$9:$A$608,A494)&lt;&gt;1,"Ausstiegs-ID ist doppelt",IF(B494="","Zugehörige Trade-ID eingeben",IF(IF(IFERROR(OR(CODE(UPPER(LEFT(B494,1)))&lt;65,CODE(UPPER(LEFT(B494,1)))&gt;90),TRUE),TRUE,OR(NOT(ISTEXT(B494)),LEN(B494)&gt;64,LEN(B494)&lt;&gt;LEN(SUBSTITUTE(B494,"*","")),LEN(B494)&lt;&gt;LEN(SUBSTITUTE(B494,"?","")),LEN(B494)&lt;&gt;LEN(SUBSTITUTE(B494,"~","")),LEN(B494)&lt;&gt;LEN(SUBSTITUTE(B494,"=","")),LEN(B494)&lt;&gt;LEN(SUBSTITUTE(B494,"&lt;","")),LEN(B494)&lt;&gt;LEN(SUBSTITUTE(B494,"&gt;","")))),"IDs: Text mit A–Z am Anfang, bis zu 64 Zeichen; ohne *, ?, ~, =, &lt; oder &gt;. Beispiel: T-001.",IF(COUNTIFS('Trades'!$A$9:$A$208,B494)&lt;&gt;1,"Trade-ID muss genau einer Trades-Zeile entsprechen",IF(NOT(ISNUMBER(C494)),"Gültigen Schließungszeitpunkt eingeben",IF(OR(C494&lt;1,C494&gt;2958465),"Gültigen Schließungszeitpunkt eingeben",IF(NOT(ISNUMBER(D494)),"Positive geschlossene Menge eingeben",IF(OR(D494&lt;=0,D494&gt;1000000,ROUND(D494,8)&lt;&gt;D494),"Positive geschlossene Menge eingeben",IF(NOT(ISNUMBER(INDEX('Trades'!$D$9:$D$208,MATCH(B494,'Trades'!$A$9:$A$208,0)))),"Gültigen Eröffnungszeitpunkt eingeben",IF(C494&lt;INDEX('Trades'!$D$9:$D$208,MATCH(B494,'Trades'!$A$9:$A$208,0)),"Ausstieg liegt vor der Eröffnung",IF(AND(E494&lt;&gt;"",OR(NOT(ISNUMBER(E494)),E494&lt;=0)),"Positiven Kurs eingeben oder leer lassen",IF(AND(F494&lt;&gt;"",NOT(ISNUMBER(F494))),"Brutto-P&amp;L muss numerisch oder leer sein",IF(AND(ISNUMBER(F494),OR(ABS(F494)&gt;1000000000,ROUND(F494,2)&lt;&gt;F494)),"Geldbeträge: höchstens 2 Nachkommastellen; Eingabebetrag absolut ≤ 1.000.000.000.",""))))))))))))))))</x:f>
      </x:c>
      <x:c r="I494" s="29" t="str">
        <x:f>IF(ISNUMBER(D494),ROUND(D494,8),"")</x:f>
      </x:c>
      <x:c r="J494" s="29" t="n">
        <x:f>IF(ISNUMBER(F494),1,0)</x:f>
        <x:v>0</x:v>
      </x:c>
      <x:c r="K494" s="29" t="n">
        <x:f>IF(COUNTA(A494:F494)=0,0,1)</x:f>
        <x:v>0</x:v>
      </x:c>
    </x:row>
    <x:row r="495" ht="36" customHeight="1">
      <x:c r="A495" s="34"/>
      <x:c r="B495" s="34"/>
      <x:c r="C495" s="35"/>
      <x:c r="D495" s="36"/>
      <x:c r="E495" s="36"/>
      <x:c r="F495" s="37"/>
      <x:c r="G495" s="38" t="n">
        <x:f>IF(K495=0,0,IF(H495="",1,-1))</x:f>
        <x:v>0</x:v>
      </x:c>
      <x:c r="H495" s="33" t="str">
        <x:f>IF(K495=0,"",IF(A495="","Ausstiegs-ID eingeben",IF(IF(IFERROR(OR(CODE(UPPER(LEFT(A495,1)))&lt;65,CODE(UPPER(LEFT(A495,1)))&gt;90),TRUE),TRUE,OR(NOT(ISTEXT(A495)),LEN(A495)&gt;64,LEN(A495)&lt;&gt;LEN(SUBSTITUTE(A495,"*","")),LEN(A495)&lt;&gt;LEN(SUBSTITUTE(A495,"?","")),LEN(A495)&lt;&gt;LEN(SUBSTITUTE(A495,"~","")),LEN(A495)&lt;&gt;LEN(SUBSTITUTE(A495,"=","")),LEN(A495)&lt;&gt;LEN(SUBSTITUTE(A495,"&lt;","")),LEN(A495)&lt;&gt;LEN(SUBSTITUTE(A495,"&gt;","")))),"IDs: Text mit A–Z am Anfang, bis zu 64 Zeichen; ohne *, ?, ~, =, &lt; oder &gt;. Beispiel: T-001.",IF(COUNTIFS('Exits'!$A$9:$A$608,A495)&lt;&gt;1,"Ausstiegs-ID ist doppelt",IF(B495="","Zugehörige Trade-ID eingeben",IF(IF(IFERROR(OR(CODE(UPPER(LEFT(B495,1)))&lt;65,CODE(UPPER(LEFT(B495,1)))&gt;90),TRUE),TRUE,OR(NOT(ISTEXT(B495)),LEN(B495)&gt;64,LEN(B495)&lt;&gt;LEN(SUBSTITUTE(B495,"*","")),LEN(B495)&lt;&gt;LEN(SUBSTITUTE(B495,"?","")),LEN(B495)&lt;&gt;LEN(SUBSTITUTE(B495,"~","")),LEN(B495)&lt;&gt;LEN(SUBSTITUTE(B495,"=","")),LEN(B495)&lt;&gt;LEN(SUBSTITUTE(B495,"&lt;","")),LEN(B495)&lt;&gt;LEN(SUBSTITUTE(B495,"&gt;","")))),"IDs: Text mit A–Z am Anfang, bis zu 64 Zeichen; ohne *, ?, ~, =, &lt; oder &gt;. Beispiel: T-001.",IF(COUNTIFS('Trades'!$A$9:$A$208,B495)&lt;&gt;1,"Trade-ID muss genau einer Trades-Zeile entsprechen",IF(NOT(ISNUMBER(C495)),"Gültigen Schließungszeitpunkt eingeben",IF(OR(C495&lt;1,C495&gt;2958465),"Gültigen Schließungszeitpunkt eingeben",IF(NOT(ISNUMBER(D495)),"Positive geschlossene Menge eingeben",IF(OR(D495&lt;=0,D495&gt;1000000,ROUND(D495,8)&lt;&gt;D495),"Positive geschlossene Menge eingeben",IF(NOT(ISNUMBER(INDEX('Trades'!$D$9:$D$208,MATCH(B495,'Trades'!$A$9:$A$208,0)))),"Gültigen Eröffnungszeitpunkt eingeben",IF(C495&lt;INDEX('Trades'!$D$9:$D$208,MATCH(B495,'Trades'!$A$9:$A$208,0)),"Ausstieg liegt vor der Eröffnung",IF(AND(E495&lt;&gt;"",OR(NOT(ISNUMBER(E495)),E495&lt;=0)),"Positiven Kurs eingeben oder leer lassen",IF(AND(F495&lt;&gt;"",NOT(ISNUMBER(F495))),"Brutto-P&amp;L muss numerisch oder leer sein",IF(AND(ISNUMBER(F495),OR(ABS(F495)&gt;1000000000,ROUND(F495,2)&lt;&gt;F495)),"Geldbeträge: höchstens 2 Nachkommastellen; Eingabebetrag absolut ≤ 1.000.000.000.",""))))))))))))))))</x:f>
      </x:c>
      <x:c r="I495" s="29" t="str">
        <x:f>IF(ISNUMBER(D495),ROUND(D495,8),"")</x:f>
      </x:c>
      <x:c r="J495" s="29" t="n">
        <x:f>IF(ISNUMBER(F495),1,0)</x:f>
        <x:v>0</x:v>
      </x:c>
      <x:c r="K495" s="29" t="n">
        <x:f>IF(COUNTA(A495:F495)=0,0,1)</x:f>
        <x:v>0</x:v>
      </x:c>
    </x:row>
    <x:row r="496" ht="36" customHeight="1">
      <x:c r="A496" s="34"/>
      <x:c r="B496" s="34"/>
      <x:c r="C496" s="35"/>
      <x:c r="D496" s="36"/>
      <x:c r="E496" s="36"/>
      <x:c r="F496" s="37"/>
      <x:c r="G496" s="38" t="n">
        <x:f>IF(K496=0,0,IF(H496="",1,-1))</x:f>
        <x:v>0</x:v>
      </x:c>
      <x:c r="H496" s="33" t="str">
        <x:f>IF(K496=0,"",IF(A496="","Ausstiegs-ID eingeben",IF(IF(IFERROR(OR(CODE(UPPER(LEFT(A496,1)))&lt;65,CODE(UPPER(LEFT(A496,1)))&gt;90),TRUE),TRUE,OR(NOT(ISTEXT(A496)),LEN(A496)&gt;64,LEN(A496)&lt;&gt;LEN(SUBSTITUTE(A496,"*","")),LEN(A496)&lt;&gt;LEN(SUBSTITUTE(A496,"?","")),LEN(A496)&lt;&gt;LEN(SUBSTITUTE(A496,"~","")),LEN(A496)&lt;&gt;LEN(SUBSTITUTE(A496,"=","")),LEN(A496)&lt;&gt;LEN(SUBSTITUTE(A496,"&lt;","")),LEN(A496)&lt;&gt;LEN(SUBSTITUTE(A496,"&gt;","")))),"IDs: Text mit A–Z am Anfang, bis zu 64 Zeichen; ohne *, ?, ~, =, &lt; oder &gt;. Beispiel: T-001.",IF(COUNTIFS('Exits'!$A$9:$A$608,A496)&lt;&gt;1,"Ausstiegs-ID ist doppelt",IF(B496="","Zugehörige Trade-ID eingeben",IF(IF(IFERROR(OR(CODE(UPPER(LEFT(B496,1)))&lt;65,CODE(UPPER(LEFT(B496,1)))&gt;90),TRUE),TRUE,OR(NOT(ISTEXT(B496)),LEN(B496)&gt;64,LEN(B496)&lt;&gt;LEN(SUBSTITUTE(B496,"*","")),LEN(B496)&lt;&gt;LEN(SUBSTITUTE(B496,"?","")),LEN(B496)&lt;&gt;LEN(SUBSTITUTE(B496,"~","")),LEN(B496)&lt;&gt;LEN(SUBSTITUTE(B496,"=","")),LEN(B496)&lt;&gt;LEN(SUBSTITUTE(B496,"&lt;","")),LEN(B496)&lt;&gt;LEN(SUBSTITUTE(B496,"&gt;","")))),"IDs: Text mit A–Z am Anfang, bis zu 64 Zeichen; ohne *, ?, ~, =, &lt; oder &gt;. Beispiel: T-001.",IF(COUNTIFS('Trades'!$A$9:$A$208,B496)&lt;&gt;1,"Trade-ID muss genau einer Trades-Zeile entsprechen",IF(NOT(ISNUMBER(C496)),"Gültigen Schließungszeitpunkt eingeben",IF(OR(C496&lt;1,C496&gt;2958465),"Gültigen Schließungszeitpunkt eingeben",IF(NOT(ISNUMBER(D496)),"Positive geschlossene Menge eingeben",IF(OR(D496&lt;=0,D496&gt;1000000,ROUND(D496,8)&lt;&gt;D496),"Positive geschlossene Menge eingeben",IF(NOT(ISNUMBER(INDEX('Trades'!$D$9:$D$208,MATCH(B496,'Trades'!$A$9:$A$208,0)))),"Gültigen Eröffnungszeitpunkt eingeben",IF(C496&lt;INDEX('Trades'!$D$9:$D$208,MATCH(B496,'Trades'!$A$9:$A$208,0)),"Ausstieg liegt vor der Eröffnung",IF(AND(E496&lt;&gt;"",OR(NOT(ISNUMBER(E496)),E496&lt;=0)),"Positiven Kurs eingeben oder leer lassen",IF(AND(F496&lt;&gt;"",NOT(ISNUMBER(F496))),"Brutto-P&amp;L muss numerisch oder leer sein",IF(AND(ISNUMBER(F496),OR(ABS(F496)&gt;1000000000,ROUND(F496,2)&lt;&gt;F496)),"Geldbeträge: höchstens 2 Nachkommastellen; Eingabebetrag absolut ≤ 1.000.000.000.",""))))))))))))))))</x:f>
      </x:c>
      <x:c r="I496" s="29" t="str">
        <x:f>IF(ISNUMBER(D496),ROUND(D496,8),"")</x:f>
      </x:c>
      <x:c r="J496" s="29" t="n">
        <x:f>IF(ISNUMBER(F496),1,0)</x:f>
        <x:v>0</x:v>
      </x:c>
      <x:c r="K496" s="29" t="n">
        <x:f>IF(COUNTA(A496:F496)=0,0,1)</x:f>
        <x:v>0</x:v>
      </x:c>
    </x:row>
    <x:row r="497" ht="36" customHeight="1">
      <x:c r="A497" s="34"/>
      <x:c r="B497" s="34"/>
      <x:c r="C497" s="35"/>
      <x:c r="D497" s="36"/>
      <x:c r="E497" s="36"/>
      <x:c r="F497" s="37"/>
      <x:c r="G497" s="38" t="n">
        <x:f>IF(K497=0,0,IF(H497="",1,-1))</x:f>
        <x:v>0</x:v>
      </x:c>
      <x:c r="H497" s="33" t="str">
        <x:f>IF(K497=0,"",IF(A497="","Ausstiegs-ID eingeben",IF(IF(IFERROR(OR(CODE(UPPER(LEFT(A497,1)))&lt;65,CODE(UPPER(LEFT(A497,1)))&gt;90),TRUE),TRUE,OR(NOT(ISTEXT(A497)),LEN(A497)&gt;64,LEN(A497)&lt;&gt;LEN(SUBSTITUTE(A497,"*","")),LEN(A497)&lt;&gt;LEN(SUBSTITUTE(A497,"?","")),LEN(A497)&lt;&gt;LEN(SUBSTITUTE(A497,"~","")),LEN(A497)&lt;&gt;LEN(SUBSTITUTE(A497,"=","")),LEN(A497)&lt;&gt;LEN(SUBSTITUTE(A497,"&lt;","")),LEN(A497)&lt;&gt;LEN(SUBSTITUTE(A497,"&gt;","")))),"IDs: Text mit A–Z am Anfang, bis zu 64 Zeichen; ohne *, ?, ~, =, &lt; oder &gt;. Beispiel: T-001.",IF(COUNTIFS('Exits'!$A$9:$A$608,A497)&lt;&gt;1,"Ausstiegs-ID ist doppelt",IF(B497="","Zugehörige Trade-ID eingeben",IF(IF(IFERROR(OR(CODE(UPPER(LEFT(B497,1)))&lt;65,CODE(UPPER(LEFT(B497,1)))&gt;90),TRUE),TRUE,OR(NOT(ISTEXT(B497)),LEN(B497)&gt;64,LEN(B497)&lt;&gt;LEN(SUBSTITUTE(B497,"*","")),LEN(B497)&lt;&gt;LEN(SUBSTITUTE(B497,"?","")),LEN(B497)&lt;&gt;LEN(SUBSTITUTE(B497,"~","")),LEN(B497)&lt;&gt;LEN(SUBSTITUTE(B497,"=","")),LEN(B497)&lt;&gt;LEN(SUBSTITUTE(B497,"&lt;","")),LEN(B497)&lt;&gt;LEN(SUBSTITUTE(B497,"&gt;","")))),"IDs: Text mit A–Z am Anfang, bis zu 64 Zeichen; ohne *, ?, ~, =, &lt; oder &gt;. Beispiel: T-001.",IF(COUNTIFS('Trades'!$A$9:$A$208,B497)&lt;&gt;1,"Trade-ID muss genau einer Trades-Zeile entsprechen",IF(NOT(ISNUMBER(C497)),"Gültigen Schließungszeitpunkt eingeben",IF(OR(C497&lt;1,C497&gt;2958465),"Gültigen Schließungszeitpunkt eingeben",IF(NOT(ISNUMBER(D497)),"Positive geschlossene Menge eingeben",IF(OR(D497&lt;=0,D497&gt;1000000,ROUND(D497,8)&lt;&gt;D497),"Positive geschlossene Menge eingeben",IF(NOT(ISNUMBER(INDEX('Trades'!$D$9:$D$208,MATCH(B497,'Trades'!$A$9:$A$208,0)))),"Gültigen Eröffnungszeitpunkt eingeben",IF(C497&lt;INDEX('Trades'!$D$9:$D$208,MATCH(B497,'Trades'!$A$9:$A$208,0)),"Ausstieg liegt vor der Eröffnung",IF(AND(E497&lt;&gt;"",OR(NOT(ISNUMBER(E497)),E497&lt;=0)),"Positiven Kurs eingeben oder leer lassen",IF(AND(F497&lt;&gt;"",NOT(ISNUMBER(F497))),"Brutto-P&amp;L muss numerisch oder leer sein",IF(AND(ISNUMBER(F497),OR(ABS(F497)&gt;1000000000,ROUND(F497,2)&lt;&gt;F497)),"Geldbeträge: höchstens 2 Nachkommastellen; Eingabebetrag absolut ≤ 1.000.000.000.",""))))))))))))))))</x:f>
      </x:c>
      <x:c r="I497" s="29" t="str">
        <x:f>IF(ISNUMBER(D497),ROUND(D497,8),"")</x:f>
      </x:c>
      <x:c r="J497" s="29" t="n">
        <x:f>IF(ISNUMBER(F497),1,0)</x:f>
        <x:v>0</x:v>
      </x:c>
      <x:c r="K497" s="29" t="n">
        <x:f>IF(COUNTA(A497:F497)=0,0,1)</x:f>
        <x:v>0</x:v>
      </x:c>
    </x:row>
    <x:row r="498" ht="36" customHeight="1">
      <x:c r="A498" s="34"/>
      <x:c r="B498" s="34"/>
      <x:c r="C498" s="35"/>
      <x:c r="D498" s="36"/>
      <x:c r="E498" s="36"/>
      <x:c r="F498" s="37"/>
      <x:c r="G498" s="38" t="n">
        <x:f>IF(K498=0,0,IF(H498="",1,-1))</x:f>
        <x:v>0</x:v>
      </x:c>
      <x:c r="H498" s="33" t="str">
        <x:f>IF(K498=0,"",IF(A498="","Ausstiegs-ID eingeben",IF(IF(IFERROR(OR(CODE(UPPER(LEFT(A498,1)))&lt;65,CODE(UPPER(LEFT(A498,1)))&gt;90),TRUE),TRUE,OR(NOT(ISTEXT(A498)),LEN(A498)&gt;64,LEN(A498)&lt;&gt;LEN(SUBSTITUTE(A498,"*","")),LEN(A498)&lt;&gt;LEN(SUBSTITUTE(A498,"?","")),LEN(A498)&lt;&gt;LEN(SUBSTITUTE(A498,"~","")),LEN(A498)&lt;&gt;LEN(SUBSTITUTE(A498,"=","")),LEN(A498)&lt;&gt;LEN(SUBSTITUTE(A498,"&lt;","")),LEN(A498)&lt;&gt;LEN(SUBSTITUTE(A498,"&gt;","")))),"IDs: Text mit A–Z am Anfang, bis zu 64 Zeichen; ohne *, ?, ~, =, &lt; oder &gt;. Beispiel: T-001.",IF(COUNTIFS('Exits'!$A$9:$A$608,A498)&lt;&gt;1,"Ausstiegs-ID ist doppelt",IF(B498="","Zugehörige Trade-ID eingeben",IF(IF(IFERROR(OR(CODE(UPPER(LEFT(B498,1)))&lt;65,CODE(UPPER(LEFT(B498,1)))&gt;90),TRUE),TRUE,OR(NOT(ISTEXT(B498)),LEN(B498)&gt;64,LEN(B498)&lt;&gt;LEN(SUBSTITUTE(B498,"*","")),LEN(B498)&lt;&gt;LEN(SUBSTITUTE(B498,"?","")),LEN(B498)&lt;&gt;LEN(SUBSTITUTE(B498,"~","")),LEN(B498)&lt;&gt;LEN(SUBSTITUTE(B498,"=","")),LEN(B498)&lt;&gt;LEN(SUBSTITUTE(B498,"&lt;","")),LEN(B498)&lt;&gt;LEN(SUBSTITUTE(B498,"&gt;","")))),"IDs: Text mit A–Z am Anfang, bis zu 64 Zeichen; ohne *, ?, ~, =, &lt; oder &gt;. Beispiel: T-001.",IF(COUNTIFS('Trades'!$A$9:$A$208,B498)&lt;&gt;1,"Trade-ID muss genau einer Trades-Zeile entsprechen",IF(NOT(ISNUMBER(C498)),"Gültigen Schließungszeitpunkt eingeben",IF(OR(C498&lt;1,C498&gt;2958465),"Gültigen Schließungszeitpunkt eingeben",IF(NOT(ISNUMBER(D498)),"Positive geschlossene Menge eingeben",IF(OR(D498&lt;=0,D498&gt;1000000,ROUND(D498,8)&lt;&gt;D498),"Positive geschlossene Menge eingeben",IF(NOT(ISNUMBER(INDEX('Trades'!$D$9:$D$208,MATCH(B498,'Trades'!$A$9:$A$208,0)))),"Gültigen Eröffnungszeitpunkt eingeben",IF(C498&lt;INDEX('Trades'!$D$9:$D$208,MATCH(B498,'Trades'!$A$9:$A$208,0)),"Ausstieg liegt vor der Eröffnung",IF(AND(E498&lt;&gt;"",OR(NOT(ISNUMBER(E498)),E498&lt;=0)),"Positiven Kurs eingeben oder leer lassen",IF(AND(F498&lt;&gt;"",NOT(ISNUMBER(F498))),"Brutto-P&amp;L muss numerisch oder leer sein",IF(AND(ISNUMBER(F498),OR(ABS(F498)&gt;1000000000,ROUND(F498,2)&lt;&gt;F498)),"Geldbeträge: höchstens 2 Nachkommastellen; Eingabebetrag absolut ≤ 1.000.000.000.",""))))))))))))))))</x:f>
      </x:c>
      <x:c r="I498" s="29" t="str">
        <x:f>IF(ISNUMBER(D498),ROUND(D498,8),"")</x:f>
      </x:c>
      <x:c r="J498" s="29" t="n">
        <x:f>IF(ISNUMBER(F498),1,0)</x:f>
        <x:v>0</x:v>
      </x:c>
      <x:c r="K498" s="29" t="n">
        <x:f>IF(COUNTA(A498:F498)=0,0,1)</x:f>
        <x:v>0</x:v>
      </x:c>
    </x:row>
    <x:row r="499" ht="36" customHeight="1">
      <x:c r="A499" s="34"/>
      <x:c r="B499" s="34"/>
      <x:c r="C499" s="35"/>
      <x:c r="D499" s="36"/>
      <x:c r="E499" s="36"/>
      <x:c r="F499" s="37"/>
      <x:c r="G499" s="38" t="n">
        <x:f>IF(K499=0,0,IF(H499="",1,-1))</x:f>
        <x:v>0</x:v>
      </x:c>
      <x:c r="H499" s="33" t="str">
        <x:f>IF(K499=0,"",IF(A499="","Ausstiegs-ID eingeben",IF(IF(IFERROR(OR(CODE(UPPER(LEFT(A499,1)))&lt;65,CODE(UPPER(LEFT(A499,1)))&gt;90),TRUE),TRUE,OR(NOT(ISTEXT(A499)),LEN(A499)&gt;64,LEN(A499)&lt;&gt;LEN(SUBSTITUTE(A499,"*","")),LEN(A499)&lt;&gt;LEN(SUBSTITUTE(A499,"?","")),LEN(A499)&lt;&gt;LEN(SUBSTITUTE(A499,"~","")),LEN(A499)&lt;&gt;LEN(SUBSTITUTE(A499,"=","")),LEN(A499)&lt;&gt;LEN(SUBSTITUTE(A499,"&lt;","")),LEN(A499)&lt;&gt;LEN(SUBSTITUTE(A499,"&gt;","")))),"IDs: Text mit A–Z am Anfang, bis zu 64 Zeichen; ohne *, ?, ~, =, &lt; oder &gt;. Beispiel: T-001.",IF(COUNTIFS('Exits'!$A$9:$A$608,A499)&lt;&gt;1,"Ausstiegs-ID ist doppelt",IF(B499="","Zugehörige Trade-ID eingeben",IF(IF(IFERROR(OR(CODE(UPPER(LEFT(B499,1)))&lt;65,CODE(UPPER(LEFT(B499,1)))&gt;90),TRUE),TRUE,OR(NOT(ISTEXT(B499)),LEN(B499)&gt;64,LEN(B499)&lt;&gt;LEN(SUBSTITUTE(B499,"*","")),LEN(B499)&lt;&gt;LEN(SUBSTITUTE(B499,"?","")),LEN(B499)&lt;&gt;LEN(SUBSTITUTE(B499,"~","")),LEN(B499)&lt;&gt;LEN(SUBSTITUTE(B499,"=","")),LEN(B499)&lt;&gt;LEN(SUBSTITUTE(B499,"&lt;","")),LEN(B499)&lt;&gt;LEN(SUBSTITUTE(B499,"&gt;","")))),"IDs: Text mit A–Z am Anfang, bis zu 64 Zeichen; ohne *, ?, ~, =, &lt; oder &gt;. Beispiel: T-001.",IF(COUNTIFS('Trades'!$A$9:$A$208,B499)&lt;&gt;1,"Trade-ID muss genau einer Trades-Zeile entsprechen",IF(NOT(ISNUMBER(C499)),"Gültigen Schließungszeitpunkt eingeben",IF(OR(C499&lt;1,C499&gt;2958465),"Gültigen Schließungszeitpunkt eingeben",IF(NOT(ISNUMBER(D499)),"Positive geschlossene Menge eingeben",IF(OR(D499&lt;=0,D499&gt;1000000,ROUND(D499,8)&lt;&gt;D499),"Positive geschlossene Menge eingeben",IF(NOT(ISNUMBER(INDEX('Trades'!$D$9:$D$208,MATCH(B499,'Trades'!$A$9:$A$208,0)))),"Gültigen Eröffnungszeitpunkt eingeben",IF(C499&lt;INDEX('Trades'!$D$9:$D$208,MATCH(B499,'Trades'!$A$9:$A$208,0)),"Ausstieg liegt vor der Eröffnung",IF(AND(E499&lt;&gt;"",OR(NOT(ISNUMBER(E499)),E499&lt;=0)),"Positiven Kurs eingeben oder leer lassen",IF(AND(F499&lt;&gt;"",NOT(ISNUMBER(F499))),"Brutto-P&amp;L muss numerisch oder leer sein",IF(AND(ISNUMBER(F499),OR(ABS(F499)&gt;1000000000,ROUND(F499,2)&lt;&gt;F499)),"Geldbeträge: höchstens 2 Nachkommastellen; Eingabebetrag absolut ≤ 1.000.000.000.",""))))))))))))))))</x:f>
      </x:c>
      <x:c r="I499" s="29" t="str">
        <x:f>IF(ISNUMBER(D499),ROUND(D499,8),"")</x:f>
      </x:c>
      <x:c r="J499" s="29" t="n">
        <x:f>IF(ISNUMBER(F499),1,0)</x:f>
        <x:v>0</x:v>
      </x:c>
      <x:c r="K499" s="29" t="n">
        <x:f>IF(COUNTA(A499:F499)=0,0,1)</x:f>
        <x:v>0</x:v>
      </x:c>
    </x:row>
    <x:row r="500" ht="36" customHeight="1">
      <x:c r="A500" s="34"/>
      <x:c r="B500" s="34"/>
      <x:c r="C500" s="35"/>
      <x:c r="D500" s="36"/>
      <x:c r="E500" s="36"/>
      <x:c r="F500" s="37"/>
      <x:c r="G500" s="38" t="n">
        <x:f>IF(K500=0,0,IF(H500="",1,-1))</x:f>
        <x:v>0</x:v>
      </x:c>
      <x:c r="H500" s="33" t="str">
        <x:f>IF(K500=0,"",IF(A500="","Ausstiegs-ID eingeben",IF(IF(IFERROR(OR(CODE(UPPER(LEFT(A500,1)))&lt;65,CODE(UPPER(LEFT(A500,1)))&gt;90),TRUE),TRUE,OR(NOT(ISTEXT(A500)),LEN(A500)&gt;64,LEN(A500)&lt;&gt;LEN(SUBSTITUTE(A500,"*","")),LEN(A500)&lt;&gt;LEN(SUBSTITUTE(A500,"?","")),LEN(A500)&lt;&gt;LEN(SUBSTITUTE(A500,"~","")),LEN(A500)&lt;&gt;LEN(SUBSTITUTE(A500,"=","")),LEN(A500)&lt;&gt;LEN(SUBSTITUTE(A500,"&lt;","")),LEN(A500)&lt;&gt;LEN(SUBSTITUTE(A500,"&gt;","")))),"IDs: Text mit A–Z am Anfang, bis zu 64 Zeichen; ohne *, ?, ~, =, &lt; oder &gt;. Beispiel: T-001.",IF(COUNTIFS('Exits'!$A$9:$A$608,A500)&lt;&gt;1,"Ausstiegs-ID ist doppelt",IF(B500="","Zugehörige Trade-ID eingeben",IF(IF(IFERROR(OR(CODE(UPPER(LEFT(B500,1)))&lt;65,CODE(UPPER(LEFT(B500,1)))&gt;90),TRUE),TRUE,OR(NOT(ISTEXT(B500)),LEN(B500)&gt;64,LEN(B500)&lt;&gt;LEN(SUBSTITUTE(B500,"*","")),LEN(B500)&lt;&gt;LEN(SUBSTITUTE(B500,"?","")),LEN(B500)&lt;&gt;LEN(SUBSTITUTE(B500,"~","")),LEN(B500)&lt;&gt;LEN(SUBSTITUTE(B500,"=","")),LEN(B500)&lt;&gt;LEN(SUBSTITUTE(B500,"&lt;","")),LEN(B500)&lt;&gt;LEN(SUBSTITUTE(B500,"&gt;","")))),"IDs: Text mit A–Z am Anfang, bis zu 64 Zeichen; ohne *, ?, ~, =, &lt; oder &gt;. Beispiel: T-001.",IF(COUNTIFS('Trades'!$A$9:$A$208,B500)&lt;&gt;1,"Trade-ID muss genau einer Trades-Zeile entsprechen",IF(NOT(ISNUMBER(C500)),"Gültigen Schließungszeitpunkt eingeben",IF(OR(C500&lt;1,C500&gt;2958465),"Gültigen Schließungszeitpunkt eingeben",IF(NOT(ISNUMBER(D500)),"Positive geschlossene Menge eingeben",IF(OR(D500&lt;=0,D500&gt;1000000,ROUND(D500,8)&lt;&gt;D500),"Positive geschlossene Menge eingeben",IF(NOT(ISNUMBER(INDEX('Trades'!$D$9:$D$208,MATCH(B500,'Trades'!$A$9:$A$208,0)))),"Gültigen Eröffnungszeitpunkt eingeben",IF(C500&lt;INDEX('Trades'!$D$9:$D$208,MATCH(B500,'Trades'!$A$9:$A$208,0)),"Ausstieg liegt vor der Eröffnung",IF(AND(E500&lt;&gt;"",OR(NOT(ISNUMBER(E500)),E500&lt;=0)),"Positiven Kurs eingeben oder leer lassen",IF(AND(F500&lt;&gt;"",NOT(ISNUMBER(F500))),"Brutto-P&amp;L muss numerisch oder leer sein",IF(AND(ISNUMBER(F500),OR(ABS(F500)&gt;1000000000,ROUND(F500,2)&lt;&gt;F500)),"Geldbeträge: höchstens 2 Nachkommastellen; Eingabebetrag absolut ≤ 1.000.000.000.",""))))))))))))))))</x:f>
      </x:c>
      <x:c r="I500" s="29" t="str">
        <x:f>IF(ISNUMBER(D500),ROUND(D500,8),"")</x:f>
      </x:c>
      <x:c r="J500" s="29" t="n">
        <x:f>IF(ISNUMBER(F500),1,0)</x:f>
        <x:v>0</x:v>
      </x:c>
      <x:c r="K500" s="29" t="n">
        <x:f>IF(COUNTA(A500:F500)=0,0,1)</x:f>
        <x:v>0</x:v>
      </x:c>
    </x:row>
    <x:row r="501" ht="36" customHeight="1">
      <x:c r="A501" s="34"/>
      <x:c r="B501" s="34"/>
      <x:c r="C501" s="35"/>
      <x:c r="D501" s="36"/>
      <x:c r="E501" s="36"/>
      <x:c r="F501" s="37"/>
      <x:c r="G501" s="38" t="n">
        <x:f>IF(K501=0,0,IF(H501="",1,-1))</x:f>
        <x:v>0</x:v>
      </x:c>
      <x:c r="H501" s="33" t="str">
        <x:f>IF(K501=0,"",IF(A501="","Ausstiegs-ID eingeben",IF(IF(IFERROR(OR(CODE(UPPER(LEFT(A501,1)))&lt;65,CODE(UPPER(LEFT(A501,1)))&gt;90),TRUE),TRUE,OR(NOT(ISTEXT(A501)),LEN(A501)&gt;64,LEN(A501)&lt;&gt;LEN(SUBSTITUTE(A501,"*","")),LEN(A501)&lt;&gt;LEN(SUBSTITUTE(A501,"?","")),LEN(A501)&lt;&gt;LEN(SUBSTITUTE(A501,"~","")),LEN(A501)&lt;&gt;LEN(SUBSTITUTE(A501,"=","")),LEN(A501)&lt;&gt;LEN(SUBSTITUTE(A501,"&lt;","")),LEN(A501)&lt;&gt;LEN(SUBSTITUTE(A501,"&gt;","")))),"IDs: Text mit A–Z am Anfang, bis zu 64 Zeichen; ohne *, ?, ~, =, &lt; oder &gt;. Beispiel: T-001.",IF(COUNTIFS('Exits'!$A$9:$A$608,A501)&lt;&gt;1,"Ausstiegs-ID ist doppelt",IF(B501="","Zugehörige Trade-ID eingeben",IF(IF(IFERROR(OR(CODE(UPPER(LEFT(B501,1)))&lt;65,CODE(UPPER(LEFT(B501,1)))&gt;90),TRUE),TRUE,OR(NOT(ISTEXT(B501)),LEN(B501)&gt;64,LEN(B501)&lt;&gt;LEN(SUBSTITUTE(B501,"*","")),LEN(B501)&lt;&gt;LEN(SUBSTITUTE(B501,"?","")),LEN(B501)&lt;&gt;LEN(SUBSTITUTE(B501,"~","")),LEN(B501)&lt;&gt;LEN(SUBSTITUTE(B501,"=","")),LEN(B501)&lt;&gt;LEN(SUBSTITUTE(B501,"&lt;","")),LEN(B501)&lt;&gt;LEN(SUBSTITUTE(B501,"&gt;","")))),"IDs: Text mit A–Z am Anfang, bis zu 64 Zeichen; ohne *, ?, ~, =, &lt; oder &gt;. Beispiel: T-001.",IF(COUNTIFS('Trades'!$A$9:$A$208,B501)&lt;&gt;1,"Trade-ID muss genau einer Trades-Zeile entsprechen",IF(NOT(ISNUMBER(C501)),"Gültigen Schließungszeitpunkt eingeben",IF(OR(C501&lt;1,C501&gt;2958465),"Gültigen Schließungszeitpunkt eingeben",IF(NOT(ISNUMBER(D501)),"Positive geschlossene Menge eingeben",IF(OR(D501&lt;=0,D501&gt;1000000,ROUND(D501,8)&lt;&gt;D501),"Positive geschlossene Menge eingeben",IF(NOT(ISNUMBER(INDEX('Trades'!$D$9:$D$208,MATCH(B501,'Trades'!$A$9:$A$208,0)))),"Gültigen Eröffnungszeitpunkt eingeben",IF(C501&lt;INDEX('Trades'!$D$9:$D$208,MATCH(B501,'Trades'!$A$9:$A$208,0)),"Ausstieg liegt vor der Eröffnung",IF(AND(E501&lt;&gt;"",OR(NOT(ISNUMBER(E501)),E501&lt;=0)),"Positiven Kurs eingeben oder leer lassen",IF(AND(F501&lt;&gt;"",NOT(ISNUMBER(F501))),"Brutto-P&amp;L muss numerisch oder leer sein",IF(AND(ISNUMBER(F501),OR(ABS(F501)&gt;1000000000,ROUND(F501,2)&lt;&gt;F501)),"Geldbeträge: höchstens 2 Nachkommastellen; Eingabebetrag absolut ≤ 1.000.000.000.",""))))))))))))))))</x:f>
      </x:c>
      <x:c r="I501" s="29" t="str">
        <x:f>IF(ISNUMBER(D501),ROUND(D501,8),"")</x:f>
      </x:c>
      <x:c r="J501" s="29" t="n">
        <x:f>IF(ISNUMBER(F501),1,0)</x:f>
        <x:v>0</x:v>
      </x:c>
      <x:c r="K501" s="29" t="n">
        <x:f>IF(COUNTA(A501:F501)=0,0,1)</x:f>
        <x:v>0</x:v>
      </x:c>
    </x:row>
    <x:row r="502" ht="36" customHeight="1">
      <x:c r="A502" s="34"/>
      <x:c r="B502" s="34"/>
      <x:c r="C502" s="35"/>
      <x:c r="D502" s="36"/>
      <x:c r="E502" s="36"/>
      <x:c r="F502" s="37"/>
      <x:c r="G502" s="38" t="n">
        <x:f>IF(K502=0,0,IF(H502="",1,-1))</x:f>
        <x:v>0</x:v>
      </x:c>
      <x:c r="H502" s="33" t="str">
        <x:f>IF(K502=0,"",IF(A502="","Ausstiegs-ID eingeben",IF(IF(IFERROR(OR(CODE(UPPER(LEFT(A502,1)))&lt;65,CODE(UPPER(LEFT(A502,1)))&gt;90),TRUE),TRUE,OR(NOT(ISTEXT(A502)),LEN(A502)&gt;64,LEN(A502)&lt;&gt;LEN(SUBSTITUTE(A502,"*","")),LEN(A502)&lt;&gt;LEN(SUBSTITUTE(A502,"?","")),LEN(A502)&lt;&gt;LEN(SUBSTITUTE(A502,"~","")),LEN(A502)&lt;&gt;LEN(SUBSTITUTE(A502,"=","")),LEN(A502)&lt;&gt;LEN(SUBSTITUTE(A502,"&lt;","")),LEN(A502)&lt;&gt;LEN(SUBSTITUTE(A502,"&gt;","")))),"IDs: Text mit A–Z am Anfang, bis zu 64 Zeichen; ohne *, ?, ~, =, &lt; oder &gt;. Beispiel: T-001.",IF(COUNTIFS('Exits'!$A$9:$A$608,A502)&lt;&gt;1,"Ausstiegs-ID ist doppelt",IF(B502="","Zugehörige Trade-ID eingeben",IF(IF(IFERROR(OR(CODE(UPPER(LEFT(B502,1)))&lt;65,CODE(UPPER(LEFT(B502,1)))&gt;90),TRUE),TRUE,OR(NOT(ISTEXT(B502)),LEN(B502)&gt;64,LEN(B502)&lt;&gt;LEN(SUBSTITUTE(B502,"*","")),LEN(B502)&lt;&gt;LEN(SUBSTITUTE(B502,"?","")),LEN(B502)&lt;&gt;LEN(SUBSTITUTE(B502,"~","")),LEN(B502)&lt;&gt;LEN(SUBSTITUTE(B502,"=","")),LEN(B502)&lt;&gt;LEN(SUBSTITUTE(B502,"&lt;","")),LEN(B502)&lt;&gt;LEN(SUBSTITUTE(B502,"&gt;","")))),"IDs: Text mit A–Z am Anfang, bis zu 64 Zeichen; ohne *, ?, ~, =, &lt; oder &gt;. Beispiel: T-001.",IF(COUNTIFS('Trades'!$A$9:$A$208,B502)&lt;&gt;1,"Trade-ID muss genau einer Trades-Zeile entsprechen",IF(NOT(ISNUMBER(C502)),"Gültigen Schließungszeitpunkt eingeben",IF(OR(C502&lt;1,C502&gt;2958465),"Gültigen Schließungszeitpunkt eingeben",IF(NOT(ISNUMBER(D502)),"Positive geschlossene Menge eingeben",IF(OR(D502&lt;=0,D502&gt;1000000,ROUND(D502,8)&lt;&gt;D502),"Positive geschlossene Menge eingeben",IF(NOT(ISNUMBER(INDEX('Trades'!$D$9:$D$208,MATCH(B502,'Trades'!$A$9:$A$208,0)))),"Gültigen Eröffnungszeitpunkt eingeben",IF(C502&lt;INDEX('Trades'!$D$9:$D$208,MATCH(B502,'Trades'!$A$9:$A$208,0)),"Ausstieg liegt vor der Eröffnung",IF(AND(E502&lt;&gt;"",OR(NOT(ISNUMBER(E502)),E502&lt;=0)),"Positiven Kurs eingeben oder leer lassen",IF(AND(F502&lt;&gt;"",NOT(ISNUMBER(F502))),"Brutto-P&amp;L muss numerisch oder leer sein",IF(AND(ISNUMBER(F502),OR(ABS(F502)&gt;1000000000,ROUND(F502,2)&lt;&gt;F502)),"Geldbeträge: höchstens 2 Nachkommastellen; Eingabebetrag absolut ≤ 1.000.000.000.",""))))))))))))))))</x:f>
      </x:c>
      <x:c r="I502" s="29" t="str">
        <x:f>IF(ISNUMBER(D502),ROUND(D502,8),"")</x:f>
      </x:c>
      <x:c r="J502" s="29" t="n">
        <x:f>IF(ISNUMBER(F502),1,0)</x:f>
        <x:v>0</x:v>
      </x:c>
      <x:c r="K502" s="29" t="n">
        <x:f>IF(COUNTA(A502:F502)=0,0,1)</x:f>
        <x:v>0</x:v>
      </x:c>
    </x:row>
    <x:row r="503" ht="36" customHeight="1">
      <x:c r="A503" s="34"/>
      <x:c r="B503" s="34"/>
      <x:c r="C503" s="35"/>
      <x:c r="D503" s="36"/>
      <x:c r="E503" s="36"/>
      <x:c r="F503" s="37"/>
      <x:c r="G503" s="38" t="n">
        <x:f>IF(K503=0,0,IF(H503="",1,-1))</x:f>
        <x:v>0</x:v>
      </x:c>
      <x:c r="H503" s="33" t="str">
        <x:f>IF(K503=0,"",IF(A503="","Ausstiegs-ID eingeben",IF(IF(IFERROR(OR(CODE(UPPER(LEFT(A503,1)))&lt;65,CODE(UPPER(LEFT(A503,1)))&gt;90),TRUE),TRUE,OR(NOT(ISTEXT(A503)),LEN(A503)&gt;64,LEN(A503)&lt;&gt;LEN(SUBSTITUTE(A503,"*","")),LEN(A503)&lt;&gt;LEN(SUBSTITUTE(A503,"?","")),LEN(A503)&lt;&gt;LEN(SUBSTITUTE(A503,"~","")),LEN(A503)&lt;&gt;LEN(SUBSTITUTE(A503,"=","")),LEN(A503)&lt;&gt;LEN(SUBSTITUTE(A503,"&lt;","")),LEN(A503)&lt;&gt;LEN(SUBSTITUTE(A503,"&gt;","")))),"IDs: Text mit A–Z am Anfang, bis zu 64 Zeichen; ohne *, ?, ~, =, &lt; oder &gt;. Beispiel: T-001.",IF(COUNTIFS('Exits'!$A$9:$A$608,A503)&lt;&gt;1,"Ausstiegs-ID ist doppelt",IF(B503="","Zugehörige Trade-ID eingeben",IF(IF(IFERROR(OR(CODE(UPPER(LEFT(B503,1)))&lt;65,CODE(UPPER(LEFT(B503,1)))&gt;90),TRUE),TRUE,OR(NOT(ISTEXT(B503)),LEN(B503)&gt;64,LEN(B503)&lt;&gt;LEN(SUBSTITUTE(B503,"*","")),LEN(B503)&lt;&gt;LEN(SUBSTITUTE(B503,"?","")),LEN(B503)&lt;&gt;LEN(SUBSTITUTE(B503,"~","")),LEN(B503)&lt;&gt;LEN(SUBSTITUTE(B503,"=","")),LEN(B503)&lt;&gt;LEN(SUBSTITUTE(B503,"&lt;","")),LEN(B503)&lt;&gt;LEN(SUBSTITUTE(B503,"&gt;","")))),"IDs: Text mit A–Z am Anfang, bis zu 64 Zeichen; ohne *, ?, ~, =, &lt; oder &gt;. Beispiel: T-001.",IF(COUNTIFS('Trades'!$A$9:$A$208,B503)&lt;&gt;1,"Trade-ID muss genau einer Trades-Zeile entsprechen",IF(NOT(ISNUMBER(C503)),"Gültigen Schließungszeitpunkt eingeben",IF(OR(C503&lt;1,C503&gt;2958465),"Gültigen Schließungszeitpunkt eingeben",IF(NOT(ISNUMBER(D503)),"Positive geschlossene Menge eingeben",IF(OR(D503&lt;=0,D503&gt;1000000,ROUND(D503,8)&lt;&gt;D503),"Positive geschlossene Menge eingeben",IF(NOT(ISNUMBER(INDEX('Trades'!$D$9:$D$208,MATCH(B503,'Trades'!$A$9:$A$208,0)))),"Gültigen Eröffnungszeitpunkt eingeben",IF(C503&lt;INDEX('Trades'!$D$9:$D$208,MATCH(B503,'Trades'!$A$9:$A$208,0)),"Ausstieg liegt vor der Eröffnung",IF(AND(E503&lt;&gt;"",OR(NOT(ISNUMBER(E503)),E503&lt;=0)),"Positiven Kurs eingeben oder leer lassen",IF(AND(F503&lt;&gt;"",NOT(ISNUMBER(F503))),"Brutto-P&amp;L muss numerisch oder leer sein",IF(AND(ISNUMBER(F503),OR(ABS(F503)&gt;1000000000,ROUND(F503,2)&lt;&gt;F503)),"Geldbeträge: höchstens 2 Nachkommastellen; Eingabebetrag absolut ≤ 1.000.000.000.",""))))))))))))))))</x:f>
      </x:c>
      <x:c r="I503" s="29" t="str">
        <x:f>IF(ISNUMBER(D503),ROUND(D503,8),"")</x:f>
      </x:c>
      <x:c r="J503" s="29" t="n">
        <x:f>IF(ISNUMBER(F503),1,0)</x:f>
        <x:v>0</x:v>
      </x:c>
      <x:c r="K503" s="29" t="n">
        <x:f>IF(COUNTA(A503:F503)=0,0,1)</x:f>
        <x:v>0</x:v>
      </x:c>
    </x:row>
    <x:row r="504" ht="36" customHeight="1">
      <x:c r="A504" s="34"/>
      <x:c r="B504" s="34"/>
      <x:c r="C504" s="35"/>
      <x:c r="D504" s="36"/>
      <x:c r="E504" s="36"/>
      <x:c r="F504" s="37"/>
      <x:c r="G504" s="38" t="n">
        <x:f>IF(K504=0,0,IF(H504="",1,-1))</x:f>
        <x:v>0</x:v>
      </x:c>
      <x:c r="H504" s="33" t="str">
        <x:f>IF(K504=0,"",IF(A504="","Ausstiegs-ID eingeben",IF(IF(IFERROR(OR(CODE(UPPER(LEFT(A504,1)))&lt;65,CODE(UPPER(LEFT(A504,1)))&gt;90),TRUE),TRUE,OR(NOT(ISTEXT(A504)),LEN(A504)&gt;64,LEN(A504)&lt;&gt;LEN(SUBSTITUTE(A504,"*","")),LEN(A504)&lt;&gt;LEN(SUBSTITUTE(A504,"?","")),LEN(A504)&lt;&gt;LEN(SUBSTITUTE(A504,"~","")),LEN(A504)&lt;&gt;LEN(SUBSTITUTE(A504,"=","")),LEN(A504)&lt;&gt;LEN(SUBSTITUTE(A504,"&lt;","")),LEN(A504)&lt;&gt;LEN(SUBSTITUTE(A504,"&gt;","")))),"IDs: Text mit A–Z am Anfang, bis zu 64 Zeichen; ohne *, ?, ~, =, &lt; oder &gt;. Beispiel: T-001.",IF(COUNTIFS('Exits'!$A$9:$A$608,A504)&lt;&gt;1,"Ausstiegs-ID ist doppelt",IF(B504="","Zugehörige Trade-ID eingeben",IF(IF(IFERROR(OR(CODE(UPPER(LEFT(B504,1)))&lt;65,CODE(UPPER(LEFT(B504,1)))&gt;90),TRUE),TRUE,OR(NOT(ISTEXT(B504)),LEN(B504)&gt;64,LEN(B504)&lt;&gt;LEN(SUBSTITUTE(B504,"*","")),LEN(B504)&lt;&gt;LEN(SUBSTITUTE(B504,"?","")),LEN(B504)&lt;&gt;LEN(SUBSTITUTE(B504,"~","")),LEN(B504)&lt;&gt;LEN(SUBSTITUTE(B504,"=","")),LEN(B504)&lt;&gt;LEN(SUBSTITUTE(B504,"&lt;","")),LEN(B504)&lt;&gt;LEN(SUBSTITUTE(B504,"&gt;","")))),"IDs: Text mit A–Z am Anfang, bis zu 64 Zeichen; ohne *, ?, ~, =, &lt; oder &gt;. Beispiel: T-001.",IF(COUNTIFS('Trades'!$A$9:$A$208,B504)&lt;&gt;1,"Trade-ID muss genau einer Trades-Zeile entsprechen",IF(NOT(ISNUMBER(C504)),"Gültigen Schließungszeitpunkt eingeben",IF(OR(C504&lt;1,C504&gt;2958465),"Gültigen Schließungszeitpunkt eingeben",IF(NOT(ISNUMBER(D504)),"Positive geschlossene Menge eingeben",IF(OR(D504&lt;=0,D504&gt;1000000,ROUND(D504,8)&lt;&gt;D504),"Positive geschlossene Menge eingeben",IF(NOT(ISNUMBER(INDEX('Trades'!$D$9:$D$208,MATCH(B504,'Trades'!$A$9:$A$208,0)))),"Gültigen Eröffnungszeitpunkt eingeben",IF(C504&lt;INDEX('Trades'!$D$9:$D$208,MATCH(B504,'Trades'!$A$9:$A$208,0)),"Ausstieg liegt vor der Eröffnung",IF(AND(E504&lt;&gt;"",OR(NOT(ISNUMBER(E504)),E504&lt;=0)),"Positiven Kurs eingeben oder leer lassen",IF(AND(F504&lt;&gt;"",NOT(ISNUMBER(F504))),"Brutto-P&amp;L muss numerisch oder leer sein",IF(AND(ISNUMBER(F504),OR(ABS(F504)&gt;1000000000,ROUND(F504,2)&lt;&gt;F504)),"Geldbeträge: höchstens 2 Nachkommastellen; Eingabebetrag absolut ≤ 1.000.000.000.",""))))))))))))))))</x:f>
      </x:c>
      <x:c r="I504" s="29" t="str">
        <x:f>IF(ISNUMBER(D504),ROUND(D504,8),"")</x:f>
      </x:c>
      <x:c r="J504" s="29" t="n">
        <x:f>IF(ISNUMBER(F504),1,0)</x:f>
        <x:v>0</x:v>
      </x:c>
      <x:c r="K504" s="29" t="n">
        <x:f>IF(COUNTA(A504:F504)=0,0,1)</x:f>
        <x:v>0</x:v>
      </x:c>
    </x:row>
    <x:row r="505" ht="36" customHeight="1">
      <x:c r="A505" s="34"/>
      <x:c r="B505" s="34"/>
      <x:c r="C505" s="35"/>
      <x:c r="D505" s="36"/>
      <x:c r="E505" s="36"/>
      <x:c r="F505" s="37"/>
      <x:c r="G505" s="38" t="n">
        <x:f>IF(K505=0,0,IF(H505="",1,-1))</x:f>
        <x:v>0</x:v>
      </x:c>
      <x:c r="H505" s="33" t="str">
        <x:f>IF(K505=0,"",IF(A505="","Ausstiegs-ID eingeben",IF(IF(IFERROR(OR(CODE(UPPER(LEFT(A505,1)))&lt;65,CODE(UPPER(LEFT(A505,1)))&gt;90),TRUE),TRUE,OR(NOT(ISTEXT(A505)),LEN(A505)&gt;64,LEN(A505)&lt;&gt;LEN(SUBSTITUTE(A505,"*","")),LEN(A505)&lt;&gt;LEN(SUBSTITUTE(A505,"?","")),LEN(A505)&lt;&gt;LEN(SUBSTITUTE(A505,"~","")),LEN(A505)&lt;&gt;LEN(SUBSTITUTE(A505,"=","")),LEN(A505)&lt;&gt;LEN(SUBSTITUTE(A505,"&lt;","")),LEN(A505)&lt;&gt;LEN(SUBSTITUTE(A505,"&gt;","")))),"IDs: Text mit A–Z am Anfang, bis zu 64 Zeichen; ohne *, ?, ~, =, &lt; oder &gt;. Beispiel: T-001.",IF(COUNTIFS('Exits'!$A$9:$A$608,A505)&lt;&gt;1,"Ausstiegs-ID ist doppelt",IF(B505="","Zugehörige Trade-ID eingeben",IF(IF(IFERROR(OR(CODE(UPPER(LEFT(B505,1)))&lt;65,CODE(UPPER(LEFT(B505,1)))&gt;90),TRUE),TRUE,OR(NOT(ISTEXT(B505)),LEN(B505)&gt;64,LEN(B505)&lt;&gt;LEN(SUBSTITUTE(B505,"*","")),LEN(B505)&lt;&gt;LEN(SUBSTITUTE(B505,"?","")),LEN(B505)&lt;&gt;LEN(SUBSTITUTE(B505,"~","")),LEN(B505)&lt;&gt;LEN(SUBSTITUTE(B505,"=","")),LEN(B505)&lt;&gt;LEN(SUBSTITUTE(B505,"&lt;","")),LEN(B505)&lt;&gt;LEN(SUBSTITUTE(B505,"&gt;","")))),"IDs: Text mit A–Z am Anfang, bis zu 64 Zeichen; ohne *, ?, ~, =, &lt; oder &gt;. Beispiel: T-001.",IF(COUNTIFS('Trades'!$A$9:$A$208,B505)&lt;&gt;1,"Trade-ID muss genau einer Trades-Zeile entsprechen",IF(NOT(ISNUMBER(C505)),"Gültigen Schließungszeitpunkt eingeben",IF(OR(C505&lt;1,C505&gt;2958465),"Gültigen Schließungszeitpunkt eingeben",IF(NOT(ISNUMBER(D505)),"Positive geschlossene Menge eingeben",IF(OR(D505&lt;=0,D505&gt;1000000,ROUND(D505,8)&lt;&gt;D505),"Positive geschlossene Menge eingeben",IF(NOT(ISNUMBER(INDEX('Trades'!$D$9:$D$208,MATCH(B505,'Trades'!$A$9:$A$208,0)))),"Gültigen Eröffnungszeitpunkt eingeben",IF(C505&lt;INDEX('Trades'!$D$9:$D$208,MATCH(B505,'Trades'!$A$9:$A$208,0)),"Ausstieg liegt vor der Eröffnung",IF(AND(E505&lt;&gt;"",OR(NOT(ISNUMBER(E505)),E505&lt;=0)),"Positiven Kurs eingeben oder leer lassen",IF(AND(F505&lt;&gt;"",NOT(ISNUMBER(F505))),"Brutto-P&amp;L muss numerisch oder leer sein",IF(AND(ISNUMBER(F505),OR(ABS(F505)&gt;1000000000,ROUND(F505,2)&lt;&gt;F505)),"Geldbeträge: höchstens 2 Nachkommastellen; Eingabebetrag absolut ≤ 1.000.000.000.",""))))))))))))))))</x:f>
      </x:c>
      <x:c r="I505" s="29" t="str">
        <x:f>IF(ISNUMBER(D505),ROUND(D505,8),"")</x:f>
      </x:c>
      <x:c r="J505" s="29" t="n">
        <x:f>IF(ISNUMBER(F505),1,0)</x:f>
        <x:v>0</x:v>
      </x:c>
      <x:c r="K505" s="29" t="n">
        <x:f>IF(COUNTA(A505:F505)=0,0,1)</x:f>
        <x:v>0</x:v>
      </x:c>
    </x:row>
    <x:row r="506" ht="36" customHeight="1">
      <x:c r="A506" s="34"/>
      <x:c r="B506" s="34"/>
      <x:c r="C506" s="35"/>
      <x:c r="D506" s="36"/>
      <x:c r="E506" s="36"/>
      <x:c r="F506" s="37"/>
      <x:c r="G506" s="38" t="n">
        <x:f>IF(K506=0,0,IF(H506="",1,-1))</x:f>
        <x:v>0</x:v>
      </x:c>
      <x:c r="H506" s="33" t="str">
        <x:f>IF(K506=0,"",IF(A506="","Ausstiegs-ID eingeben",IF(IF(IFERROR(OR(CODE(UPPER(LEFT(A506,1)))&lt;65,CODE(UPPER(LEFT(A506,1)))&gt;90),TRUE),TRUE,OR(NOT(ISTEXT(A506)),LEN(A506)&gt;64,LEN(A506)&lt;&gt;LEN(SUBSTITUTE(A506,"*","")),LEN(A506)&lt;&gt;LEN(SUBSTITUTE(A506,"?","")),LEN(A506)&lt;&gt;LEN(SUBSTITUTE(A506,"~","")),LEN(A506)&lt;&gt;LEN(SUBSTITUTE(A506,"=","")),LEN(A506)&lt;&gt;LEN(SUBSTITUTE(A506,"&lt;","")),LEN(A506)&lt;&gt;LEN(SUBSTITUTE(A506,"&gt;","")))),"IDs: Text mit A–Z am Anfang, bis zu 64 Zeichen; ohne *, ?, ~, =, &lt; oder &gt;. Beispiel: T-001.",IF(COUNTIFS('Exits'!$A$9:$A$608,A506)&lt;&gt;1,"Ausstiegs-ID ist doppelt",IF(B506="","Zugehörige Trade-ID eingeben",IF(IF(IFERROR(OR(CODE(UPPER(LEFT(B506,1)))&lt;65,CODE(UPPER(LEFT(B506,1)))&gt;90),TRUE),TRUE,OR(NOT(ISTEXT(B506)),LEN(B506)&gt;64,LEN(B506)&lt;&gt;LEN(SUBSTITUTE(B506,"*","")),LEN(B506)&lt;&gt;LEN(SUBSTITUTE(B506,"?","")),LEN(B506)&lt;&gt;LEN(SUBSTITUTE(B506,"~","")),LEN(B506)&lt;&gt;LEN(SUBSTITUTE(B506,"=","")),LEN(B506)&lt;&gt;LEN(SUBSTITUTE(B506,"&lt;","")),LEN(B506)&lt;&gt;LEN(SUBSTITUTE(B506,"&gt;","")))),"IDs: Text mit A–Z am Anfang, bis zu 64 Zeichen; ohne *, ?, ~, =, &lt; oder &gt;. Beispiel: T-001.",IF(COUNTIFS('Trades'!$A$9:$A$208,B506)&lt;&gt;1,"Trade-ID muss genau einer Trades-Zeile entsprechen",IF(NOT(ISNUMBER(C506)),"Gültigen Schließungszeitpunkt eingeben",IF(OR(C506&lt;1,C506&gt;2958465),"Gültigen Schließungszeitpunkt eingeben",IF(NOT(ISNUMBER(D506)),"Positive geschlossene Menge eingeben",IF(OR(D506&lt;=0,D506&gt;1000000,ROUND(D506,8)&lt;&gt;D506),"Positive geschlossene Menge eingeben",IF(NOT(ISNUMBER(INDEX('Trades'!$D$9:$D$208,MATCH(B506,'Trades'!$A$9:$A$208,0)))),"Gültigen Eröffnungszeitpunkt eingeben",IF(C506&lt;INDEX('Trades'!$D$9:$D$208,MATCH(B506,'Trades'!$A$9:$A$208,0)),"Ausstieg liegt vor der Eröffnung",IF(AND(E506&lt;&gt;"",OR(NOT(ISNUMBER(E506)),E506&lt;=0)),"Positiven Kurs eingeben oder leer lassen",IF(AND(F506&lt;&gt;"",NOT(ISNUMBER(F506))),"Brutto-P&amp;L muss numerisch oder leer sein",IF(AND(ISNUMBER(F506),OR(ABS(F506)&gt;1000000000,ROUND(F506,2)&lt;&gt;F506)),"Geldbeträge: höchstens 2 Nachkommastellen; Eingabebetrag absolut ≤ 1.000.000.000.",""))))))))))))))))</x:f>
      </x:c>
      <x:c r="I506" s="29" t="str">
        <x:f>IF(ISNUMBER(D506),ROUND(D506,8),"")</x:f>
      </x:c>
      <x:c r="J506" s="29" t="n">
        <x:f>IF(ISNUMBER(F506),1,0)</x:f>
        <x:v>0</x:v>
      </x:c>
      <x:c r="K506" s="29" t="n">
        <x:f>IF(COUNTA(A506:F506)=0,0,1)</x:f>
        <x:v>0</x:v>
      </x:c>
    </x:row>
    <x:row r="507" ht="36" customHeight="1">
      <x:c r="A507" s="34"/>
      <x:c r="B507" s="34"/>
      <x:c r="C507" s="35"/>
      <x:c r="D507" s="36"/>
      <x:c r="E507" s="36"/>
      <x:c r="F507" s="37"/>
      <x:c r="G507" s="38" t="n">
        <x:f>IF(K507=0,0,IF(H507="",1,-1))</x:f>
        <x:v>0</x:v>
      </x:c>
      <x:c r="H507" s="33" t="str">
        <x:f>IF(K507=0,"",IF(A507="","Ausstiegs-ID eingeben",IF(IF(IFERROR(OR(CODE(UPPER(LEFT(A507,1)))&lt;65,CODE(UPPER(LEFT(A507,1)))&gt;90),TRUE),TRUE,OR(NOT(ISTEXT(A507)),LEN(A507)&gt;64,LEN(A507)&lt;&gt;LEN(SUBSTITUTE(A507,"*","")),LEN(A507)&lt;&gt;LEN(SUBSTITUTE(A507,"?","")),LEN(A507)&lt;&gt;LEN(SUBSTITUTE(A507,"~","")),LEN(A507)&lt;&gt;LEN(SUBSTITUTE(A507,"=","")),LEN(A507)&lt;&gt;LEN(SUBSTITUTE(A507,"&lt;","")),LEN(A507)&lt;&gt;LEN(SUBSTITUTE(A507,"&gt;","")))),"IDs: Text mit A–Z am Anfang, bis zu 64 Zeichen; ohne *, ?, ~, =, &lt; oder &gt;. Beispiel: T-001.",IF(COUNTIFS('Exits'!$A$9:$A$608,A507)&lt;&gt;1,"Ausstiegs-ID ist doppelt",IF(B507="","Zugehörige Trade-ID eingeben",IF(IF(IFERROR(OR(CODE(UPPER(LEFT(B507,1)))&lt;65,CODE(UPPER(LEFT(B507,1)))&gt;90),TRUE),TRUE,OR(NOT(ISTEXT(B507)),LEN(B507)&gt;64,LEN(B507)&lt;&gt;LEN(SUBSTITUTE(B507,"*","")),LEN(B507)&lt;&gt;LEN(SUBSTITUTE(B507,"?","")),LEN(B507)&lt;&gt;LEN(SUBSTITUTE(B507,"~","")),LEN(B507)&lt;&gt;LEN(SUBSTITUTE(B507,"=","")),LEN(B507)&lt;&gt;LEN(SUBSTITUTE(B507,"&lt;","")),LEN(B507)&lt;&gt;LEN(SUBSTITUTE(B507,"&gt;","")))),"IDs: Text mit A–Z am Anfang, bis zu 64 Zeichen; ohne *, ?, ~, =, &lt; oder &gt;. Beispiel: T-001.",IF(COUNTIFS('Trades'!$A$9:$A$208,B507)&lt;&gt;1,"Trade-ID muss genau einer Trades-Zeile entsprechen",IF(NOT(ISNUMBER(C507)),"Gültigen Schließungszeitpunkt eingeben",IF(OR(C507&lt;1,C507&gt;2958465),"Gültigen Schließungszeitpunkt eingeben",IF(NOT(ISNUMBER(D507)),"Positive geschlossene Menge eingeben",IF(OR(D507&lt;=0,D507&gt;1000000,ROUND(D507,8)&lt;&gt;D507),"Positive geschlossene Menge eingeben",IF(NOT(ISNUMBER(INDEX('Trades'!$D$9:$D$208,MATCH(B507,'Trades'!$A$9:$A$208,0)))),"Gültigen Eröffnungszeitpunkt eingeben",IF(C507&lt;INDEX('Trades'!$D$9:$D$208,MATCH(B507,'Trades'!$A$9:$A$208,0)),"Ausstieg liegt vor der Eröffnung",IF(AND(E507&lt;&gt;"",OR(NOT(ISNUMBER(E507)),E507&lt;=0)),"Positiven Kurs eingeben oder leer lassen",IF(AND(F507&lt;&gt;"",NOT(ISNUMBER(F507))),"Brutto-P&amp;L muss numerisch oder leer sein",IF(AND(ISNUMBER(F507),OR(ABS(F507)&gt;1000000000,ROUND(F507,2)&lt;&gt;F507)),"Geldbeträge: höchstens 2 Nachkommastellen; Eingabebetrag absolut ≤ 1.000.000.000.",""))))))))))))))))</x:f>
      </x:c>
      <x:c r="I507" s="29" t="str">
        <x:f>IF(ISNUMBER(D507),ROUND(D507,8),"")</x:f>
      </x:c>
      <x:c r="J507" s="29" t="n">
        <x:f>IF(ISNUMBER(F507),1,0)</x:f>
        <x:v>0</x:v>
      </x:c>
      <x:c r="K507" s="29" t="n">
        <x:f>IF(COUNTA(A507:F507)=0,0,1)</x:f>
        <x:v>0</x:v>
      </x:c>
    </x:row>
    <x:row r="508" ht="36" customHeight="1">
      <x:c r="A508" s="34"/>
      <x:c r="B508" s="34"/>
      <x:c r="C508" s="35"/>
      <x:c r="D508" s="36"/>
      <x:c r="E508" s="36"/>
      <x:c r="F508" s="37"/>
      <x:c r="G508" s="38" t="n">
        <x:f>IF(K508=0,0,IF(H508="",1,-1))</x:f>
        <x:v>0</x:v>
      </x:c>
      <x:c r="H508" s="33" t="str">
        <x:f>IF(K508=0,"",IF(A508="","Ausstiegs-ID eingeben",IF(IF(IFERROR(OR(CODE(UPPER(LEFT(A508,1)))&lt;65,CODE(UPPER(LEFT(A508,1)))&gt;90),TRUE),TRUE,OR(NOT(ISTEXT(A508)),LEN(A508)&gt;64,LEN(A508)&lt;&gt;LEN(SUBSTITUTE(A508,"*","")),LEN(A508)&lt;&gt;LEN(SUBSTITUTE(A508,"?","")),LEN(A508)&lt;&gt;LEN(SUBSTITUTE(A508,"~","")),LEN(A508)&lt;&gt;LEN(SUBSTITUTE(A508,"=","")),LEN(A508)&lt;&gt;LEN(SUBSTITUTE(A508,"&lt;","")),LEN(A508)&lt;&gt;LEN(SUBSTITUTE(A508,"&gt;","")))),"IDs: Text mit A–Z am Anfang, bis zu 64 Zeichen; ohne *, ?, ~, =, &lt; oder &gt;. Beispiel: T-001.",IF(COUNTIFS('Exits'!$A$9:$A$608,A508)&lt;&gt;1,"Ausstiegs-ID ist doppelt",IF(B508="","Zugehörige Trade-ID eingeben",IF(IF(IFERROR(OR(CODE(UPPER(LEFT(B508,1)))&lt;65,CODE(UPPER(LEFT(B508,1)))&gt;90),TRUE),TRUE,OR(NOT(ISTEXT(B508)),LEN(B508)&gt;64,LEN(B508)&lt;&gt;LEN(SUBSTITUTE(B508,"*","")),LEN(B508)&lt;&gt;LEN(SUBSTITUTE(B508,"?","")),LEN(B508)&lt;&gt;LEN(SUBSTITUTE(B508,"~","")),LEN(B508)&lt;&gt;LEN(SUBSTITUTE(B508,"=","")),LEN(B508)&lt;&gt;LEN(SUBSTITUTE(B508,"&lt;","")),LEN(B508)&lt;&gt;LEN(SUBSTITUTE(B508,"&gt;","")))),"IDs: Text mit A–Z am Anfang, bis zu 64 Zeichen; ohne *, ?, ~, =, &lt; oder &gt;. Beispiel: T-001.",IF(COUNTIFS('Trades'!$A$9:$A$208,B508)&lt;&gt;1,"Trade-ID muss genau einer Trades-Zeile entsprechen",IF(NOT(ISNUMBER(C508)),"Gültigen Schließungszeitpunkt eingeben",IF(OR(C508&lt;1,C508&gt;2958465),"Gültigen Schließungszeitpunkt eingeben",IF(NOT(ISNUMBER(D508)),"Positive geschlossene Menge eingeben",IF(OR(D508&lt;=0,D508&gt;1000000,ROUND(D508,8)&lt;&gt;D508),"Positive geschlossene Menge eingeben",IF(NOT(ISNUMBER(INDEX('Trades'!$D$9:$D$208,MATCH(B508,'Trades'!$A$9:$A$208,0)))),"Gültigen Eröffnungszeitpunkt eingeben",IF(C508&lt;INDEX('Trades'!$D$9:$D$208,MATCH(B508,'Trades'!$A$9:$A$208,0)),"Ausstieg liegt vor der Eröffnung",IF(AND(E508&lt;&gt;"",OR(NOT(ISNUMBER(E508)),E508&lt;=0)),"Positiven Kurs eingeben oder leer lassen",IF(AND(F508&lt;&gt;"",NOT(ISNUMBER(F508))),"Brutto-P&amp;L muss numerisch oder leer sein",IF(AND(ISNUMBER(F508),OR(ABS(F508)&gt;1000000000,ROUND(F508,2)&lt;&gt;F508)),"Geldbeträge: höchstens 2 Nachkommastellen; Eingabebetrag absolut ≤ 1.000.000.000.",""))))))))))))))))</x:f>
      </x:c>
      <x:c r="I508" s="29" t="str">
        <x:f>IF(ISNUMBER(D508),ROUND(D508,8),"")</x:f>
      </x:c>
      <x:c r="J508" s="29" t="n">
        <x:f>IF(ISNUMBER(F508),1,0)</x:f>
        <x:v>0</x:v>
      </x:c>
      <x:c r="K508" s="29" t="n">
        <x:f>IF(COUNTA(A508:F508)=0,0,1)</x:f>
        <x:v>0</x:v>
      </x:c>
    </x:row>
    <x:row r="509" ht="36" customHeight="1">
      <x:c r="A509" s="34"/>
      <x:c r="B509" s="34"/>
      <x:c r="C509" s="35"/>
      <x:c r="D509" s="36"/>
      <x:c r="E509" s="36"/>
      <x:c r="F509" s="37"/>
      <x:c r="G509" s="38" t="n">
        <x:f>IF(K509=0,0,IF(H509="",1,-1))</x:f>
        <x:v>0</x:v>
      </x:c>
      <x:c r="H509" s="33" t="str">
        <x:f>IF(K509=0,"",IF(A509="","Ausstiegs-ID eingeben",IF(IF(IFERROR(OR(CODE(UPPER(LEFT(A509,1)))&lt;65,CODE(UPPER(LEFT(A509,1)))&gt;90),TRUE),TRUE,OR(NOT(ISTEXT(A509)),LEN(A509)&gt;64,LEN(A509)&lt;&gt;LEN(SUBSTITUTE(A509,"*","")),LEN(A509)&lt;&gt;LEN(SUBSTITUTE(A509,"?","")),LEN(A509)&lt;&gt;LEN(SUBSTITUTE(A509,"~","")),LEN(A509)&lt;&gt;LEN(SUBSTITUTE(A509,"=","")),LEN(A509)&lt;&gt;LEN(SUBSTITUTE(A509,"&lt;","")),LEN(A509)&lt;&gt;LEN(SUBSTITUTE(A509,"&gt;","")))),"IDs: Text mit A–Z am Anfang, bis zu 64 Zeichen; ohne *, ?, ~, =, &lt; oder &gt;. Beispiel: T-001.",IF(COUNTIFS('Exits'!$A$9:$A$608,A509)&lt;&gt;1,"Ausstiegs-ID ist doppelt",IF(B509="","Zugehörige Trade-ID eingeben",IF(IF(IFERROR(OR(CODE(UPPER(LEFT(B509,1)))&lt;65,CODE(UPPER(LEFT(B509,1)))&gt;90),TRUE),TRUE,OR(NOT(ISTEXT(B509)),LEN(B509)&gt;64,LEN(B509)&lt;&gt;LEN(SUBSTITUTE(B509,"*","")),LEN(B509)&lt;&gt;LEN(SUBSTITUTE(B509,"?","")),LEN(B509)&lt;&gt;LEN(SUBSTITUTE(B509,"~","")),LEN(B509)&lt;&gt;LEN(SUBSTITUTE(B509,"=","")),LEN(B509)&lt;&gt;LEN(SUBSTITUTE(B509,"&lt;","")),LEN(B509)&lt;&gt;LEN(SUBSTITUTE(B509,"&gt;","")))),"IDs: Text mit A–Z am Anfang, bis zu 64 Zeichen; ohne *, ?, ~, =, &lt; oder &gt;. Beispiel: T-001.",IF(COUNTIFS('Trades'!$A$9:$A$208,B509)&lt;&gt;1,"Trade-ID muss genau einer Trades-Zeile entsprechen",IF(NOT(ISNUMBER(C509)),"Gültigen Schließungszeitpunkt eingeben",IF(OR(C509&lt;1,C509&gt;2958465),"Gültigen Schließungszeitpunkt eingeben",IF(NOT(ISNUMBER(D509)),"Positive geschlossene Menge eingeben",IF(OR(D509&lt;=0,D509&gt;1000000,ROUND(D509,8)&lt;&gt;D509),"Positive geschlossene Menge eingeben",IF(NOT(ISNUMBER(INDEX('Trades'!$D$9:$D$208,MATCH(B509,'Trades'!$A$9:$A$208,0)))),"Gültigen Eröffnungszeitpunkt eingeben",IF(C509&lt;INDEX('Trades'!$D$9:$D$208,MATCH(B509,'Trades'!$A$9:$A$208,0)),"Ausstieg liegt vor der Eröffnung",IF(AND(E509&lt;&gt;"",OR(NOT(ISNUMBER(E509)),E509&lt;=0)),"Positiven Kurs eingeben oder leer lassen",IF(AND(F509&lt;&gt;"",NOT(ISNUMBER(F509))),"Brutto-P&amp;L muss numerisch oder leer sein",IF(AND(ISNUMBER(F509),OR(ABS(F509)&gt;1000000000,ROUND(F509,2)&lt;&gt;F509)),"Geldbeträge: höchstens 2 Nachkommastellen; Eingabebetrag absolut ≤ 1.000.000.000.",""))))))))))))))))</x:f>
      </x:c>
      <x:c r="I509" s="29" t="str">
        <x:f>IF(ISNUMBER(D509),ROUND(D509,8),"")</x:f>
      </x:c>
      <x:c r="J509" s="29" t="n">
        <x:f>IF(ISNUMBER(F509),1,0)</x:f>
        <x:v>0</x:v>
      </x:c>
      <x:c r="K509" s="29" t="n">
        <x:f>IF(COUNTA(A509:F509)=0,0,1)</x:f>
        <x:v>0</x:v>
      </x:c>
    </x:row>
    <x:row r="510" ht="36" customHeight="1">
      <x:c r="A510" s="34"/>
      <x:c r="B510" s="34"/>
      <x:c r="C510" s="35"/>
      <x:c r="D510" s="36"/>
      <x:c r="E510" s="36"/>
      <x:c r="F510" s="37"/>
      <x:c r="G510" s="38" t="n">
        <x:f>IF(K510=0,0,IF(H510="",1,-1))</x:f>
        <x:v>0</x:v>
      </x:c>
      <x:c r="H510" s="33" t="str">
        <x:f>IF(K510=0,"",IF(A510="","Ausstiegs-ID eingeben",IF(IF(IFERROR(OR(CODE(UPPER(LEFT(A510,1)))&lt;65,CODE(UPPER(LEFT(A510,1)))&gt;90),TRUE),TRUE,OR(NOT(ISTEXT(A510)),LEN(A510)&gt;64,LEN(A510)&lt;&gt;LEN(SUBSTITUTE(A510,"*","")),LEN(A510)&lt;&gt;LEN(SUBSTITUTE(A510,"?","")),LEN(A510)&lt;&gt;LEN(SUBSTITUTE(A510,"~","")),LEN(A510)&lt;&gt;LEN(SUBSTITUTE(A510,"=","")),LEN(A510)&lt;&gt;LEN(SUBSTITUTE(A510,"&lt;","")),LEN(A510)&lt;&gt;LEN(SUBSTITUTE(A510,"&gt;","")))),"IDs: Text mit A–Z am Anfang, bis zu 64 Zeichen; ohne *, ?, ~, =, &lt; oder &gt;. Beispiel: T-001.",IF(COUNTIFS('Exits'!$A$9:$A$608,A510)&lt;&gt;1,"Ausstiegs-ID ist doppelt",IF(B510="","Zugehörige Trade-ID eingeben",IF(IF(IFERROR(OR(CODE(UPPER(LEFT(B510,1)))&lt;65,CODE(UPPER(LEFT(B510,1)))&gt;90),TRUE),TRUE,OR(NOT(ISTEXT(B510)),LEN(B510)&gt;64,LEN(B510)&lt;&gt;LEN(SUBSTITUTE(B510,"*","")),LEN(B510)&lt;&gt;LEN(SUBSTITUTE(B510,"?","")),LEN(B510)&lt;&gt;LEN(SUBSTITUTE(B510,"~","")),LEN(B510)&lt;&gt;LEN(SUBSTITUTE(B510,"=","")),LEN(B510)&lt;&gt;LEN(SUBSTITUTE(B510,"&lt;","")),LEN(B510)&lt;&gt;LEN(SUBSTITUTE(B510,"&gt;","")))),"IDs: Text mit A–Z am Anfang, bis zu 64 Zeichen; ohne *, ?, ~, =, &lt; oder &gt;. Beispiel: T-001.",IF(COUNTIFS('Trades'!$A$9:$A$208,B510)&lt;&gt;1,"Trade-ID muss genau einer Trades-Zeile entsprechen",IF(NOT(ISNUMBER(C510)),"Gültigen Schließungszeitpunkt eingeben",IF(OR(C510&lt;1,C510&gt;2958465),"Gültigen Schließungszeitpunkt eingeben",IF(NOT(ISNUMBER(D510)),"Positive geschlossene Menge eingeben",IF(OR(D510&lt;=0,D510&gt;1000000,ROUND(D510,8)&lt;&gt;D510),"Positive geschlossene Menge eingeben",IF(NOT(ISNUMBER(INDEX('Trades'!$D$9:$D$208,MATCH(B510,'Trades'!$A$9:$A$208,0)))),"Gültigen Eröffnungszeitpunkt eingeben",IF(C510&lt;INDEX('Trades'!$D$9:$D$208,MATCH(B510,'Trades'!$A$9:$A$208,0)),"Ausstieg liegt vor der Eröffnung",IF(AND(E510&lt;&gt;"",OR(NOT(ISNUMBER(E510)),E510&lt;=0)),"Positiven Kurs eingeben oder leer lassen",IF(AND(F510&lt;&gt;"",NOT(ISNUMBER(F510))),"Brutto-P&amp;L muss numerisch oder leer sein",IF(AND(ISNUMBER(F510),OR(ABS(F510)&gt;1000000000,ROUND(F510,2)&lt;&gt;F510)),"Geldbeträge: höchstens 2 Nachkommastellen; Eingabebetrag absolut ≤ 1.000.000.000.",""))))))))))))))))</x:f>
      </x:c>
      <x:c r="I510" s="29" t="str">
        <x:f>IF(ISNUMBER(D510),ROUND(D510,8),"")</x:f>
      </x:c>
      <x:c r="J510" s="29" t="n">
        <x:f>IF(ISNUMBER(F510),1,0)</x:f>
        <x:v>0</x:v>
      </x:c>
      <x:c r="K510" s="29" t="n">
        <x:f>IF(COUNTA(A510:F510)=0,0,1)</x:f>
        <x:v>0</x:v>
      </x:c>
    </x:row>
    <x:row r="511" ht="36" customHeight="1">
      <x:c r="A511" s="34"/>
      <x:c r="B511" s="34"/>
      <x:c r="C511" s="35"/>
      <x:c r="D511" s="36"/>
      <x:c r="E511" s="36"/>
      <x:c r="F511" s="37"/>
      <x:c r="G511" s="38" t="n">
        <x:f>IF(K511=0,0,IF(H511="",1,-1))</x:f>
        <x:v>0</x:v>
      </x:c>
      <x:c r="H511" s="33" t="str">
        <x:f>IF(K511=0,"",IF(A511="","Ausstiegs-ID eingeben",IF(IF(IFERROR(OR(CODE(UPPER(LEFT(A511,1)))&lt;65,CODE(UPPER(LEFT(A511,1)))&gt;90),TRUE),TRUE,OR(NOT(ISTEXT(A511)),LEN(A511)&gt;64,LEN(A511)&lt;&gt;LEN(SUBSTITUTE(A511,"*","")),LEN(A511)&lt;&gt;LEN(SUBSTITUTE(A511,"?","")),LEN(A511)&lt;&gt;LEN(SUBSTITUTE(A511,"~","")),LEN(A511)&lt;&gt;LEN(SUBSTITUTE(A511,"=","")),LEN(A511)&lt;&gt;LEN(SUBSTITUTE(A511,"&lt;","")),LEN(A511)&lt;&gt;LEN(SUBSTITUTE(A511,"&gt;","")))),"IDs: Text mit A–Z am Anfang, bis zu 64 Zeichen; ohne *, ?, ~, =, &lt; oder &gt;. Beispiel: T-001.",IF(COUNTIFS('Exits'!$A$9:$A$608,A511)&lt;&gt;1,"Ausstiegs-ID ist doppelt",IF(B511="","Zugehörige Trade-ID eingeben",IF(IF(IFERROR(OR(CODE(UPPER(LEFT(B511,1)))&lt;65,CODE(UPPER(LEFT(B511,1)))&gt;90),TRUE),TRUE,OR(NOT(ISTEXT(B511)),LEN(B511)&gt;64,LEN(B511)&lt;&gt;LEN(SUBSTITUTE(B511,"*","")),LEN(B511)&lt;&gt;LEN(SUBSTITUTE(B511,"?","")),LEN(B511)&lt;&gt;LEN(SUBSTITUTE(B511,"~","")),LEN(B511)&lt;&gt;LEN(SUBSTITUTE(B511,"=","")),LEN(B511)&lt;&gt;LEN(SUBSTITUTE(B511,"&lt;","")),LEN(B511)&lt;&gt;LEN(SUBSTITUTE(B511,"&gt;","")))),"IDs: Text mit A–Z am Anfang, bis zu 64 Zeichen; ohne *, ?, ~, =, &lt; oder &gt;. Beispiel: T-001.",IF(COUNTIFS('Trades'!$A$9:$A$208,B511)&lt;&gt;1,"Trade-ID muss genau einer Trades-Zeile entsprechen",IF(NOT(ISNUMBER(C511)),"Gültigen Schließungszeitpunkt eingeben",IF(OR(C511&lt;1,C511&gt;2958465),"Gültigen Schließungszeitpunkt eingeben",IF(NOT(ISNUMBER(D511)),"Positive geschlossene Menge eingeben",IF(OR(D511&lt;=0,D511&gt;1000000,ROUND(D511,8)&lt;&gt;D511),"Positive geschlossene Menge eingeben",IF(NOT(ISNUMBER(INDEX('Trades'!$D$9:$D$208,MATCH(B511,'Trades'!$A$9:$A$208,0)))),"Gültigen Eröffnungszeitpunkt eingeben",IF(C511&lt;INDEX('Trades'!$D$9:$D$208,MATCH(B511,'Trades'!$A$9:$A$208,0)),"Ausstieg liegt vor der Eröffnung",IF(AND(E511&lt;&gt;"",OR(NOT(ISNUMBER(E511)),E511&lt;=0)),"Positiven Kurs eingeben oder leer lassen",IF(AND(F511&lt;&gt;"",NOT(ISNUMBER(F511))),"Brutto-P&amp;L muss numerisch oder leer sein",IF(AND(ISNUMBER(F511),OR(ABS(F511)&gt;1000000000,ROUND(F511,2)&lt;&gt;F511)),"Geldbeträge: höchstens 2 Nachkommastellen; Eingabebetrag absolut ≤ 1.000.000.000.",""))))))))))))))))</x:f>
      </x:c>
      <x:c r="I511" s="29" t="str">
        <x:f>IF(ISNUMBER(D511),ROUND(D511,8),"")</x:f>
      </x:c>
      <x:c r="J511" s="29" t="n">
        <x:f>IF(ISNUMBER(F511),1,0)</x:f>
        <x:v>0</x:v>
      </x:c>
      <x:c r="K511" s="29" t="n">
        <x:f>IF(COUNTA(A511:F511)=0,0,1)</x:f>
        <x:v>0</x:v>
      </x:c>
    </x:row>
    <x:row r="512" ht="36" customHeight="1">
      <x:c r="A512" s="34"/>
      <x:c r="B512" s="34"/>
      <x:c r="C512" s="35"/>
      <x:c r="D512" s="36"/>
      <x:c r="E512" s="36"/>
      <x:c r="F512" s="37"/>
      <x:c r="G512" s="38" t="n">
        <x:f>IF(K512=0,0,IF(H512="",1,-1))</x:f>
        <x:v>0</x:v>
      </x:c>
      <x:c r="H512" s="33" t="str">
        <x:f>IF(K512=0,"",IF(A512="","Ausstiegs-ID eingeben",IF(IF(IFERROR(OR(CODE(UPPER(LEFT(A512,1)))&lt;65,CODE(UPPER(LEFT(A512,1)))&gt;90),TRUE),TRUE,OR(NOT(ISTEXT(A512)),LEN(A512)&gt;64,LEN(A512)&lt;&gt;LEN(SUBSTITUTE(A512,"*","")),LEN(A512)&lt;&gt;LEN(SUBSTITUTE(A512,"?","")),LEN(A512)&lt;&gt;LEN(SUBSTITUTE(A512,"~","")),LEN(A512)&lt;&gt;LEN(SUBSTITUTE(A512,"=","")),LEN(A512)&lt;&gt;LEN(SUBSTITUTE(A512,"&lt;","")),LEN(A512)&lt;&gt;LEN(SUBSTITUTE(A512,"&gt;","")))),"IDs: Text mit A–Z am Anfang, bis zu 64 Zeichen; ohne *, ?, ~, =, &lt; oder &gt;. Beispiel: T-001.",IF(COUNTIFS('Exits'!$A$9:$A$608,A512)&lt;&gt;1,"Ausstiegs-ID ist doppelt",IF(B512="","Zugehörige Trade-ID eingeben",IF(IF(IFERROR(OR(CODE(UPPER(LEFT(B512,1)))&lt;65,CODE(UPPER(LEFT(B512,1)))&gt;90),TRUE),TRUE,OR(NOT(ISTEXT(B512)),LEN(B512)&gt;64,LEN(B512)&lt;&gt;LEN(SUBSTITUTE(B512,"*","")),LEN(B512)&lt;&gt;LEN(SUBSTITUTE(B512,"?","")),LEN(B512)&lt;&gt;LEN(SUBSTITUTE(B512,"~","")),LEN(B512)&lt;&gt;LEN(SUBSTITUTE(B512,"=","")),LEN(B512)&lt;&gt;LEN(SUBSTITUTE(B512,"&lt;","")),LEN(B512)&lt;&gt;LEN(SUBSTITUTE(B512,"&gt;","")))),"IDs: Text mit A–Z am Anfang, bis zu 64 Zeichen; ohne *, ?, ~, =, &lt; oder &gt;. Beispiel: T-001.",IF(COUNTIFS('Trades'!$A$9:$A$208,B512)&lt;&gt;1,"Trade-ID muss genau einer Trades-Zeile entsprechen",IF(NOT(ISNUMBER(C512)),"Gültigen Schließungszeitpunkt eingeben",IF(OR(C512&lt;1,C512&gt;2958465),"Gültigen Schließungszeitpunkt eingeben",IF(NOT(ISNUMBER(D512)),"Positive geschlossene Menge eingeben",IF(OR(D512&lt;=0,D512&gt;1000000,ROUND(D512,8)&lt;&gt;D512),"Positive geschlossene Menge eingeben",IF(NOT(ISNUMBER(INDEX('Trades'!$D$9:$D$208,MATCH(B512,'Trades'!$A$9:$A$208,0)))),"Gültigen Eröffnungszeitpunkt eingeben",IF(C512&lt;INDEX('Trades'!$D$9:$D$208,MATCH(B512,'Trades'!$A$9:$A$208,0)),"Ausstieg liegt vor der Eröffnung",IF(AND(E512&lt;&gt;"",OR(NOT(ISNUMBER(E512)),E512&lt;=0)),"Positiven Kurs eingeben oder leer lassen",IF(AND(F512&lt;&gt;"",NOT(ISNUMBER(F512))),"Brutto-P&amp;L muss numerisch oder leer sein",IF(AND(ISNUMBER(F512),OR(ABS(F512)&gt;1000000000,ROUND(F512,2)&lt;&gt;F512)),"Geldbeträge: höchstens 2 Nachkommastellen; Eingabebetrag absolut ≤ 1.000.000.000.",""))))))))))))))))</x:f>
      </x:c>
      <x:c r="I512" s="29" t="str">
        <x:f>IF(ISNUMBER(D512),ROUND(D512,8),"")</x:f>
      </x:c>
      <x:c r="J512" s="29" t="n">
        <x:f>IF(ISNUMBER(F512),1,0)</x:f>
        <x:v>0</x:v>
      </x:c>
      <x:c r="K512" s="29" t="n">
        <x:f>IF(COUNTA(A512:F512)=0,0,1)</x:f>
        <x:v>0</x:v>
      </x:c>
    </x:row>
    <x:row r="513" ht="36" customHeight="1">
      <x:c r="A513" s="34"/>
      <x:c r="B513" s="34"/>
      <x:c r="C513" s="35"/>
      <x:c r="D513" s="36"/>
      <x:c r="E513" s="36"/>
      <x:c r="F513" s="37"/>
      <x:c r="G513" s="38" t="n">
        <x:f>IF(K513=0,0,IF(H513="",1,-1))</x:f>
        <x:v>0</x:v>
      </x:c>
      <x:c r="H513" s="33" t="str">
        <x:f>IF(K513=0,"",IF(A513="","Ausstiegs-ID eingeben",IF(IF(IFERROR(OR(CODE(UPPER(LEFT(A513,1)))&lt;65,CODE(UPPER(LEFT(A513,1)))&gt;90),TRUE),TRUE,OR(NOT(ISTEXT(A513)),LEN(A513)&gt;64,LEN(A513)&lt;&gt;LEN(SUBSTITUTE(A513,"*","")),LEN(A513)&lt;&gt;LEN(SUBSTITUTE(A513,"?","")),LEN(A513)&lt;&gt;LEN(SUBSTITUTE(A513,"~","")),LEN(A513)&lt;&gt;LEN(SUBSTITUTE(A513,"=","")),LEN(A513)&lt;&gt;LEN(SUBSTITUTE(A513,"&lt;","")),LEN(A513)&lt;&gt;LEN(SUBSTITUTE(A513,"&gt;","")))),"IDs: Text mit A–Z am Anfang, bis zu 64 Zeichen; ohne *, ?, ~, =, &lt; oder &gt;. Beispiel: T-001.",IF(COUNTIFS('Exits'!$A$9:$A$608,A513)&lt;&gt;1,"Ausstiegs-ID ist doppelt",IF(B513="","Zugehörige Trade-ID eingeben",IF(IF(IFERROR(OR(CODE(UPPER(LEFT(B513,1)))&lt;65,CODE(UPPER(LEFT(B513,1)))&gt;90),TRUE),TRUE,OR(NOT(ISTEXT(B513)),LEN(B513)&gt;64,LEN(B513)&lt;&gt;LEN(SUBSTITUTE(B513,"*","")),LEN(B513)&lt;&gt;LEN(SUBSTITUTE(B513,"?","")),LEN(B513)&lt;&gt;LEN(SUBSTITUTE(B513,"~","")),LEN(B513)&lt;&gt;LEN(SUBSTITUTE(B513,"=","")),LEN(B513)&lt;&gt;LEN(SUBSTITUTE(B513,"&lt;","")),LEN(B513)&lt;&gt;LEN(SUBSTITUTE(B513,"&gt;","")))),"IDs: Text mit A–Z am Anfang, bis zu 64 Zeichen; ohne *, ?, ~, =, &lt; oder &gt;. Beispiel: T-001.",IF(COUNTIFS('Trades'!$A$9:$A$208,B513)&lt;&gt;1,"Trade-ID muss genau einer Trades-Zeile entsprechen",IF(NOT(ISNUMBER(C513)),"Gültigen Schließungszeitpunkt eingeben",IF(OR(C513&lt;1,C513&gt;2958465),"Gültigen Schließungszeitpunkt eingeben",IF(NOT(ISNUMBER(D513)),"Positive geschlossene Menge eingeben",IF(OR(D513&lt;=0,D513&gt;1000000,ROUND(D513,8)&lt;&gt;D513),"Positive geschlossene Menge eingeben",IF(NOT(ISNUMBER(INDEX('Trades'!$D$9:$D$208,MATCH(B513,'Trades'!$A$9:$A$208,0)))),"Gültigen Eröffnungszeitpunkt eingeben",IF(C513&lt;INDEX('Trades'!$D$9:$D$208,MATCH(B513,'Trades'!$A$9:$A$208,0)),"Ausstieg liegt vor der Eröffnung",IF(AND(E513&lt;&gt;"",OR(NOT(ISNUMBER(E513)),E513&lt;=0)),"Positiven Kurs eingeben oder leer lassen",IF(AND(F513&lt;&gt;"",NOT(ISNUMBER(F513))),"Brutto-P&amp;L muss numerisch oder leer sein",IF(AND(ISNUMBER(F513),OR(ABS(F513)&gt;1000000000,ROUND(F513,2)&lt;&gt;F513)),"Geldbeträge: höchstens 2 Nachkommastellen; Eingabebetrag absolut ≤ 1.000.000.000.",""))))))))))))))))</x:f>
      </x:c>
      <x:c r="I513" s="29" t="str">
        <x:f>IF(ISNUMBER(D513),ROUND(D513,8),"")</x:f>
      </x:c>
      <x:c r="J513" s="29" t="n">
        <x:f>IF(ISNUMBER(F513),1,0)</x:f>
        <x:v>0</x:v>
      </x:c>
      <x:c r="K513" s="29" t="n">
        <x:f>IF(COUNTA(A513:F513)=0,0,1)</x:f>
        <x:v>0</x:v>
      </x:c>
    </x:row>
    <x:row r="514" ht="36" customHeight="1">
      <x:c r="A514" s="34"/>
      <x:c r="B514" s="34"/>
      <x:c r="C514" s="35"/>
      <x:c r="D514" s="36"/>
      <x:c r="E514" s="36"/>
      <x:c r="F514" s="37"/>
      <x:c r="G514" s="38" t="n">
        <x:f>IF(K514=0,0,IF(H514="",1,-1))</x:f>
        <x:v>0</x:v>
      </x:c>
      <x:c r="H514" s="33" t="str">
        <x:f>IF(K514=0,"",IF(A514="","Ausstiegs-ID eingeben",IF(IF(IFERROR(OR(CODE(UPPER(LEFT(A514,1)))&lt;65,CODE(UPPER(LEFT(A514,1)))&gt;90),TRUE),TRUE,OR(NOT(ISTEXT(A514)),LEN(A514)&gt;64,LEN(A514)&lt;&gt;LEN(SUBSTITUTE(A514,"*","")),LEN(A514)&lt;&gt;LEN(SUBSTITUTE(A514,"?","")),LEN(A514)&lt;&gt;LEN(SUBSTITUTE(A514,"~","")),LEN(A514)&lt;&gt;LEN(SUBSTITUTE(A514,"=","")),LEN(A514)&lt;&gt;LEN(SUBSTITUTE(A514,"&lt;","")),LEN(A514)&lt;&gt;LEN(SUBSTITUTE(A514,"&gt;","")))),"IDs: Text mit A–Z am Anfang, bis zu 64 Zeichen; ohne *, ?, ~, =, &lt; oder &gt;. Beispiel: T-001.",IF(COUNTIFS('Exits'!$A$9:$A$608,A514)&lt;&gt;1,"Ausstiegs-ID ist doppelt",IF(B514="","Zugehörige Trade-ID eingeben",IF(IF(IFERROR(OR(CODE(UPPER(LEFT(B514,1)))&lt;65,CODE(UPPER(LEFT(B514,1)))&gt;90),TRUE),TRUE,OR(NOT(ISTEXT(B514)),LEN(B514)&gt;64,LEN(B514)&lt;&gt;LEN(SUBSTITUTE(B514,"*","")),LEN(B514)&lt;&gt;LEN(SUBSTITUTE(B514,"?","")),LEN(B514)&lt;&gt;LEN(SUBSTITUTE(B514,"~","")),LEN(B514)&lt;&gt;LEN(SUBSTITUTE(B514,"=","")),LEN(B514)&lt;&gt;LEN(SUBSTITUTE(B514,"&lt;","")),LEN(B514)&lt;&gt;LEN(SUBSTITUTE(B514,"&gt;","")))),"IDs: Text mit A–Z am Anfang, bis zu 64 Zeichen; ohne *, ?, ~, =, &lt; oder &gt;. Beispiel: T-001.",IF(COUNTIFS('Trades'!$A$9:$A$208,B514)&lt;&gt;1,"Trade-ID muss genau einer Trades-Zeile entsprechen",IF(NOT(ISNUMBER(C514)),"Gültigen Schließungszeitpunkt eingeben",IF(OR(C514&lt;1,C514&gt;2958465),"Gültigen Schließungszeitpunkt eingeben",IF(NOT(ISNUMBER(D514)),"Positive geschlossene Menge eingeben",IF(OR(D514&lt;=0,D514&gt;1000000,ROUND(D514,8)&lt;&gt;D514),"Positive geschlossene Menge eingeben",IF(NOT(ISNUMBER(INDEX('Trades'!$D$9:$D$208,MATCH(B514,'Trades'!$A$9:$A$208,0)))),"Gültigen Eröffnungszeitpunkt eingeben",IF(C514&lt;INDEX('Trades'!$D$9:$D$208,MATCH(B514,'Trades'!$A$9:$A$208,0)),"Ausstieg liegt vor der Eröffnung",IF(AND(E514&lt;&gt;"",OR(NOT(ISNUMBER(E514)),E514&lt;=0)),"Positiven Kurs eingeben oder leer lassen",IF(AND(F514&lt;&gt;"",NOT(ISNUMBER(F514))),"Brutto-P&amp;L muss numerisch oder leer sein",IF(AND(ISNUMBER(F514),OR(ABS(F514)&gt;1000000000,ROUND(F514,2)&lt;&gt;F514)),"Geldbeträge: höchstens 2 Nachkommastellen; Eingabebetrag absolut ≤ 1.000.000.000.",""))))))))))))))))</x:f>
      </x:c>
      <x:c r="I514" s="29" t="str">
        <x:f>IF(ISNUMBER(D514),ROUND(D514,8),"")</x:f>
      </x:c>
      <x:c r="J514" s="29" t="n">
        <x:f>IF(ISNUMBER(F514),1,0)</x:f>
        <x:v>0</x:v>
      </x:c>
      <x:c r="K514" s="29" t="n">
        <x:f>IF(COUNTA(A514:F514)=0,0,1)</x:f>
        <x:v>0</x:v>
      </x:c>
    </x:row>
    <x:row r="515" ht="36" customHeight="1">
      <x:c r="A515" s="34"/>
      <x:c r="B515" s="34"/>
      <x:c r="C515" s="35"/>
      <x:c r="D515" s="36"/>
      <x:c r="E515" s="36"/>
      <x:c r="F515" s="37"/>
      <x:c r="G515" s="38" t="n">
        <x:f>IF(K515=0,0,IF(H515="",1,-1))</x:f>
        <x:v>0</x:v>
      </x:c>
      <x:c r="H515" s="33" t="str">
        <x:f>IF(K515=0,"",IF(A515="","Ausstiegs-ID eingeben",IF(IF(IFERROR(OR(CODE(UPPER(LEFT(A515,1)))&lt;65,CODE(UPPER(LEFT(A515,1)))&gt;90),TRUE),TRUE,OR(NOT(ISTEXT(A515)),LEN(A515)&gt;64,LEN(A515)&lt;&gt;LEN(SUBSTITUTE(A515,"*","")),LEN(A515)&lt;&gt;LEN(SUBSTITUTE(A515,"?","")),LEN(A515)&lt;&gt;LEN(SUBSTITUTE(A515,"~","")),LEN(A515)&lt;&gt;LEN(SUBSTITUTE(A515,"=","")),LEN(A515)&lt;&gt;LEN(SUBSTITUTE(A515,"&lt;","")),LEN(A515)&lt;&gt;LEN(SUBSTITUTE(A515,"&gt;","")))),"IDs: Text mit A–Z am Anfang, bis zu 64 Zeichen; ohne *, ?, ~, =, &lt; oder &gt;. Beispiel: T-001.",IF(COUNTIFS('Exits'!$A$9:$A$608,A515)&lt;&gt;1,"Ausstiegs-ID ist doppelt",IF(B515="","Zugehörige Trade-ID eingeben",IF(IF(IFERROR(OR(CODE(UPPER(LEFT(B515,1)))&lt;65,CODE(UPPER(LEFT(B515,1)))&gt;90),TRUE),TRUE,OR(NOT(ISTEXT(B515)),LEN(B515)&gt;64,LEN(B515)&lt;&gt;LEN(SUBSTITUTE(B515,"*","")),LEN(B515)&lt;&gt;LEN(SUBSTITUTE(B515,"?","")),LEN(B515)&lt;&gt;LEN(SUBSTITUTE(B515,"~","")),LEN(B515)&lt;&gt;LEN(SUBSTITUTE(B515,"=","")),LEN(B515)&lt;&gt;LEN(SUBSTITUTE(B515,"&lt;","")),LEN(B515)&lt;&gt;LEN(SUBSTITUTE(B515,"&gt;","")))),"IDs: Text mit A–Z am Anfang, bis zu 64 Zeichen; ohne *, ?, ~, =, &lt; oder &gt;. Beispiel: T-001.",IF(COUNTIFS('Trades'!$A$9:$A$208,B515)&lt;&gt;1,"Trade-ID muss genau einer Trades-Zeile entsprechen",IF(NOT(ISNUMBER(C515)),"Gültigen Schließungszeitpunkt eingeben",IF(OR(C515&lt;1,C515&gt;2958465),"Gültigen Schließungszeitpunkt eingeben",IF(NOT(ISNUMBER(D515)),"Positive geschlossene Menge eingeben",IF(OR(D515&lt;=0,D515&gt;1000000,ROUND(D515,8)&lt;&gt;D515),"Positive geschlossene Menge eingeben",IF(NOT(ISNUMBER(INDEX('Trades'!$D$9:$D$208,MATCH(B515,'Trades'!$A$9:$A$208,0)))),"Gültigen Eröffnungszeitpunkt eingeben",IF(C515&lt;INDEX('Trades'!$D$9:$D$208,MATCH(B515,'Trades'!$A$9:$A$208,0)),"Ausstieg liegt vor der Eröffnung",IF(AND(E515&lt;&gt;"",OR(NOT(ISNUMBER(E515)),E515&lt;=0)),"Positiven Kurs eingeben oder leer lassen",IF(AND(F515&lt;&gt;"",NOT(ISNUMBER(F515))),"Brutto-P&amp;L muss numerisch oder leer sein",IF(AND(ISNUMBER(F515),OR(ABS(F515)&gt;1000000000,ROUND(F515,2)&lt;&gt;F515)),"Geldbeträge: höchstens 2 Nachkommastellen; Eingabebetrag absolut ≤ 1.000.000.000.",""))))))))))))))))</x:f>
      </x:c>
      <x:c r="I515" s="29" t="str">
        <x:f>IF(ISNUMBER(D515),ROUND(D515,8),"")</x:f>
      </x:c>
      <x:c r="J515" s="29" t="n">
        <x:f>IF(ISNUMBER(F515),1,0)</x:f>
        <x:v>0</x:v>
      </x:c>
      <x:c r="K515" s="29" t="n">
        <x:f>IF(COUNTA(A515:F515)=0,0,1)</x:f>
        <x:v>0</x:v>
      </x:c>
    </x:row>
    <x:row r="516" ht="36" customHeight="1">
      <x:c r="A516" s="34"/>
      <x:c r="B516" s="34"/>
      <x:c r="C516" s="35"/>
      <x:c r="D516" s="36"/>
      <x:c r="E516" s="36"/>
      <x:c r="F516" s="37"/>
      <x:c r="G516" s="38" t="n">
        <x:f>IF(K516=0,0,IF(H516="",1,-1))</x:f>
        <x:v>0</x:v>
      </x:c>
      <x:c r="H516" s="33" t="str">
        <x:f>IF(K516=0,"",IF(A516="","Ausstiegs-ID eingeben",IF(IF(IFERROR(OR(CODE(UPPER(LEFT(A516,1)))&lt;65,CODE(UPPER(LEFT(A516,1)))&gt;90),TRUE),TRUE,OR(NOT(ISTEXT(A516)),LEN(A516)&gt;64,LEN(A516)&lt;&gt;LEN(SUBSTITUTE(A516,"*","")),LEN(A516)&lt;&gt;LEN(SUBSTITUTE(A516,"?","")),LEN(A516)&lt;&gt;LEN(SUBSTITUTE(A516,"~","")),LEN(A516)&lt;&gt;LEN(SUBSTITUTE(A516,"=","")),LEN(A516)&lt;&gt;LEN(SUBSTITUTE(A516,"&lt;","")),LEN(A516)&lt;&gt;LEN(SUBSTITUTE(A516,"&gt;","")))),"IDs: Text mit A–Z am Anfang, bis zu 64 Zeichen; ohne *, ?, ~, =, &lt; oder &gt;. Beispiel: T-001.",IF(COUNTIFS('Exits'!$A$9:$A$608,A516)&lt;&gt;1,"Ausstiegs-ID ist doppelt",IF(B516="","Zugehörige Trade-ID eingeben",IF(IF(IFERROR(OR(CODE(UPPER(LEFT(B516,1)))&lt;65,CODE(UPPER(LEFT(B516,1)))&gt;90),TRUE),TRUE,OR(NOT(ISTEXT(B516)),LEN(B516)&gt;64,LEN(B516)&lt;&gt;LEN(SUBSTITUTE(B516,"*","")),LEN(B516)&lt;&gt;LEN(SUBSTITUTE(B516,"?","")),LEN(B516)&lt;&gt;LEN(SUBSTITUTE(B516,"~","")),LEN(B516)&lt;&gt;LEN(SUBSTITUTE(B516,"=","")),LEN(B516)&lt;&gt;LEN(SUBSTITUTE(B516,"&lt;","")),LEN(B516)&lt;&gt;LEN(SUBSTITUTE(B516,"&gt;","")))),"IDs: Text mit A–Z am Anfang, bis zu 64 Zeichen; ohne *, ?, ~, =, &lt; oder &gt;. Beispiel: T-001.",IF(COUNTIFS('Trades'!$A$9:$A$208,B516)&lt;&gt;1,"Trade-ID muss genau einer Trades-Zeile entsprechen",IF(NOT(ISNUMBER(C516)),"Gültigen Schließungszeitpunkt eingeben",IF(OR(C516&lt;1,C516&gt;2958465),"Gültigen Schließungszeitpunkt eingeben",IF(NOT(ISNUMBER(D516)),"Positive geschlossene Menge eingeben",IF(OR(D516&lt;=0,D516&gt;1000000,ROUND(D516,8)&lt;&gt;D516),"Positive geschlossene Menge eingeben",IF(NOT(ISNUMBER(INDEX('Trades'!$D$9:$D$208,MATCH(B516,'Trades'!$A$9:$A$208,0)))),"Gültigen Eröffnungszeitpunkt eingeben",IF(C516&lt;INDEX('Trades'!$D$9:$D$208,MATCH(B516,'Trades'!$A$9:$A$208,0)),"Ausstieg liegt vor der Eröffnung",IF(AND(E516&lt;&gt;"",OR(NOT(ISNUMBER(E516)),E516&lt;=0)),"Positiven Kurs eingeben oder leer lassen",IF(AND(F516&lt;&gt;"",NOT(ISNUMBER(F516))),"Brutto-P&amp;L muss numerisch oder leer sein",IF(AND(ISNUMBER(F516),OR(ABS(F516)&gt;1000000000,ROUND(F516,2)&lt;&gt;F516)),"Geldbeträge: höchstens 2 Nachkommastellen; Eingabebetrag absolut ≤ 1.000.000.000.",""))))))))))))))))</x:f>
      </x:c>
      <x:c r="I516" s="29" t="str">
        <x:f>IF(ISNUMBER(D516),ROUND(D516,8),"")</x:f>
      </x:c>
      <x:c r="J516" s="29" t="n">
        <x:f>IF(ISNUMBER(F516),1,0)</x:f>
        <x:v>0</x:v>
      </x:c>
      <x:c r="K516" s="29" t="n">
        <x:f>IF(COUNTA(A516:F516)=0,0,1)</x:f>
        <x:v>0</x:v>
      </x:c>
    </x:row>
    <x:row r="517" ht="36" customHeight="1">
      <x:c r="A517" s="34"/>
      <x:c r="B517" s="34"/>
      <x:c r="C517" s="35"/>
      <x:c r="D517" s="36"/>
      <x:c r="E517" s="36"/>
      <x:c r="F517" s="37"/>
      <x:c r="G517" s="38" t="n">
        <x:f>IF(K517=0,0,IF(H517="",1,-1))</x:f>
        <x:v>0</x:v>
      </x:c>
      <x:c r="H517" s="33" t="str">
        <x:f>IF(K517=0,"",IF(A517="","Ausstiegs-ID eingeben",IF(IF(IFERROR(OR(CODE(UPPER(LEFT(A517,1)))&lt;65,CODE(UPPER(LEFT(A517,1)))&gt;90),TRUE),TRUE,OR(NOT(ISTEXT(A517)),LEN(A517)&gt;64,LEN(A517)&lt;&gt;LEN(SUBSTITUTE(A517,"*","")),LEN(A517)&lt;&gt;LEN(SUBSTITUTE(A517,"?","")),LEN(A517)&lt;&gt;LEN(SUBSTITUTE(A517,"~","")),LEN(A517)&lt;&gt;LEN(SUBSTITUTE(A517,"=","")),LEN(A517)&lt;&gt;LEN(SUBSTITUTE(A517,"&lt;","")),LEN(A517)&lt;&gt;LEN(SUBSTITUTE(A517,"&gt;","")))),"IDs: Text mit A–Z am Anfang, bis zu 64 Zeichen; ohne *, ?, ~, =, &lt; oder &gt;. Beispiel: T-001.",IF(COUNTIFS('Exits'!$A$9:$A$608,A517)&lt;&gt;1,"Ausstiegs-ID ist doppelt",IF(B517="","Zugehörige Trade-ID eingeben",IF(IF(IFERROR(OR(CODE(UPPER(LEFT(B517,1)))&lt;65,CODE(UPPER(LEFT(B517,1)))&gt;90),TRUE),TRUE,OR(NOT(ISTEXT(B517)),LEN(B517)&gt;64,LEN(B517)&lt;&gt;LEN(SUBSTITUTE(B517,"*","")),LEN(B517)&lt;&gt;LEN(SUBSTITUTE(B517,"?","")),LEN(B517)&lt;&gt;LEN(SUBSTITUTE(B517,"~","")),LEN(B517)&lt;&gt;LEN(SUBSTITUTE(B517,"=","")),LEN(B517)&lt;&gt;LEN(SUBSTITUTE(B517,"&lt;","")),LEN(B517)&lt;&gt;LEN(SUBSTITUTE(B517,"&gt;","")))),"IDs: Text mit A–Z am Anfang, bis zu 64 Zeichen; ohne *, ?, ~, =, &lt; oder &gt;. Beispiel: T-001.",IF(COUNTIFS('Trades'!$A$9:$A$208,B517)&lt;&gt;1,"Trade-ID muss genau einer Trades-Zeile entsprechen",IF(NOT(ISNUMBER(C517)),"Gültigen Schließungszeitpunkt eingeben",IF(OR(C517&lt;1,C517&gt;2958465),"Gültigen Schließungszeitpunkt eingeben",IF(NOT(ISNUMBER(D517)),"Positive geschlossene Menge eingeben",IF(OR(D517&lt;=0,D517&gt;1000000,ROUND(D517,8)&lt;&gt;D517),"Positive geschlossene Menge eingeben",IF(NOT(ISNUMBER(INDEX('Trades'!$D$9:$D$208,MATCH(B517,'Trades'!$A$9:$A$208,0)))),"Gültigen Eröffnungszeitpunkt eingeben",IF(C517&lt;INDEX('Trades'!$D$9:$D$208,MATCH(B517,'Trades'!$A$9:$A$208,0)),"Ausstieg liegt vor der Eröffnung",IF(AND(E517&lt;&gt;"",OR(NOT(ISNUMBER(E517)),E517&lt;=0)),"Positiven Kurs eingeben oder leer lassen",IF(AND(F517&lt;&gt;"",NOT(ISNUMBER(F517))),"Brutto-P&amp;L muss numerisch oder leer sein",IF(AND(ISNUMBER(F517),OR(ABS(F517)&gt;1000000000,ROUND(F517,2)&lt;&gt;F517)),"Geldbeträge: höchstens 2 Nachkommastellen; Eingabebetrag absolut ≤ 1.000.000.000.",""))))))))))))))))</x:f>
      </x:c>
      <x:c r="I517" s="29" t="str">
        <x:f>IF(ISNUMBER(D517),ROUND(D517,8),"")</x:f>
      </x:c>
      <x:c r="J517" s="29" t="n">
        <x:f>IF(ISNUMBER(F517),1,0)</x:f>
        <x:v>0</x:v>
      </x:c>
      <x:c r="K517" s="29" t="n">
        <x:f>IF(COUNTA(A517:F517)=0,0,1)</x:f>
        <x:v>0</x:v>
      </x:c>
    </x:row>
    <x:row r="518" ht="36" customHeight="1">
      <x:c r="A518" s="34"/>
      <x:c r="B518" s="34"/>
      <x:c r="C518" s="35"/>
      <x:c r="D518" s="36"/>
      <x:c r="E518" s="36"/>
      <x:c r="F518" s="37"/>
      <x:c r="G518" s="38" t="n">
        <x:f>IF(K518=0,0,IF(H518="",1,-1))</x:f>
        <x:v>0</x:v>
      </x:c>
      <x:c r="H518" s="33" t="str">
        <x:f>IF(K518=0,"",IF(A518="","Ausstiegs-ID eingeben",IF(IF(IFERROR(OR(CODE(UPPER(LEFT(A518,1)))&lt;65,CODE(UPPER(LEFT(A518,1)))&gt;90),TRUE),TRUE,OR(NOT(ISTEXT(A518)),LEN(A518)&gt;64,LEN(A518)&lt;&gt;LEN(SUBSTITUTE(A518,"*","")),LEN(A518)&lt;&gt;LEN(SUBSTITUTE(A518,"?","")),LEN(A518)&lt;&gt;LEN(SUBSTITUTE(A518,"~","")),LEN(A518)&lt;&gt;LEN(SUBSTITUTE(A518,"=","")),LEN(A518)&lt;&gt;LEN(SUBSTITUTE(A518,"&lt;","")),LEN(A518)&lt;&gt;LEN(SUBSTITUTE(A518,"&gt;","")))),"IDs: Text mit A–Z am Anfang, bis zu 64 Zeichen; ohne *, ?, ~, =, &lt; oder &gt;. Beispiel: T-001.",IF(COUNTIFS('Exits'!$A$9:$A$608,A518)&lt;&gt;1,"Ausstiegs-ID ist doppelt",IF(B518="","Zugehörige Trade-ID eingeben",IF(IF(IFERROR(OR(CODE(UPPER(LEFT(B518,1)))&lt;65,CODE(UPPER(LEFT(B518,1)))&gt;90),TRUE),TRUE,OR(NOT(ISTEXT(B518)),LEN(B518)&gt;64,LEN(B518)&lt;&gt;LEN(SUBSTITUTE(B518,"*","")),LEN(B518)&lt;&gt;LEN(SUBSTITUTE(B518,"?","")),LEN(B518)&lt;&gt;LEN(SUBSTITUTE(B518,"~","")),LEN(B518)&lt;&gt;LEN(SUBSTITUTE(B518,"=","")),LEN(B518)&lt;&gt;LEN(SUBSTITUTE(B518,"&lt;","")),LEN(B518)&lt;&gt;LEN(SUBSTITUTE(B518,"&gt;","")))),"IDs: Text mit A–Z am Anfang, bis zu 64 Zeichen; ohne *, ?, ~, =, &lt; oder &gt;. Beispiel: T-001.",IF(COUNTIFS('Trades'!$A$9:$A$208,B518)&lt;&gt;1,"Trade-ID muss genau einer Trades-Zeile entsprechen",IF(NOT(ISNUMBER(C518)),"Gültigen Schließungszeitpunkt eingeben",IF(OR(C518&lt;1,C518&gt;2958465),"Gültigen Schließungszeitpunkt eingeben",IF(NOT(ISNUMBER(D518)),"Positive geschlossene Menge eingeben",IF(OR(D518&lt;=0,D518&gt;1000000,ROUND(D518,8)&lt;&gt;D518),"Positive geschlossene Menge eingeben",IF(NOT(ISNUMBER(INDEX('Trades'!$D$9:$D$208,MATCH(B518,'Trades'!$A$9:$A$208,0)))),"Gültigen Eröffnungszeitpunkt eingeben",IF(C518&lt;INDEX('Trades'!$D$9:$D$208,MATCH(B518,'Trades'!$A$9:$A$208,0)),"Ausstieg liegt vor der Eröffnung",IF(AND(E518&lt;&gt;"",OR(NOT(ISNUMBER(E518)),E518&lt;=0)),"Positiven Kurs eingeben oder leer lassen",IF(AND(F518&lt;&gt;"",NOT(ISNUMBER(F518))),"Brutto-P&amp;L muss numerisch oder leer sein",IF(AND(ISNUMBER(F518),OR(ABS(F518)&gt;1000000000,ROUND(F518,2)&lt;&gt;F518)),"Geldbeträge: höchstens 2 Nachkommastellen; Eingabebetrag absolut ≤ 1.000.000.000.",""))))))))))))))))</x:f>
      </x:c>
      <x:c r="I518" s="29" t="str">
        <x:f>IF(ISNUMBER(D518),ROUND(D518,8),"")</x:f>
      </x:c>
      <x:c r="J518" s="29" t="n">
        <x:f>IF(ISNUMBER(F518),1,0)</x:f>
        <x:v>0</x:v>
      </x:c>
      <x:c r="K518" s="29" t="n">
        <x:f>IF(COUNTA(A518:F518)=0,0,1)</x:f>
        <x:v>0</x:v>
      </x:c>
    </x:row>
    <x:row r="519" ht="36" customHeight="1">
      <x:c r="A519" s="34"/>
      <x:c r="B519" s="34"/>
      <x:c r="C519" s="35"/>
      <x:c r="D519" s="36"/>
      <x:c r="E519" s="36"/>
      <x:c r="F519" s="37"/>
      <x:c r="G519" s="38" t="n">
        <x:f>IF(K519=0,0,IF(H519="",1,-1))</x:f>
        <x:v>0</x:v>
      </x:c>
      <x:c r="H519" s="33" t="str">
        <x:f>IF(K519=0,"",IF(A519="","Ausstiegs-ID eingeben",IF(IF(IFERROR(OR(CODE(UPPER(LEFT(A519,1)))&lt;65,CODE(UPPER(LEFT(A519,1)))&gt;90),TRUE),TRUE,OR(NOT(ISTEXT(A519)),LEN(A519)&gt;64,LEN(A519)&lt;&gt;LEN(SUBSTITUTE(A519,"*","")),LEN(A519)&lt;&gt;LEN(SUBSTITUTE(A519,"?","")),LEN(A519)&lt;&gt;LEN(SUBSTITUTE(A519,"~","")),LEN(A519)&lt;&gt;LEN(SUBSTITUTE(A519,"=","")),LEN(A519)&lt;&gt;LEN(SUBSTITUTE(A519,"&lt;","")),LEN(A519)&lt;&gt;LEN(SUBSTITUTE(A519,"&gt;","")))),"IDs: Text mit A–Z am Anfang, bis zu 64 Zeichen; ohne *, ?, ~, =, &lt; oder &gt;. Beispiel: T-001.",IF(COUNTIFS('Exits'!$A$9:$A$608,A519)&lt;&gt;1,"Ausstiegs-ID ist doppelt",IF(B519="","Zugehörige Trade-ID eingeben",IF(IF(IFERROR(OR(CODE(UPPER(LEFT(B519,1)))&lt;65,CODE(UPPER(LEFT(B519,1)))&gt;90),TRUE),TRUE,OR(NOT(ISTEXT(B519)),LEN(B519)&gt;64,LEN(B519)&lt;&gt;LEN(SUBSTITUTE(B519,"*","")),LEN(B519)&lt;&gt;LEN(SUBSTITUTE(B519,"?","")),LEN(B519)&lt;&gt;LEN(SUBSTITUTE(B519,"~","")),LEN(B519)&lt;&gt;LEN(SUBSTITUTE(B519,"=","")),LEN(B519)&lt;&gt;LEN(SUBSTITUTE(B519,"&lt;","")),LEN(B519)&lt;&gt;LEN(SUBSTITUTE(B519,"&gt;","")))),"IDs: Text mit A–Z am Anfang, bis zu 64 Zeichen; ohne *, ?, ~, =, &lt; oder &gt;. Beispiel: T-001.",IF(COUNTIFS('Trades'!$A$9:$A$208,B519)&lt;&gt;1,"Trade-ID muss genau einer Trades-Zeile entsprechen",IF(NOT(ISNUMBER(C519)),"Gültigen Schließungszeitpunkt eingeben",IF(OR(C519&lt;1,C519&gt;2958465),"Gültigen Schließungszeitpunkt eingeben",IF(NOT(ISNUMBER(D519)),"Positive geschlossene Menge eingeben",IF(OR(D519&lt;=0,D519&gt;1000000,ROUND(D519,8)&lt;&gt;D519),"Positive geschlossene Menge eingeben",IF(NOT(ISNUMBER(INDEX('Trades'!$D$9:$D$208,MATCH(B519,'Trades'!$A$9:$A$208,0)))),"Gültigen Eröffnungszeitpunkt eingeben",IF(C519&lt;INDEX('Trades'!$D$9:$D$208,MATCH(B519,'Trades'!$A$9:$A$208,0)),"Ausstieg liegt vor der Eröffnung",IF(AND(E519&lt;&gt;"",OR(NOT(ISNUMBER(E519)),E519&lt;=0)),"Positiven Kurs eingeben oder leer lassen",IF(AND(F519&lt;&gt;"",NOT(ISNUMBER(F519))),"Brutto-P&amp;L muss numerisch oder leer sein",IF(AND(ISNUMBER(F519),OR(ABS(F519)&gt;1000000000,ROUND(F519,2)&lt;&gt;F519)),"Geldbeträge: höchstens 2 Nachkommastellen; Eingabebetrag absolut ≤ 1.000.000.000.",""))))))))))))))))</x:f>
      </x:c>
      <x:c r="I519" s="29" t="str">
        <x:f>IF(ISNUMBER(D519),ROUND(D519,8),"")</x:f>
      </x:c>
      <x:c r="J519" s="29" t="n">
        <x:f>IF(ISNUMBER(F519),1,0)</x:f>
        <x:v>0</x:v>
      </x:c>
      <x:c r="K519" s="29" t="n">
        <x:f>IF(COUNTA(A519:F519)=0,0,1)</x:f>
        <x:v>0</x:v>
      </x:c>
    </x:row>
    <x:row r="520" ht="36" customHeight="1">
      <x:c r="A520" s="34"/>
      <x:c r="B520" s="34"/>
      <x:c r="C520" s="35"/>
      <x:c r="D520" s="36"/>
      <x:c r="E520" s="36"/>
      <x:c r="F520" s="37"/>
      <x:c r="G520" s="38" t="n">
        <x:f>IF(K520=0,0,IF(H520="",1,-1))</x:f>
        <x:v>0</x:v>
      </x:c>
      <x:c r="H520" s="33" t="str">
        <x:f>IF(K520=0,"",IF(A520="","Ausstiegs-ID eingeben",IF(IF(IFERROR(OR(CODE(UPPER(LEFT(A520,1)))&lt;65,CODE(UPPER(LEFT(A520,1)))&gt;90),TRUE),TRUE,OR(NOT(ISTEXT(A520)),LEN(A520)&gt;64,LEN(A520)&lt;&gt;LEN(SUBSTITUTE(A520,"*","")),LEN(A520)&lt;&gt;LEN(SUBSTITUTE(A520,"?","")),LEN(A520)&lt;&gt;LEN(SUBSTITUTE(A520,"~","")),LEN(A520)&lt;&gt;LEN(SUBSTITUTE(A520,"=","")),LEN(A520)&lt;&gt;LEN(SUBSTITUTE(A520,"&lt;","")),LEN(A520)&lt;&gt;LEN(SUBSTITUTE(A520,"&gt;","")))),"IDs: Text mit A–Z am Anfang, bis zu 64 Zeichen; ohne *, ?, ~, =, &lt; oder &gt;. Beispiel: T-001.",IF(COUNTIFS('Exits'!$A$9:$A$608,A520)&lt;&gt;1,"Ausstiegs-ID ist doppelt",IF(B520="","Zugehörige Trade-ID eingeben",IF(IF(IFERROR(OR(CODE(UPPER(LEFT(B520,1)))&lt;65,CODE(UPPER(LEFT(B520,1)))&gt;90),TRUE),TRUE,OR(NOT(ISTEXT(B520)),LEN(B520)&gt;64,LEN(B520)&lt;&gt;LEN(SUBSTITUTE(B520,"*","")),LEN(B520)&lt;&gt;LEN(SUBSTITUTE(B520,"?","")),LEN(B520)&lt;&gt;LEN(SUBSTITUTE(B520,"~","")),LEN(B520)&lt;&gt;LEN(SUBSTITUTE(B520,"=","")),LEN(B520)&lt;&gt;LEN(SUBSTITUTE(B520,"&lt;","")),LEN(B520)&lt;&gt;LEN(SUBSTITUTE(B520,"&gt;","")))),"IDs: Text mit A–Z am Anfang, bis zu 64 Zeichen; ohne *, ?, ~, =, &lt; oder &gt;. Beispiel: T-001.",IF(COUNTIFS('Trades'!$A$9:$A$208,B520)&lt;&gt;1,"Trade-ID muss genau einer Trades-Zeile entsprechen",IF(NOT(ISNUMBER(C520)),"Gültigen Schließungszeitpunkt eingeben",IF(OR(C520&lt;1,C520&gt;2958465),"Gültigen Schließungszeitpunkt eingeben",IF(NOT(ISNUMBER(D520)),"Positive geschlossene Menge eingeben",IF(OR(D520&lt;=0,D520&gt;1000000,ROUND(D520,8)&lt;&gt;D520),"Positive geschlossene Menge eingeben",IF(NOT(ISNUMBER(INDEX('Trades'!$D$9:$D$208,MATCH(B520,'Trades'!$A$9:$A$208,0)))),"Gültigen Eröffnungszeitpunkt eingeben",IF(C520&lt;INDEX('Trades'!$D$9:$D$208,MATCH(B520,'Trades'!$A$9:$A$208,0)),"Ausstieg liegt vor der Eröffnung",IF(AND(E520&lt;&gt;"",OR(NOT(ISNUMBER(E520)),E520&lt;=0)),"Positiven Kurs eingeben oder leer lassen",IF(AND(F520&lt;&gt;"",NOT(ISNUMBER(F520))),"Brutto-P&amp;L muss numerisch oder leer sein",IF(AND(ISNUMBER(F520),OR(ABS(F520)&gt;1000000000,ROUND(F520,2)&lt;&gt;F520)),"Geldbeträge: höchstens 2 Nachkommastellen; Eingabebetrag absolut ≤ 1.000.000.000.",""))))))))))))))))</x:f>
      </x:c>
      <x:c r="I520" s="29" t="str">
        <x:f>IF(ISNUMBER(D520),ROUND(D520,8),"")</x:f>
      </x:c>
      <x:c r="J520" s="29" t="n">
        <x:f>IF(ISNUMBER(F520),1,0)</x:f>
        <x:v>0</x:v>
      </x:c>
      <x:c r="K520" s="29" t="n">
        <x:f>IF(COUNTA(A520:F520)=0,0,1)</x:f>
        <x:v>0</x:v>
      </x:c>
    </x:row>
    <x:row r="521" ht="36" customHeight="1">
      <x:c r="A521" s="34"/>
      <x:c r="B521" s="34"/>
      <x:c r="C521" s="35"/>
      <x:c r="D521" s="36"/>
      <x:c r="E521" s="36"/>
      <x:c r="F521" s="37"/>
      <x:c r="G521" s="38" t="n">
        <x:f>IF(K521=0,0,IF(H521="",1,-1))</x:f>
        <x:v>0</x:v>
      </x:c>
      <x:c r="H521" s="33" t="str">
        <x:f>IF(K521=0,"",IF(A521="","Ausstiegs-ID eingeben",IF(IF(IFERROR(OR(CODE(UPPER(LEFT(A521,1)))&lt;65,CODE(UPPER(LEFT(A521,1)))&gt;90),TRUE),TRUE,OR(NOT(ISTEXT(A521)),LEN(A521)&gt;64,LEN(A521)&lt;&gt;LEN(SUBSTITUTE(A521,"*","")),LEN(A521)&lt;&gt;LEN(SUBSTITUTE(A521,"?","")),LEN(A521)&lt;&gt;LEN(SUBSTITUTE(A521,"~","")),LEN(A521)&lt;&gt;LEN(SUBSTITUTE(A521,"=","")),LEN(A521)&lt;&gt;LEN(SUBSTITUTE(A521,"&lt;","")),LEN(A521)&lt;&gt;LEN(SUBSTITUTE(A521,"&gt;","")))),"IDs: Text mit A–Z am Anfang, bis zu 64 Zeichen; ohne *, ?, ~, =, &lt; oder &gt;. Beispiel: T-001.",IF(COUNTIFS('Exits'!$A$9:$A$608,A521)&lt;&gt;1,"Ausstiegs-ID ist doppelt",IF(B521="","Zugehörige Trade-ID eingeben",IF(IF(IFERROR(OR(CODE(UPPER(LEFT(B521,1)))&lt;65,CODE(UPPER(LEFT(B521,1)))&gt;90),TRUE),TRUE,OR(NOT(ISTEXT(B521)),LEN(B521)&gt;64,LEN(B521)&lt;&gt;LEN(SUBSTITUTE(B521,"*","")),LEN(B521)&lt;&gt;LEN(SUBSTITUTE(B521,"?","")),LEN(B521)&lt;&gt;LEN(SUBSTITUTE(B521,"~","")),LEN(B521)&lt;&gt;LEN(SUBSTITUTE(B521,"=","")),LEN(B521)&lt;&gt;LEN(SUBSTITUTE(B521,"&lt;","")),LEN(B521)&lt;&gt;LEN(SUBSTITUTE(B521,"&gt;","")))),"IDs: Text mit A–Z am Anfang, bis zu 64 Zeichen; ohne *, ?, ~, =, &lt; oder &gt;. Beispiel: T-001.",IF(COUNTIFS('Trades'!$A$9:$A$208,B521)&lt;&gt;1,"Trade-ID muss genau einer Trades-Zeile entsprechen",IF(NOT(ISNUMBER(C521)),"Gültigen Schließungszeitpunkt eingeben",IF(OR(C521&lt;1,C521&gt;2958465),"Gültigen Schließungszeitpunkt eingeben",IF(NOT(ISNUMBER(D521)),"Positive geschlossene Menge eingeben",IF(OR(D521&lt;=0,D521&gt;1000000,ROUND(D521,8)&lt;&gt;D521),"Positive geschlossene Menge eingeben",IF(NOT(ISNUMBER(INDEX('Trades'!$D$9:$D$208,MATCH(B521,'Trades'!$A$9:$A$208,0)))),"Gültigen Eröffnungszeitpunkt eingeben",IF(C521&lt;INDEX('Trades'!$D$9:$D$208,MATCH(B521,'Trades'!$A$9:$A$208,0)),"Ausstieg liegt vor der Eröffnung",IF(AND(E521&lt;&gt;"",OR(NOT(ISNUMBER(E521)),E521&lt;=0)),"Positiven Kurs eingeben oder leer lassen",IF(AND(F521&lt;&gt;"",NOT(ISNUMBER(F521))),"Brutto-P&amp;L muss numerisch oder leer sein",IF(AND(ISNUMBER(F521),OR(ABS(F521)&gt;1000000000,ROUND(F521,2)&lt;&gt;F521)),"Geldbeträge: höchstens 2 Nachkommastellen; Eingabebetrag absolut ≤ 1.000.000.000.",""))))))))))))))))</x:f>
      </x:c>
      <x:c r="I521" s="29" t="str">
        <x:f>IF(ISNUMBER(D521),ROUND(D521,8),"")</x:f>
      </x:c>
      <x:c r="J521" s="29" t="n">
        <x:f>IF(ISNUMBER(F521),1,0)</x:f>
        <x:v>0</x:v>
      </x:c>
      <x:c r="K521" s="29" t="n">
        <x:f>IF(COUNTA(A521:F521)=0,0,1)</x:f>
        <x:v>0</x:v>
      </x:c>
    </x:row>
    <x:row r="522" ht="36" customHeight="1">
      <x:c r="A522" s="34"/>
      <x:c r="B522" s="34"/>
      <x:c r="C522" s="35"/>
      <x:c r="D522" s="36"/>
      <x:c r="E522" s="36"/>
      <x:c r="F522" s="37"/>
      <x:c r="G522" s="38" t="n">
        <x:f>IF(K522=0,0,IF(H522="",1,-1))</x:f>
        <x:v>0</x:v>
      </x:c>
      <x:c r="H522" s="33" t="str">
        <x:f>IF(K522=0,"",IF(A522="","Ausstiegs-ID eingeben",IF(IF(IFERROR(OR(CODE(UPPER(LEFT(A522,1)))&lt;65,CODE(UPPER(LEFT(A522,1)))&gt;90),TRUE),TRUE,OR(NOT(ISTEXT(A522)),LEN(A522)&gt;64,LEN(A522)&lt;&gt;LEN(SUBSTITUTE(A522,"*","")),LEN(A522)&lt;&gt;LEN(SUBSTITUTE(A522,"?","")),LEN(A522)&lt;&gt;LEN(SUBSTITUTE(A522,"~","")),LEN(A522)&lt;&gt;LEN(SUBSTITUTE(A522,"=","")),LEN(A522)&lt;&gt;LEN(SUBSTITUTE(A522,"&lt;","")),LEN(A522)&lt;&gt;LEN(SUBSTITUTE(A522,"&gt;","")))),"IDs: Text mit A–Z am Anfang, bis zu 64 Zeichen; ohne *, ?, ~, =, &lt; oder &gt;. Beispiel: T-001.",IF(COUNTIFS('Exits'!$A$9:$A$608,A522)&lt;&gt;1,"Ausstiegs-ID ist doppelt",IF(B522="","Zugehörige Trade-ID eingeben",IF(IF(IFERROR(OR(CODE(UPPER(LEFT(B522,1)))&lt;65,CODE(UPPER(LEFT(B522,1)))&gt;90),TRUE),TRUE,OR(NOT(ISTEXT(B522)),LEN(B522)&gt;64,LEN(B522)&lt;&gt;LEN(SUBSTITUTE(B522,"*","")),LEN(B522)&lt;&gt;LEN(SUBSTITUTE(B522,"?","")),LEN(B522)&lt;&gt;LEN(SUBSTITUTE(B522,"~","")),LEN(B522)&lt;&gt;LEN(SUBSTITUTE(B522,"=","")),LEN(B522)&lt;&gt;LEN(SUBSTITUTE(B522,"&lt;","")),LEN(B522)&lt;&gt;LEN(SUBSTITUTE(B522,"&gt;","")))),"IDs: Text mit A–Z am Anfang, bis zu 64 Zeichen; ohne *, ?, ~, =, &lt; oder &gt;. Beispiel: T-001.",IF(COUNTIFS('Trades'!$A$9:$A$208,B522)&lt;&gt;1,"Trade-ID muss genau einer Trades-Zeile entsprechen",IF(NOT(ISNUMBER(C522)),"Gültigen Schließungszeitpunkt eingeben",IF(OR(C522&lt;1,C522&gt;2958465),"Gültigen Schließungszeitpunkt eingeben",IF(NOT(ISNUMBER(D522)),"Positive geschlossene Menge eingeben",IF(OR(D522&lt;=0,D522&gt;1000000,ROUND(D522,8)&lt;&gt;D522),"Positive geschlossene Menge eingeben",IF(NOT(ISNUMBER(INDEX('Trades'!$D$9:$D$208,MATCH(B522,'Trades'!$A$9:$A$208,0)))),"Gültigen Eröffnungszeitpunkt eingeben",IF(C522&lt;INDEX('Trades'!$D$9:$D$208,MATCH(B522,'Trades'!$A$9:$A$208,0)),"Ausstieg liegt vor der Eröffnung",IF(AND(E522&lt;&gt;"",OR(NOT(ISNUMBER(E522)),E522&lt;=0)),"Positiven Kurs eingeben oder leer lassen",IF(AND(F522&lt;&gt;"",NOT(ISNUMBER(F522))),"Brutto-P&amp;L muss numerisch oder leer sein",IF(AND(ISNUMBER(F522),OR(ABS(F522)&gt;1000000000,ROUND(F522,2)&lt;&gt;F522)),"Geldbeträge: höchstens 2 Nachkommastellen; Eingabebetrag absolut ≤ 1.000.000.000.",""))))))))))))))))</x:f>
      </x:c>
      <x:c r="I522" s="29" t="str">
        <x:f>IF(ISNUMBER(D522),ROUND(D522,8),"")</x:f>
      </x:c>
      <x:c r="J522" s="29" t="n">
        <x:f>IF(ISNUMBER(F522),1,0)</x:f>
        <x:v>0</x:v>
      </x:c>
      <x:c r="K522" s="29" t="n">
        <x:f>IF(COUNTA(A522:F522)=0,0,1)</x:f>
        <x:v>0</x:v>
      </x:c>
    </x:row>
    <x:row r="523" ht="36" customHeight="1">
      <x:c r="A523" s="34"/>
      <x:c r="B523" s="34"/>
      <x:c r="C523" s="35"/>
      <x:c r="D523" s="36"/>
      <x:c r="E523" s="36"/>
      <x:c r="F523" s="37"/>
      <x:c r="G523" s="38" t="n">
        <x:f>IF(K523=0,0,IF(H523="",1,-1))</x:f>
        <x:v>0</x:v>
      </x:c>
      <x:c r="H523" s="33" t="str">
        <x:f>IF(K523=0,"",IF(A523="","Ausstiegs-ID eingeben",IF(IF(IFERROR(OR(CODE(UPPER(LEFT(A523,1)))&lt;65,CODE(UPPER(LEFT(A523,1)))&gt;90),TRUE),TRUE,OR(NOT(ISTEXT(A523)),LEN(A523)&gt;64,LEN(A523)&lt;&gt;LEN(SUBSTITUTE(A523,"*","")),LEN(A523)&lt;&gt;LEN(SUBSTITUTE(A523,"?","")),LEN(A523)&lt;&gt;LEN(SUBSTITUTE(A523,"~","")),LEN(A523)&lt;&gt;LEN(SUBSTITUTE(A523,"=","")),LEN(A523)&lt;&gt;LEN(SUBSTITUTE(A523,"&lt;","")),LEN(A523)&lt;&gt;LEN(SUBSTITUTE(A523,"&gt;","")))),"IDs: Text mit A–Z am Anfang, bis zu 64 Zeichen; ohne *, ?, ~, =, &lt; oder &gt;. Beispiel: T-001.",IF(COUNTIFS('Exits'!$A$9:$A$608,A523)&lt;&gt;1,"Ausstiegs-ID ist doppelt",IF(B523="","Zugehörige Trade-ID eingeben",IF(IF(IFERROR(OR(CODE(UPPER(LEFT(B523,1)))&lt;65,CODE(UPPER(LEFT(B523,1)))&gt;90),TRUE),TRUE,OR(NOT(ISTEXT(B523)),LEN(B523)&gt;64,LEN(B523)&lt;&gt;LEN(SUBSTITUTE(B523,"*","")),LEN(B523)&lt;&gt;LEN(SUBSTITUTE(B523,"?","")),LEN(B523)&lt;&gt;LEN(SUBSTITUTE(B523,"~","")),LEN(B523)&lt;&gt;LEN(SUBSTITUTE(B523,"=","")),LEN(B523)&lt;&gt;LEN(SUBSTITUTE(B523,"&lt;","")),LEN(B523)&lt;&gt;LEN(SUBSTITUTE(B523,"&gt;","")))),"IDs: Text mit A–Z am Anfang, bis zu 64 Zeichen; ohne *, ?, ~, =, &lt; oder &gt;. Beispiel: T-001.",IF(COUNTIFS('Trades'!$A$9:$A$208,B523)&lt;&gt;1,"Trade-ID muss genau einer Trades-Zeile entsprechen",IF(NOT(ISNUMBER(C523)),"Gültigen Schließungszeitpunkt eingeben",IF(OR(C523&lt;1,C523&gt;2958465),"Gültigen Schließungszeitpunkt eingeben",IF(NOT(ISNUMBER(D523)),"Positive geschlossene Menge eingeben",IF(OR(D523&lt;=0,D523&gt;1000000,ROUND(D523,8)&lt;&gt;D523),"Positive geschlossene Menge eingeben",IF(NOT(ISNUMBER(INDEX('Trades'!$D$9:$D$208,MATCH(B523,'Trades'!$A$9:$A$208,0)))),"Gültigen Eröffnungszeitpunkt eingeben",IF(C523&lt;INDEX('Trades'!$D$9:$D$208,MATCH(B523,'Trades'!$A$9:$A$208,0)),"Ausstieg liegt vor der Eröffnung",IF(AND(E523&lt;&gt;"",OR(NOT(ISNUMBER(E523)),E523&lt;=0)),"Positiven Kurs eingeben oder leer lassen",IF(AND(F523&lt;&gt;"",NOT(ISNUMBER(F523))),"Brutto-P&amp;L muss numerisch oder leer sein",IF(AND(ISNUMBER(F523),OR(ABS(F523)&gt;1000000000,ROUND(F523,2)&lt;&gt;F523)),"Geldbeträge: höchstens 2 Nachkommastellen; Eingabebetrag absolut ≤ 1.000.000.000.",""))))))))))))))))</x:f>
      </x:c>
      <x:c r="I523" s="29" t="str">
        <x:f>IF(ISNUMBER(D523),ROUND(D523,8),"")</x:f>
      </x:c>
      <x:c r="J523" s="29" t="n">
        <x:f>IF(ISNUMBER(F523),1,0)</x:f>
        <x:v>0</x:v>
      </x:c>
      <x:c r="K523" s="29" t="n">
        <x:f>IF(COUNTA(A523:F523)=0,0,1)</x:f>
        <x:v>0</x:v>
      </x:c>
    </x:row>
    <x:row r="524" ht="36" customHeight="1">
      <x:c r="A524" s="34"/>
      <x:c r="B524" s="34"/>
      <x:c r="C524" s="35"/>
      <x:c r="D524" s="36"/>
      <x:c r="E524" s="36"/>
      <x:c r="F524" s="37"/>
      <x:c r="G524" s="38" t="n">
        <x:f>IF(K524=0,0,IF(H524="",1,-1))</x:f>
        <x:v>0</x:v>
      </x:c>
      <x:c r="H524" s="33" t="str">
        <x:f>IF(K524=0,"",IF(A524="","Ausstiegs-ID eingeben",IF(IF(IFERROR(OR(CODE(UPPER(LEFT(A524,1)))&lt;65,CODE(UPPER(LEFT(A524,1)))&gt;90),TRUE),TRUE,OR(NOT(ISTEXT(A524)),LEN(A524)&gt;64,LEN(A524)&lt;&gt;LEN(SUBSTITUTE(A524,"*","")),LEN(A524)&lt;&gt;LEN(SUBSTITUTE(A524,"?","")),LEN(A524)&lt;&gt;LEN(SUBSTITUTE(A524,"~","")),LEN(A524)&lt;&gt;LEN(SUBSTITUTE(A524,"=","")),LEN(A524)&lt;&gt;LEN(SUBSTITUTE(A524,"&lt;","")),LEN(A524)&lt;&gt;LEN(SUBSTITUTE(A524,"&gt;","")))),"IDs: Text mit A–Z am Anfang, bis zu 64 Zeichen; ohne *, ?, ~, =, &lt; oder &gt;. Beispiel: T-001.",IF(COUNTIFS('Exits'!$A$9:$A$608,A524)&lt;&gt;1,"Ausstiegs-ID ist doppelt",IF(B524="","Zugehörige Trade-ID eingeben",IF(IF(IFERROR(OR(CODE(UPPER(LEFT(B524,1)))&lt;65,CODE(UPPER(LEFT(B524,1)))&gt;90),TRUE),TRUE,OR(NOT(ISTEXT(B524)),LEN(B524)&gt;64,LEN(B524)&lt;&gt;LEN(SUBSTITUTE(B524,"*","")),LEN(B524)&lt;&gt;LEN(SUBSTITUTE(B524,"?","")),LEN(B524)&lt;&gt;LEN(SUBSTITUTE(B524,"~","")),LEN(B524)&lt;&gt;LEN(SUBSTITUTE(B524,"=","")),LEN(B524)&lt;&gt;LEN(SUBSTITUTE(B524,"&lt;","")),LEN(B524)&lt;&gt;LEN(SUBSTITUTE(B524,"&gt;","")))),"IDs: Text mit A–Z am Anfang, bis zu 64 Zeichen; ohne *, ?, ~, =, &lt; oder &gt;. Beispiel: T-001.",IF(COUNTIFS('Trades'!$A$9:$A$208,B524)&lt;&gt;1,"Trade-ID muss genau einer Trades-Zeile entsprechen",IF(NOT(ISNUMBER(C524)),"Gültigen Schließungszeitpunkt eingeben",IF(OR(C524&lt;1,C524&gt;2958465),"Gültigen Schließungszeitpunkt eingeben",IF(NOT(ISNUMBER(D524)),"Positive geschlossene Menge eingeben",IF(OR(D524&lt;=0,D524&gt;1000000,ROUND(D524,8)&lt;&gt;D524),"Positive geschlossene Menge eingeben",IF(NOT(ISNUMBER(INDEX('Trades'!$D$9:$D$208,MATCH(B524,'Trades'!$A$9:$A$208,0)))),"Gültigen Eröffnungszeitpunkt eingeben",IF(C524&lt;INDEX('Trades'!$D$9:$D$208,MATCH(B524,'Trades'!$A$9:$A$208,0)),"Ausstieg liegt vor der Eröffnung",IF(AND(E524&lt;&gt;"",OR(NOT(ISNUMBER(E524)),E524&lt;=0)),"Positiven Kurs eingeben oder leer lassen",IF(AND(F524&lt;&gt;"",NOT(ISNUMBER(F524))),"Brutto-P&amp;L muss numerisch oder leer sein",IF(AND(ISNUMBER(F524),OR(ABS(F524)&gt;1000000000,ROUND(F524,2)&lt;&gt;F524)),"Geldbeträge: höchstens 2 Nachkommastellen; Eingabebetrag absolut ≤ 1.000.000.000.",""))))))))))))))))</x:f>
      </x:c>
      <x:c r="I524" s="29" t="str">
        <x:f>IF(ISNUMBER(D524),ROUND(D524,8),"")</x:f>
      </x:c>
      <x:c r="J524" s="29" t="n">
        <x:f>IF(ISNUMBER(F524),1,0)</x:f>
        <x:v>0</x:v>
      </x:c>
      <x:c r="K524" s="29" t="n">
        <x:f>IF(COUNTA(A524:F524)=0,0,1)</x:f>
        <x:v>0</x:v>
      </x:c>
    </x:row>
    <x:row r="525" ht="36" customHeight="1">
      <x:c r="A525" s="34"/>
      <x:c r="B525" s="34"/>
      <x:c r="C525" s="35"/>
      <x:c r="D525" s="36"/>
      <x:c r="E525" s="36"/>
      <x:c r="F525" s="37"/>
      <x:c r="G525" s="38" t="n">
        <x:f>IF(K525=0,0,IF(H525="",1,-1))</x:f>
        <x:v>0</x:v>
      </x:c>
      <x:c r="H525" s="33" t="str">
        <x:f>IF(K525=0,"",IF(A525="","Ausstiegs-ID eingeben",IF(IF(IFERROR(OR(CODE(UPPER(LEFT(A525,1)))&lt;65,CODE(UPPER(LEFT(A525,1)))&gt;90),TRUE),TRUE,OR(NOT(ISTEXT(A525)),LEN(A525)&gt;64,LEN(A525)&lt;&gt;LEN(SUBSTITUTE(A525,"*","")),LEN(A525)&lt;&gt;LEN(SUBSTITUTE(A525,"?","")),LEN(A525)&lt;&gt;LEN(SUBSTITUTE(A525,"~","")),LEN(A525)&lt;&gt;LEN(SUBSTITUTE(A525,"=","")),LEN(A525)&lt;&gt;LEN(SUBSTITUTE(A525,"&lt;","")),LEN(A525)&lt;&gt;LEN(SUBSTITUTE(A525,"&gt;","")))),"IDs: Text mit A–Z am Anfang, bis zu 64 Zeichen; ohne *, ?, ~, =, &lt; oder &gt;. Beispiel: T-001.",IF(COUNTIFS('Exits'!$A$9:$A$608,A525)&lt;&gt;1,"Ausstiegs-ID ist doppelt",IF(B525="","Zugehörige Trade-ID eingeben",IF(IF(IFERROR(OR(CODE(UPPER(LEFT(B525,1)))&lt;65,CODE(UPPER(LEFT(B525,1)))&gt;90),TRUE),TRUE,OR(NOT(ISTEXT(B525)),LEN(B525)&gt;64,LEN(B525)&lt;&gt;LEN(SUBSTITUTE(B525,"*","")),LEN(B525)&lt;&gt;LEN(SUBSTITUTE(B525,"?","")),LEN(B525)&lt;&gt;LEN(SUBSTITUTE(B525,"~","")),LEN(B525)&lt;&gt;LEN(SUBSTITUTE(B525,"=","")),LEN(B525)&lt;&gt;LEN(SUBSTITUTE(B525,"&lt;","")),LEN(B525)&lt;&gt;LEN(SUBSTITUTE(B525,"&gt;","")))),"IDs: Text mit A–Z am Anfang, bis zu 64 Zeichen; ohne *, ?, ~, =, &lt; oder &gt;. Beispiel: T-001.",IF(COUNTIFS('Trades'!$A$9:$A$208,B525)&lt;&gt;1,"Trade-ID muss genau einer Trades-Zeile entsprechen",IF(NOT(ISNUMBER(C525)),"Gültigen Schließungszeitpunkt eingeben",IF(OR(C525&lt;1,C525&gt;2958465),"Gültigen Schließungszeitpunkt eingeben",IF(NOT(ISNUMBER(D525)),"Positive geschlossene Menge eingeben",IF(OR(D525&lt;=0,D525&gt;1000000,ROUND(D525,8)&lt;&gt;D525),"Positive geschlossene Menge eingeben",IF(NOT(ISNUMBER(INDEX('Trades'!$D$9:$D$208,MATCH(B525,'Trades'!$A$9:$A$208,0)))),"Gültigen Eröffnungszeitpunkt eingeben",IF(C525&lt;INDEX('Trades'!$D$9:$D$208,MATCH(B525,'Trades'!$A$9:$A$208,0)),"Ausstieg liegt vor der Eröffnung",IF(AND(E525&lt;&gt;"",OR(NOT(ISNUMBER(E525)),E525&lt;=0)),"Positiven Kurs eingeben oder leer lassen",IF(AND(F525&lt;&gt;"",NOT(ISNUMBER(F525))),"Brutto-P&amp;L muss numerisch oder leer sein",IF(AND(ISNUMBER(F525),OR(ABS(F525)&gt;1000000000,ROUND(F525,2)&lt;&gt;F525)),"Geldbeträge: höchstens 2 Nachkommastellen; Eingabebetrag absolut ≤ 1.000.000.000.",""))))))))))))))))</x:f>
      </x:c>
      <x:c r="I525" s="29" t="str">
        <x:f>IF(ISNUMBER(D525),ROUND(D525,8),"")</x:f>
      </x:c>
      <x:c r="J525" s="29" t="n">
        <x:f>IF(ISNUMBER(F525),1,0)</x:f>
        <x:v>0</x:v>
      </x:c>
      <x:c r="K525" s="29" t="n">
        <x:f>IF(COUNTA(A525:F525)=0,0,1)</x:f>
        <x:v>0</x:v>
      </x:c>
    </x:row>
    <x:row r="526" ht="36" customHeight="1">
      <x:c r="A526" s="34"/>
      <x:c r="B526" s="34"/>
      <x:c r="C526" s="35"/>
      <x:c r="D526" s="36"/>
      <x:c r="E526" s="36"/>
      <x:c r="F526" s="37"/>
      <x:c r="G526" s="38" t="n">
        <x:f>IF(K526=0,0,IF(H526="",1,-1))</x:f>
        <x:v>0</x:v>
      </x:c>
      <x:c r="H526" s="33" t="str">
        <x:f>IF(K526=0,"",IF(A526="","Ausstiegs-ID eingeben",IF(IF(IFERROR(OR(CODE(UPPER(LEFT(A526,1)))&lt;65,CODE(UPPER(LEFT(A526,1)))&gt;90),TRUE),TRUE,OR(NOT(ISTEXT(A526)),LEN(A526)&gt;64,LEN(A526)&lt;&gt;LEN(SUBSTITUTE(A526,"*","")),LEN(A526)&lt;&gt;LEN(SUBSTITUTE(A526,"?","")),LEN(A526)&lt;&gt;LEN(SUBSTITUTE(A526,"~","")),LEN(A526)&lt;&gt;LEN(SUBSTITUTE(A526,"=","")),LEN(A526)&lt;&gt;LEN(SUBSTITUTE(A526,"&lt;","")),LEN(A526)&lt;&gt;LEN(SUBSTITUTE(A526,"&gt;","")))),"IDs: Text mit A–Z am Anfang, bis zu 64 Zeichen; ohne *, ?, ~, =, &lt; oder &gt;. Beispiel: T-001.",IF(COUNTIFS('Exits'!$A$9:$A$608,A526)&lt;&gt;1,"Ausstiegs-ID ist doppelt",IF(B526="","Zugehörige Trade-ID eingeben",IF(IF(IFERROR(OR(CODE(UPPER(LEFT(B526,1)))&lt;65,CODE(UPPER(LEFT(B526,1)))&gt;90),TRUE),TRUE,OR(NOT(ISTEXT(B526)),LEN(B526)&gt;64,LEN(B526)&lt;&gt;LEN(SUBSTITUTE(B526,"*","")),LEN(B526)&lt;&gt;LEN(SUBSTITUTE(B526,"?","")),LEN(B526)&lt;&gt;LEN(SUBSTITUTE(B526,"~","")),LEN(B526)&lt;&gt;LEN(SUBSTITUTE(B526,"=","")),LEN(B526)&lt;&gt;LEN(SUBSTITUTE(B526,"&lt;","")),LEN(B526)&lt;&gt;LEN(SUBSTITUTE(B526,"&gt;","")))),"IDs: Text mit A–Z am Anfang, bis zu 64 Zeichen; ohne *, ?, ~, =, &lt; oder &gt;. Beispiel: T-001.",IF(COUNTIFS('Trades'!$A$9:$A$208,B526)&lt;&gt;1,"Trade-ID muss genau einer Trades-Zeile entsprechen",IF(NOT(ISNUMBER(C526)),"Gültigen Schließungszeitpunkt eingeben",IF(OR(C526&lt;1,C526&gt;2958465),"Gültigen Schließungszeitpunkt eingeben",IF(NOT(ISNUMBER(D526)),"Positive geschlossene Menge eingeben",IF(OR(D526&lt;=0,D526&gt;1000000,ROUND(D526,8)&lt;&gt;D526),"Positive geschlossene Menge eingeben",IF(NOT(ISNUMBER(INDEX('Trades'!$D$9:$D$208,MATCH(B526,'Trades'!$A$9:$A$208,0)))),"Gültigen Eröffnungszeitpunkt eingeben",IF(C526&lt;INDEX('Trades'!$D$9:$D$208,MATCH(B526,'Trades'!$A$9:$A$208,0)),"Ausstieg liegt vor der Eröffnung",IF(AND(E526&lt;&gt;"",OR(NOT(ISNUMBER(E526)),E526&lt;=0)),"Positiven Kurs eingeben oder leer lassen",IF(AND(F526&lt;&gt;"",NOT(ISNUMBER(F526))),"Brutto-P&amp;L muss numerisch oder leer sein",IF(AND(ISNUMBER(F526),OR(ABS(F526)&gt;1000000000,ROUND(F526,2)&lt;&gt;F526)),"Geldbeträge: höchstens 2 Nachkommastellen; Eingabebetrag absolut ≤ 1.000.000.000.",""))))))))))))))))</x:f>
      </x:c>
      <x:c r="I526" s="29" t="str">
        <x:f>IF(ISNUMBER(D526),ROUND(D526,8),"")</x:f>
      </x:c>
      <x:c r="J526" s="29" t="n">
        <x:f>IF(ISNUMBER(F526),1,0)</x:f>
        <x:v>0</x:v>
      </x:c>
      <x:c r="K526" s="29" t="n">
        <x:f>IF(COUNTA(A526:F526)=0,0,1)</x:f>
        <x:v>0</x:v>
      </x:c>
    </x:row>
    <x:row r="527" ht="36" customHeight="1">
      <x:c r="A527" s="34"/>
      <x:c r="B527" s="34"/>
      <x:c r="C527" s="35"/>
      <x:c r="D527" s="36"/>
      <x:c r="E527" s="36"/>
      <x:c r="F527" s="37"/>
      <x:c r="G527" s="38" t="n">
        <x:f>IF(K527=0,0,IF(H527="",1,-1))</x:f>
        <x:v>0</x:v>
      </x:c>
      <x:c r="H527" s="33" t="str">
        <x:f>IF(K527=0,"",IF(A527="","Ausstiegs-ID eingeben",IF(IF(IFERROR(OR(CODE(UPPER(LEFT(A527,1)))&lt;65,CODE(UPPER(LEFT(A527,1)))&gt;90),TRUE),TRUE,OR(NOT(ISTEXT(A527)),LEN(A527)&gt;64,LEN(A527)&lt;&gt;LEN(SUBSTITUTE(A527,"*","")),LEN(A527)&lt;&gt;LEN(SUBSTITUTE(A527,"?","")),LEN(A527)&lt;&gt;LEN(SUBSTITUTE(A527,"~","")),LEN(A527)&lt;&gt;LEN(SUBSTITUTE(A527,"=","")),LEN(A527)&lt;&gt;LEN(SUBSTITUTE(A527,"&lt;","")),LEN(A527)&lt;&gt;LEN(SUBSTITUTE(A527,"&gt;","")))),"IDs: Text mit A–Z am Anfang, bis zu 64 Zeichen; ohne *, ?, ~, =, &lt; oder &gt;. Beispiel: T-001.",IF(COUNTIFS('Exits'!$A$9:$A$608,A527)&lt;&gt;1,"Ausstiegs-ID ist doppelt",IF(B527="","Zugehörige Trade-ID eingeben",IF(IF(IFERROR(OR(CODE(UPPER(LEFT(B527,1)))&lt;65,CODE(UPPER(LEFT(B527,1)))&gt;90),TRUE),TRUE,OR(NOT(ISTEXT(B527)),LEN(B527)&gt;64,LEN(B527)&lt;&gt;LEN(SUBSTITUTE(B527,"*","")),LEN(B527)&lt;&gt;LEN(SUBSTITUTE(B527,"?","")),LEN(B527)&lt;&gt;LEN(SUBSTITUTE(B527,"~","")),LEN(B527)&lt;&gt;LEN(SUBSTITUTE(B527,"=","")),LEN(B527)&lt;&gt;LEN(SUBSTITUTE(B527,"&lt;","")),LEN(B527)&lt;&gt;LEN(SUBSTITUTE(B527,"&gt;","")))),"IDs: Text mit A–Z am Anfang, bis zu 64 Zeichen; ohne *, ?, ~, =, &lt; oder &gt;. Beispiel: T-001.",IF(COUNTIFS('Trades'!$A$9:$A$208,B527)&lt;&gt;1,"Trade-ID muss genau einer Trades-Zeile entsprechen",IF(NOT(ISNUMBER(C527)),"Gültigen Schließungszeitpunkt eingeben",IF(OR(C527&lt;1,C527&gt;2958465),"Gültigen Schließungszeitpunkt eingeben",IF(NOT(ISNUMBER(D527)),"Positive geschlossene Menge eingeben",IF(OR(D527&lt;=0,D527&gt;1000000,ROUND(D527,8)&lt;&gt;D527),"Positive geschlossene Menge eingeben",IF(NOT(ISNUMBER(INDEX('Trades'!$D$9:$D$208,MATCH(B527,'Trades'!$A$9:$A$208,0)))),"Gültigen Eröffnungszeitpunkt eingeben",IF(C527&lt;INDEX('Trades'!$D$9:$D$208,MATCH(B527,'Trades'!$A$9:$A$208,0)),"Ausstieg liegt vor der Eröffnung",IF(AND(E527&lt;&gt;"",OR(NOT(ISNUMBER(E527)),E527&lt;=0)),"Positiven Kurs eingeben oder leer lassen",IF(AND(F527&lt;&gt;"",NOT(ISNUMBER(F527))),"Brutto-P&amp;L muss numerisch oder leer sein",IF(AND(ISNUMBER(F527),OR(ABS(F527)&gt;1000000000,ROUND(F527,2)&lt;&gt;F527)),"Geldbeträge: höchstens 2 Nachkommastellen; Eingabebetrag absolut ≤ 1.000.000.000.",""))))))))))))))))</x:f>
      </x:c>
      <x:c r="I527" s="29" t="str">
        <x:f>IF(ISNUMBER(D527),ROUND(D527,8),"")</x:f>
      </x:c>
      <x:c r="J527" s="29" t="n">
        <x:f>IF(ISNUMBER(F527),1,0)</x:f>
        <x:v>0</x:v>
      </x:c>
      <x:c r="K527" s="29" t="n">
        <x:f>IF(COUNTA(A527:F527)=0,0,1)</x:f>
        <x:v>0</x:v>
      </x:c>
    </x:row>
    <x:row r="528" ht="36" customHeight="1">
      <x:c r="A528" s="34"/>
      <x:c r="B528" s="34"/>
      <x:c r="C528" s="35"/>
      <x:c r="D528" s="36"/>
      <x:c r="E528" s="36"/>
      <x:c r="F528" s="37"/>
      <x:c r="G528" s="38" t="n">
        <x:f>IF(K528=0,0,IF(H528="",1,-1))</x:f>
        <x:v>0</x:v>
      </x:c>
      <x:c r="H528" s="33" t="str">
        <x:f>IF(K528=0,"",IF(A528="","Ausstiegs-ID eingeben",IF(IF(IFERROR(OR(CODE(UPPER(LEFT(A528,1)))&lt;65,CODE(UPPER(LEFT(A528,1)))&gt;90),TRUE),TRUE,OR(NOT(ISTEXT(A528)),LEN(A528)&gt;64,LEN(A528)&lt;&gt;LEN(SUBSTITUTE(A528,"*","")),LEN(A528)&lt;&gt;LEN(SUBSTITUTE(A528,"?","")),LEN(A528)&lt;&gt;LEN(SUBSTITUTE(A528,"~","")),LEN(A528)&lt;&gt;LEN(SUBSTITUTE(A528,"=","")),LEN(A528)&lt;&gt;LEN(SUBSTITUTE(A528,"&lt;","")),LEN(A528)&lt;&gt;LEN(SUBSTITUTE(A528,"&gt;","")))),"IDs: Text mit A–Z am Anfang, bis zu 64 Zeichen; ohne *, ?, ~, =, &lt; oder &gt;. Beispiel: T-001.",IF(COUNTIFS('Exits'!$A$9:$A$608,A528)&lt;&gt;1,"Ausstiegs-ID ist doppelt",IF(B528="","Zugehörige Trade-ID eingeben",IF(IF(IFERROR(OR(CODE(UPPER(LEFT(B528,1)))&lt;65,CODE(UPPER(LEFT(B528,1)))&gt;90),TRUE),TRUE,OR(NOT(ISTEXT(B528)),LEN(B528)&gt;64,LEN(B528)&lt;&gt;LEN(SUBSTITUTE(B528,"*","")),LEN(B528)&lt;&gt;LEN(SUBSTITUTE(B528,"?","")),LEN(B528)&lt;&gt;LEN(SUBSTITUTE(B528,"~","")),LEN(B528)&lt;&gt;LEN(SUBSTITUTE(B528,"=","")),LEN(B528)&lt;&gt;LEN(SUBSTITUTE(B528,"&lt;","")),LEN(B528)&lt;&gt;LEN(SUBSTITUTE(B528,"&gt;","")))),"IDs: Text mit A–Z am Anfang, bis zu 64 Zeichen; ohne *, ?, ~, =, &lt; oder &gt;. Beispiel: T-001.",IF(COUNTIFS('Trades'!$A$9:$A$208,B528)&lt;&gt;1,"Trade-ID muss genau einer Trades-Zeile entsprechen",IF(NOT(ISNUMBER(C528)),"Gültigen Schließungszeitpunkt eingeben",IF(OR(C528&lt;1,C528&gt;2958465),"Gültigen Schließungszeitpunkt eingeben",IF(NOT(ISNUMBER(D528)),"Positive geschlossene Menge eingeben",IF(OR(D528&lt;=0,D528&gt;1000000,ROUND(D528,8)&lt;&gt;D528),"Positive geschlossene Menge eingeben",IF(NOT(ISNUMBER(INDEX('Trades'!$D$9:$D$208,MATCH(B528,'Trades'!$A$9:$A$208,0)))),"Gültigen Eröffnungszeitpunkt eingeben",IF(C528&lt;INDEX('Trades'!$D$9:$D$208,MATCH(B528,'Trades'!$A$9:$A$208,0)),"Ausstieg liegt vor der Eröffnung",IF(AND(E528&lt;&gt;"",OR(NOT(ISNUMBER(E528)),E528&lt;=0)),"Positiven Kurs eingeben oder leer lassen",IF(AND(F528&lt;&gt;"",NOT(ISNUMBER(F528))),"Brutto-P&amp;L muss numerisch oder leer sein",IF(AND(ISNUMBER(F528),OR(ABS(F528)&gt;1000000000,ROUND(F528,2)&lt;&gt;F528)),"Geldbeträge: höchstens 2 Nachkommastellen; Eingabebetrag absolut ≤ 1.000.000.000.",""))))))))))))))))</x:f>
      </x:c>
      <x:c r="I528" s="29" t="str">
        <x:f>IF(ISNUMBER(D528),ROUND(D528,8),"")</x:f>
      </x:c>
      <x:c r="J528" s="29" t="n">
        <x:f>IF(ISNUMBER(F528),1,0)</x:f>
        <x:v>0</x:v>
      </x:c>
      <x:c r="K528" s="29" t="n">
        <x:f>IF(COUNTA(A528:F528)=0,0,1)</x:f>
        <x:v>0</x:v>
      </x:c>
    </x:row>
    <x:row r="529" ht="36" customHeight="1">
      <x:c r="A529" s="34"/>
      <x:c r="B529" s="34"/>
      <x:c r="C529" s="35"/>
      <x:c r="D529" s="36"/>
      <x:c r="E529" s="36"/>
      <x:c r="F529" s="37"/>
      <x:c r="G529" s="38" t="n">
        <x:f>IF(K529=0,0,IF(H529="",1,-1))</x:f>
        <x:v>0</x:v>
      </x:c>
      <x:c r="H529" s="33" t="str">
        <x:f>IF(K529=0,"",IF(A529="","Ausstiegs-ID eingeben",IF(IF(IFERROR(OR(CODE(UPPER(LEFT(A529,1)))&lt;65,CODE(UPPER(LEFT(A529,1)))&gt;90),TRUE),TRUE,OR(NOT(ISTEXT(A529)),LEN(A529)&gt;64,LEN(A529)&lt;&gt;LEN(SUBSTITUTE(A529,"*","")),LEN(A529)&lt;&gt;LEN(SUBSTITUTE(A529,"?","")),LEN(A529)&lt;&gt;LEN(SUBSTITUTE(A529,"~","")),LEN(A529)&lt;&gt;LEN(SUBSTITUTE(A529,"=","")),LEN(A529)&lt;&gt;LEN(SUBSTITUTE(A529,"&lt;","")),LEN(A529)&lt;&gt;LEN(SUBSTITUTE(A529,"&gt;","")))),"IDs: Text mit A–Z am Anfang, bis zu 64 Zeichen; ohne *, ?, ~, =, &lt; oder &gt;. Beispiel: T-001.",IF(COUNTIFS('Exits'!$A$9:$A$608,A529)&lt;&gt;1,"Ausstiegs-ID ist doppelt",IF(B529="","Zugehörige Trade-ID eingeben",IF(IF(IFERROR(OR(CODE(UPPER(LEFT(B529,1)))&lt;65,CODE(UPPER(LEFT(B529,1)))&gt;90),TRUE),TRUE,OR(NOT(ISTEXT(B529)),LEN(B529)&gt;64,LEN(B529)&lt;&gt;LEN(SUBSTITUTE(B529,"*","")),LEN(B529)&lt;&gt;LEN(SUBSTITUTE(B529,"?","")),LEN(B529)&lt;&gt;LEN(SUBSTITUTE(B529,"~","")),LEN(B529)&lt;&gt;LEN(SUBSTITUTE(B529,"=","")),LEN(B529)&lt;&gt;LEN(SUBSTITUTE(B529,"&lt;","")),LEN(B529)&lt;&gt;LEN(SUBSTITUTE(B529,"&gt;","")))),"IDs: Text mit A–Z am Anfang, bis zu 64 Zeichen; ohne *, ?, ~, =, &lt; oder &gt;. Beispiel: T-001.",IF(COUNTIFS('Trades'!$A$9:$A$208,B529)&lt;&gt;1,"Trade-ID muss genau einer Trades-Zeile entsprechen",IF(NOT(ISNUMBER(C529)),"Gültigen Schließungszeitpunkt eingeben",IF(OR(C529&lt;1,C529&gt;2958465),"Gültigen Schließungszeitpunkt eingeben",IF(NOT(ISNUMBER(D529)),"Positive geschlossene Menge eingeben",IF(OR(D529&lt;=0,D529&gt;1000000,ROUND(D529,8)&lt;&gt;D529),"Positive geschlossene Menge eingeben",IF(NOT(ISNUMBER(INDEX('Trades'!$D$9:$D$208,MATCH(B529,'Trades'!$A$9:$A$208,0)))),"Gültigen Eröffnungszeitpunkt eingeben",IF(C529&lt;INDEX('Trades'!$D$9:$D$208,MATCH(B529,'Trades'!$A$9:$A$208,0)),"Ausstieg liegt vor der Eröffnung",IF(AND(E529&lt;&gt;"",OR(NOT(ISNUMBER(E529)),E529&lt;=0)),"Positiven Kurs eingeben oder leer lassen",IF(AND(F529&lt;&gt;"",NOT(ISNUMBER(F529))),"Brutto-P&amp;L muss numerisch oder leer sein",IF(AND(ISNUMBER(F529),OR(ABS(F529)&gt;1000000000,ROUND(F529,2)&lt;&gt;F529)),"Geldbeträge: höchstens 2 Nachkommastellen; Eingabebetrag absolut ≤ 1.000.000.000.",""))))))))))))))))</x:f>
      </x:c>
      <x:c r="I529" s="29" t="str">
        <x:f>IF(ISNUMBER(D529),ROUND(D529,8),"")</x:f>
      </x:c>
      <x:c r="J529" s="29" t="n">
        <x:f>IF(ISNUMBER(F529),1,0)</x:f>
        <x:v>0</x:v>
      </x:c>
      <x:c r="K529" s="29" t="n">
        <x:f>IF(COUNTA(A529:F529)=0,0,1)</x:f>
        <x:v>0</x:v>
      </x:c>
    </x:row>
    <x:row r="530" ht="36" customHeight="1">
      <x:c r="A530" s="34"/>
      <x:c r="B530" s="34"/>
      <x:c r="C530" s="35"/>
      <x:c r="D530" s="36"/>
      <x:c r="E530" s="36"/>
      <x:c r="F530" s="37"/>
      <x:c r="G530" s="38" t="n">
        <x:f>IF(K530=0,0,IF(H530="",1,-1))</x:f>
        <x:v>0</x:v>
      </x:c>
      <x:c r="H530" s="33" t="str">
        <x:f>IF(K530=0,"",IF(A530="","Ausstiegs-ID eingeben",IF(IF(IFERROR(OR(CODE(UPPER(LEFT(A530,1)))&lt;65,CODE(UPPER(LEFT(A530,1)))&gt;90),TRUE),TRUE,OR(NOT(ISTEXT(A530)),LEN(A530)&gt;64,LEN(A530)&lt;&gt;LEN(SUBSTITUTE(A530,"*","")),LEN(A530)&lt;&gt;LEN(SUBSTITUTE(A530,"?","")),LEN(A530)&lt;&gt;LEN(SUBSTITUTE(A530,"~","")),LEN(A530)&lt;&gt;LEN(SUBSTITUTE(A530,"=","")),LEN(A530)&lt;&gt;LEN(SUBSTITUTE(A530,"&lt;","")),LEN(A530)&lt;&gt;LEN(SUBSTITUTE(A530,"&gt;","")))),"IDs: Text mit A–Z am Anfang, bis zu 64 Zeichen; ohne *, ?, ~, =, &lt; oder &gt;. Beispiel: T-001.",IF(COUNTIFS('Exits'!$A$9:$A$608,A530)&lt;&gt;1,"Ausstiegs-ID ist doppelt",IF(B530="","Zugehörige Trade-ID eingeben",IF(IF(IFERROR(OR(CODE(UPPER(LEFT(B530,1)))&lt;65,CODE(UPPER(LEFT(B530,1)))&gt;90),TRUE),TRUE,OR(NOT(ISTEXT(B530)),LEN(B530)&gt;64,LEN(B530)&lt;&gt;LEN(SUBSTITUTE(B530,"*","")),LEN(B530)&lt;&gt;LEN(SUBSTITUTE(B530,"?","")),LEN(B530)&lt;&gt;LEN(SUBSTITUTE(B530,"~","")),LEN(B530)&lt;&gt;LEN(SUBSTITUTE(B530,"=","")),LEN(B530)&lt;&gt;LEN(SUBSTITUTE(B530,"&lt;","")),LEN(B530)&lt;&gt;LEN(SUBSTITUTE(B530,"&gt;","")))),"IDs: Text mit A–Z am Anfang, bis zu 64 Zeichen; ohne *, ?, ~, =, &lt; oder &gt;. Beispiel: T-001.",IF(COUNTIFS('Trades'!$A$9:$A$208,B530)&lt;&gt;1,"Trade-ID muss genau einer Trades-Zeile entsprechen",IF(NOT(ISNUMBER(C530)),"Gültigen Schließungszeitpunkt eingeben",IF(OR(C530&lt;1,C530&gt;2958465),"Gültigen Schließungszeitpunkt eingeben",IF(NOT(ISNUMBER(D530)),"Positive geschlossene Menge eingeben",IF(OR(D530&lt;=0,D530&gt;1000000,ROUND(D530,8)&lt;&gt;D530),"Positive geschlossene Menge eingeben",IF(NOT(ISNUMBER(INDEX('Trades'!$D$9:$D$208,MATCH(B530,'Trades'!$A$9:$A$208,0)))),"Gültigen Eröffnungszeitpunkt eingeben",IF(C530&lt;INDEX('Trades'!$D$9:$D$208,MATCH(B530,'Trades'!$A$9:$A$208,0)),"Ausstieg liegt vor der Eröffnung",IF(AND(E530&lt;&gt;"",OR(NOT(ISNUMBER(E530)),E530&lt;=0)),"Positiven Kurs eingeben oder leer lassen",IF(AND(F530&lt;&gt;"",NOT(ISNUMBER(F530))),"Brutto-P&amp;L muss numerisch oder leer sein",IF(AND(ISNUMBER(F530),OR(ABS(F530)&gt;1000000000,ROUND(F530,2)&lt;&gt;F530)),"Geldbeträge: höchstens 2 Nachkommastellen; Eingabebetrag absolut ≤ 1.000.000.000.",""))))))))))))))))</x:f>
      </x:c>
      <x:c r="I530" s="29" t="str">
        <x:f>IF(ISNUMBER(D530),ROUND(D530,8),"")</x:f>
      </x:c>
      <x:c r="J530" s="29" t="n">
        <x:f>IF(ISNUMBER(F530),1,0)</x:f>
        <x:v>0</x:v>
      </x:c>
      <x:c r="K530" s="29" t="n">
        <x:f>IF(COUNTA(A530:F530)=0,0,1)</x:f>
        <x:v>0</x:v>
      </x:c>
    </x:row>
    <x:row r="531" ht="36" customHeight="1">
      <x:c r="A531" s="34"/>
      <x:c r="B531" s="34"/>
      <x:c r="C531" s="35"/>
      <x:c r="D531" s="36"/>
      <x:c r="E531" s="36"/>
      <x:c r="F531" s="37"/>
      <x:c r="G531" s="38" t="n">
        <x:f>IF(K531=0,0,IF(H531="",1,-1))</x:f>
        <x:v>0</x:v>
      </x:c>
      <x:c r="H531" s="33" t="str">
        <x:f>IF(K531=0,"",IF(A531="","Ausstiegs-ID eingeben",IF(IF(IFERROR(OR(CODE(UPPER(LEFT(A531,1)))&lt;65,CODE(UPPER(LEFT(A531,1)))&gt;90),TRUE),TRUE,OR(NOT(ISTEXT(A531)),LEN(A531)&gt;64,LEN(A531)&lt;&gt;LEN(SUBSTITUTE(A531,"*","")),LEN(A531)&lt;&gt;LEN(SUBSTITUTE(A531,"?","")),LEN(A531)&lt;&gt;LEN(SUBSTITUTE(A531,"~","")),LEN(A531)&lt;&gt;LEN(SUBSTITUTE(A531,"=","")),LEN(A531)&lt;&gt;LEN(SUBSTITUTE(A531,"&lt;","")),LEN(A531)&lt;&gt;LEN(SUBSTITUTE(A531,"&gt;","")))),"IDs: Text mit A–Z am Anfang, bis zu 64 Zeichen; ohne *, ?, ~, =, &lt; oder &gt;. Beispiel: T-001.",IF(COUNTIFS('Exits'!$A$9:$A$608,A531)&lt;&gt;1,"Ausstiegs-ID ist doppelt",IF(B531="","Zugehörige Trade-ID eingeben",IF(IF(IFERROR(OR(CODE(UPPER(LEFT(B531,1)))&lt;65,CODE(UPPER(LEFT(B531,1)))&gt;90),TRUE),TRUE,OR(NOT(ISTEXT(B531)),LEN(B531)&gt;64,LEN(B531)&lt;&gt;LEN(SUBSTITUTE(B531,"*","")),LEN(B531)&lt;&gt;LEN(SUBSTITUTE(B531,"?","")),LEN(B531)&lt;&gt;LEN(SUBSTITUTE(B531,"~","")),LEN(B531)&lt;&gt;LEN(SUBSTITUTE(B531,"=","")),LEN(B531)&lt;&gt;LEN(SUBSTITUTE(B531,"&lt;","")),LEN(B531)&lt;&gt;LEN(SUBSTITUTE(B531,"&gt;","")))),"IDs: Text mit A–Z am Anfang, bis zu 64 Zeichen; ohne *, ?, ~, =, &lt; oder &gt;. Beispiel: T-001.",IF(COUNTIFS('Trades'!$A$9:$A$208,B531)&lt;&gt;1,"Trade-ID muss genau einer Trades-Zeile entsprechen",IF(NOT(ISNUMBER(C531)),"Gültigen Schließungszeitpunkt eingeben",IF(OR(C531&lt;1,C531&gt;2958465),"Gültigen Schließungszeitpunkt eingeben",IF(NOT(ISNUMBER(D531)),"Positive geschlossene Menge eingeben",IF(OR(D531&lt;=0,D531&gt;1000000,ROUND(D531,8)&lt;&gt;D531),"Positive geschlossene Menge eingeben",IF(NOT(ISNUMBER(INDEX('Trades'!$D$9:$D$208,MATCH(B531,'Trades'!$A$9:$A$208,0)))),"Gültigen Eröffnungszeitpunkt eingeben",IF(C531&lt;INDEX('Trades'!$D$9:$D$208,MATCH(B531,'Trades'!$A$9:$A$208,0)),"Ausstieg liegt vor der Eröffnung",IF(AND(E531&lt;&gt;"",OR(NOT(ISNUMBER(E531)),E531&lt;=0)),"Positiven Kurs eingeben oder leer lassen",IF(AND(F531&lt;&gt;"",NOT(ISNUMBER(F531))),"Brutto-P&amp;L muss numerisch oder leer sein",IF(AND(ISNUMBER(F531),OR(ABS(F531)&gt;1000000000,ROUND(F531,2)&lt;&gt;F531)),"Geldbeträge: höchstens 2 Nachkommastellen; Eingabebetrag absolut ≤ 1.000.000.000.",""))))))))))))))))</x:f>
      </x:c>
      <x:c r="I531" s="29" t="str">
        <x:f>IF(ISNUMBER(D531),ROUND(D531,8),"")</x:f>
      </x:c>
      <x:c r="J531" s="29" t="n">
        <x:f>IF(ISNUMBER(F531),1,0)</x:f>
        <x:v>0</x:v>
      </x:c>
      <x:c r="K531" s="29" t="n">
        <x:f>IF(COUNTA(A531:F531)=0,0,1)</x:f>
        <x:v>0</x:v>
      </x:c>
    </x:row>
    <x:row r="532" ht="36" customHeight="1">
      <x:c r="A532" s="34"/>
      <x:c r="B532" s="34"/>
      <x:c r="C532" s="35"/>
      <x:c r="D532" s="36"/>
      <x:c r="E532" s="36"/>
      <x:c r="F532" s="37"/>
      <x:c r="G532" s="38" t="n">
        <x:f>IF(K532=0,0,IF(H532="",1,-1))</x:f>
        <x:v>0</x:v>
      </x:c>
      <x:c r="H532" s="33" t="str">
        <x:f>IF(K532=0,"",IF(A532="","Ausstiegs-ID eingeben",IF(IF(IFERROR(OR(CODE(UPPER(LEFT(A532,1)))&lt;65,CODE(UPPER(LEFT(A532,1)))&gt;90),TRUE),TRUE,OR(NOT(ISTEXT(A532)),LEN(A532)&gt;64,LEN(A532)&lt;&gt;LEN(SUBSTITUTE(A532,"*","")),LEN(A532)&lt;&gt;LEN(SUBSTITUTE(A532,"?","")),LEN(A532)&lt;&gt;LEN(SUBSTITUTE(A532,"~","")),LEN(A532)&lt;&gt;LEN(SUBSTITUTE(A532,"=","")),LEN(A532)&lt;&gt;LEN(SUBSTITUTE(A532,"&lt;","")),LEN(A532)&lt;&gt;LEN(SUBSTITUTE(A532,"&gt;","")))),"IDs: Text mit A–Z am Anfang, bis zu 64 Zeichen; ohne *, ?, ~, =, &lt; oder &gt;. Beispiel: T-001.",IF(COUNTIFS('Exits'!$A$9:$A$608,A532)&lt;&gt;1,"Ausstiegs-ID ist doppelt",IF(B532="","Zugehörige Trade-ID eingeben",IF(IF(IFERROR(OR(CODE(UPPER(LEFT(B532,1)))&lt;65,CODE(UPPER(LEFT(B532,1)))&gt;90),TRUE),TRUE,OR(NOT(ISTEXT(B532)),LEN(B532)&gt;64,LEN(B532)&lt;&gt;LEN(SUBSTITUTE(B532,"*","")),LEN(B532)&lt;&gt;LEN(SUBSTITUTE(B532,"?","")),LEN(B532)&lt;&gt;LEN(SUBSTITUTE(B532,"~","")),LEN(B532)&lt;&gt;LEN(SUBSTITUTE(B532,"=","")),LEN(B532)&lt;&gt;LEN(SUBSTITUTE(B532,"&lt;","")),LEN(B532)&lt;&gt;LEN(SUBSTITUTE(B532,"&gt;","")))),"IDs: Text mit A–Z am Anfang, bis zu 64 Zeichen; ohne *, ?, ~, =, &lt; oder &gt;. Beispiel: T-001.",IF(COUNTIFS('Trades'!$A$9:$A$208,B532)&lt;&gt;1,"Trade-ID muss genau einer Trades-Zeile entsprechen",IF(NOT(ISNUMBER(C532)),"Gültigen Schließungszeitpunkt eingeben",IF(OR(C532&lt;1,C532&gt;2958465),"Gültigen Schließungszeitpunkt eingeben",IF(NOT(ISNUMBER(D532)),"Positive geschlossene Menge eingeben",IF(OR(D532&lt;=0,D532&gt;1000000,ROUND(D532,8)&lt;&gt;D532),"Positive geschlossene Menge eingeben",IF(NOT(ISNUMBER(INDEX('Trades'!$D$9:$D$208,MATCH(B532,'Trades'!$A$9:$A$208,0)))),"Gültigen Eröffnungszeitpunkt eingeben",IF(C532&lt;INDEX('Trades'!$D$9:$D$208,MATCH(B532,'Trades'!$A$9:$A$208,0)),"Ausstieg liegt vor der Eröffnung",IF(AND(E532&lt;&gt;"",OR(NOT(ISNUMBER(E532)),E532&lt;=0)),"Positiven Kurs eingeben oder leer lassen",IF(AND(F532&lt;&gt;"",NOT(ISNUMBER(F532))),"Brutto-P&amp;L muss numerisch oder leer sein",IF(AND(ISNUMBER(F532),OR(ABS(F532)&gt;1000000000,ROUND(F532,2)&lt;&gt;F532)),"Geldbeträge: höchstens 2 Nachkommastellen; Eingabebetrag absolut ≤ 1.000.000.000.",""))))))))))))))))</x:f>
      </x:c>
      <x:c r="I532" s="29" t="str">
        <x:f>IF(ISNUMBER(D532),ROUND(D532,8),"")</x:f>
      </x:c>
      <x:c r="J532" s="29" t="n">
        <x:f>IF(ISNUMBER(F532),1,0)</x:f>
        <x:v>0</x:v>
      </x:c>
      <x:c r="K532" s="29" t="n">
        <x:f>IF(COUNTA(A532:F532)=0,0,1)</x:f>
        <x:v>0</x:v>
      </x:c>
    </x:row>
    <x:row r="533" ht="36" customHeight="1">
      <x:c r="A533" s="34"/>
      <x:c r="B533" s="34"/>
      <x:c r="C533" s="35"/>
      <x:c r="D533" s="36"/>
      <x:c r="E533" s="36"/>
      <x:c r="F533" s="37"/>
      <x:c r="G533" s="38" t="n">
        <x:f>IF(K533=0,0,IF(H533="",1,-1))</x:f>
        <x:v>0</x:v>
      </x:c>
      <x:c r="H533" s="33" t="str">
        <x:f>IF(K533=0,"",IF(A533="","Ausstiegs-ID eingeben",IF(IF(IFERROR(OR(CODE(UPPER(LEFT(A533,1)))&lt;65,CODE(UPPER(LEFT(A533,1)))&gt;90),TRUE),TRUE,OR(NOT(ISTEXT(A533)),LEN(A533)&gt;64,LEN(A533)&lt;&gt;LEN(SUBSTITUTE(A533,"*","")),LEN(A533)&lt;&gt;LEN(SUBSTITUTE(A533,"?","")),LEN(A533)&lt;&gt;LEN(SUBSTITUTE(A533,"~","")),LEN(A533)&lt;&gt;LEN(SUBSTITUTE(A533,"=","")),LEN(A533)&lt;&gt;LEN(SUBSTITUTE(A533,"&lt;","")),LEN(A533)&lt;&gt;LEN(SUBSTITUTE(A533,"&gt;","")))),"IDs: Text mit A–Z am Anfang, bis zu 64 Zeichen; ohne *, ?, ~, =, &lt; oder &gt;. Beispiel: T-001.",IF(COUNTIFS('Exits'!$A$9:$A$608,A533)&lt;&gt;1,"Ausstiegs-ID ist doppelt",IF(B533="","Zugehörige Trade-ID eingeben",IF(IF(IFERROR(OR(CODE(UPPER(LEFT(B533,1)))&lt;65,CODE(UPPER(LEFT(B533,1)))&gt;90),TRUE),TRUE,OR(NOT(ISTEXT(B533)),LEN(B533)&gt;64,LEN(B533)&lt;&gt;LEN(SUBSTITUTE(B533,"*","")),LEN(B533)&lt;&gt;LEN(SUBSTITUTE(B533,"?","")),LEN(B533)&lt;&gt;LEN(SUBSTITUTE(B533,"~","")),LEN(B533)&lt;&gt;LEN(SUBSTITUTE(B533,"=","")),LEN(B533)&lt;&gt;LEN(SUBSTITUTE(B533,"&lt;","")),LEN(B533)&lt;&gt;LEN(SUBSTITUTE(B533,"&gt;","")))),"IDs: Text mit A–Z am Anfang, bis zu 64 Zeichen; ohne *, ?, ~, =, &lt; oder &gt;. Beispiel: T-001.",IF(COUNTIFS('Trades'!$A$9:$A$208,B533)&lt;&gt;1,"Trade-ID muss genau einer Trades-Zeile entsprechen",IF(NOT(ISNUMBER(C533)),"Gültigen Schließungszeitpunkt eingeben",IF(OR(C533&lt;1,C533&gt;2958465),"Gültigen Schließungszeitpunkt eingeben",IF(NOT(ISNUMBER(D533)),"Positive geschlossene Menge eingeben",IF(OR(D533&lt;=0,D533&gt;1000000,ROUND(D533,8)&lt;&gt;D533),"Positive geschlossene Menge eingeben",IF(NOT(ISNUMBER(INDEX('Trades'!$D$9:$D$208,MATCH(B533,'Trades'!$A$9:$A$208,0)))),"Gültigen Eröffnungszeitpunkt eingeben",IF(C533&lt;INDEX('Trades'!$D$9:$D$208,MATCH(B533,'Trades'!$A$9:$A$208,0)),"Ausstieg liegt vor der Eröffnung",IF(AND(E533&lt;&gt;"",OR(NOT(ISNUMBER(E533)),E533&lt;=0)),"Positiven Kurs eingeben oder leer lassen",IF(AND(F533&lt;&gt;"",NOT(ISNUMBER(F533))),"Brutto-P&amp;L muss numerisch oder leer sein",IF(AND(ISNUMBER(F533),OR(ABS(F533)&gt;1000000000,ROUND(F533,2)&lt;&gt;F533)),"Geldbeträge: höchstens 2 Nachkommastellen; Eingabebetrag absolut ≤ 1.000.000.000.",""))))))))))))))))</x:f>
      </x:c>
      <x:c r="I533" s="29" t="str">
        <x:f>IF(ISNUMBER(D533),ROUND(D533,8),"")</x:f>
      </x:c>
      <x:c r="J533" s="29" t="n">
        <x:f>IF(ISNUMBER(F533),1,0)</x:f>
        <x:v>0</x:v>
      </x:c>
      <x:c r="K533" s="29" t="n">
        <x:f>IF(COUNTA(A533:F533)=0,0,1)</x:f>
        <x:v>0</x:v>
      </x:c>
    </x:row>
    <x:row r="534" ht="36" customHeight="1">
      <x:c r="A534" s="34"/>
      <x:c r="B534" s="34"/>
      <x:c r="C534" s="35"/>
      <x:c r="D534" s="36"/>
      <x:c r="E534" s="36"/>
      <x:c r="F534" s="37"/>
      <x:c r="G534" s="38" t="n">
        <x:f>IF(K534=0,0,IF(H534="",1,-1))</x:f>
        <x:v>0</x:v>
      </x:c>
      <x:c r="H534" s="33" t="str">
        <x:f>IF(K534=0,"",IF(A534="","Ausstiegs-ID eingeben",IF(IF(IFERROR(OR(CODE(UPPER(LEFT(A534,1)))&lt;65,CODE(UPPER(LEFT(A534,1)))&gt;90),TRUE),TRUE,OR(NOT(ISTEXT(A534)),LEN(A534)&gt;64,LEN(A534)&lt;&gt;LEN(SUBSTITUTE(A534,"*","")),LEN(A534)&lt;&gt;LEN(SUBSTITUTE(A534,"?","")),LEN(A534)&lt;&gt;LEN(SUBSTITUTE(A534,"~","")),LEN(A534)&lt;&gt;LEN(SUBSTITUTE(A534,"=","")),LEN(A534)&lt;&gt;LEN(SUBSTITUTE(A534,"&lt;","")),LEN(A534)&lt;&gt;LEN(SUBSTITUTE(A534,"&gt;","")))),"IDs: Text mit A–Z am Anfang, bis zu 64 Zeichen; ohne *, ?, ~, =, &lt; oder &gt;. Beispiel: T-001.",IF(COUNTIFS('Exits'!$A$9:$A$608,A534)&lt;&gt;1,"Ausstiegs-ID ist doppelt",IF(B534="","Zugehörige Trade-ID eingeben",IF(IF(IFERROR(OR(CODE(UPPER(LEFT(B534,1)))&lt;65,CODE(UPPER(LEFT(B534,1)))&gt;90),TRUE),TRUE,OR(NOT(ISTEXT(B534)),LEN(B534)&gt;64,LEN(B534)&lt;&gt;LEN(SUBSTITUTE(B534,"*","")),LEN(B534)&lt;&gt;LEN(SUBSTITUTE(B534,"?","")),LEN(B534)&lt;&gt;LEN(SUBSTITUTE(B534,"~","")),LEN(B534)&lt;&gt;LEN(SUBSTITUTE(B534,"=","")),LEN(B534)&lt;&gt;LEN(SUBSTITUTE(B534,"&lt;","")),LEN(B534)&lt;&gt;LEN(SUBSTITUTE(B534,"&gt;","")))),"IDs: Text mit A–Z am Anfang, bis zu 64 Zeichen; ohne *, ?, ~, =, &lt; oder &gt;. Beispiel: T-001.",IF(COUNTIFS('Trades'!$A$9:$A$208,B534)&lt;&gt;1,"Trade-ID muss genau einer Trades-Zeile entsprechen",IF(NOT(ISNUMBER(C534)),"Gültigen Schließungszeitpunkt eingeben",IF(OR(C534&lt;1,C534&gt;2958465),"Gültigen Schließungszeitpunkt eingeben",IF(NOT(ISNUMBER(D534)),"Positive geschlossene Menge eingeben",IF(OR(D534&lt;=0,D534&gt;1000000,ROUND(D534,8)&lt;&gt;D534),"Positive geschlossene Menge eingeben",IF(NOT(ISNUMBER(INDEX('Trades'!$D$9:$D$208,MATCH(B534,'Trades'!$A$9:$A$208,0)))),"Gültigen Eröffnungszeitpunkt eingeben",IF(C534&lt;INDEX('Trades'!$D$9:$D$208,MATCH(B534,'Trades'!$A$9:$A$208,0)),"Ausstieg liegt vor der Eröffnung",IF(AND(E534&lt;&gt;"",OR(NOT(ISNUMBER(E534)),E534&lt;=0)),"Positiven Kurs eingeben oder leer lassen",IF(AND(F534&lt;&gt;"",NOT(ISNUMBER(F534))),"Brutto-P&amp;L muss numerisch oder leer sein",IF(AND(ISNUMBER(F534),OR(ABS(F534)&gt;1000000000,ROUND(F534,2)&lt;&gt;F534)),"Geldbeträge: höchstens 2 Nachkommastellen; Eingabebetrag absolut ≤ 1.000.000.000.",""))))))))))))))))</x:f>
      </x:c>
      <x:c r="I534" s="29" t="str">
        <x:f>IF(ISNUMBER(D534),ROUND(D534,8),"")</x:f>
      </x:c>
      <x:c r="J534" s="29" t="n">
        <x:f>IF(ISNUMBER(F534),1,0)</x:f>
        <x:v>0</x:v>
      </x:c>
      <x:c r="K534" s="29" t="n">
        <x:f>IF(COUNTA(A534:F534)=0,0,1)</x:f>
        <x:v>0</x:v>
      </x:c>
    </x:row>
    <x:row r="535" ht="36" customHeight="1">
      <x:c r="A535" s="34"/>
      <x:c r="B535" s="34"/>
      <x:c r="C535" s="35"/>
      <x:c r="D535" s="36"/>
      <x:c r="E535" s="36"/>
      <x:c r="F535" s="37"/>
      <x:c r="G535" s="38" t="n">
        <x:f>IF(K535=0,0,IF(H535="",1,-1))</x:f>
        <x:v>0</x:v>
      </x:c>
      <x:c r="H535" s="33" t="str">
        <x:f>IF(K535=0,"",IF(A535="","Ausstiegs-ID eingeben",IF(IF(IFERROR(OR(CODE(UPPER(LEFT(A535,1)))&lt;65,CODE(UPPER(LEFT(A535,1)))&gt;90),TRUE),TRUE,OR(NOT(ISTEXT(A535)),LEN(A535)&gt;64,LEN(A535)&lt;&gt;LEN(SUBSTITUTE(A535,"*","")),LEN(A535)&lt;&gt;LEN(SUBSTITUTE(A535,"?","")),LEN(A535)&lt;&gt;LEN(SUBSTITUTE(A535,"~","")),LEN(A535)&lt;&gt;LEN(SUBSTITUTE(A535,"=","")),LEN(A535)&lt;&gt;LEN(SUBSTITUTE(A535,"&lt;","")),LEN(A535)&lt;&gt;LEN(SUBSTITUTE(A535,"&gt;","")))),"IDs: Text mit A–Z am Anfang, bis zu 64 Zeichen; ohne *, ?, ~, =, &lt; oder &gt;. Beispiel: T-001.",IF(COUNTIFS('Exits'!$A$9:$A$608,A535)&lt;&gt;1,"Ausstiegs-ID ist doppelt",IF(B535="","Zugehörige Trade-ID eingeben",IF(IF(IFERROR(OR(CODE(UPPER(LEFT(B535,1)))&lt;65,CODE(UPPER(LEFT(B535,1)))&gt;90),TRUE),TRUE,OR(NOT(ISTEXT(B535)),LEN(B535)&gt;64,LEN(B535)&lt;&gt;LEN(SUBSTITUTE(B535,"*","")),LEN(B535)&lt;&gt;LEN(SUBSTITUTE(B535,"?","")),LEN(B535)&lt;&gt;LEN(SUBSTITUTE(B535,"~","")),LEN(B535)&lt;&gt;LEN(SUBSTITUTE(B535,"=","")),LEN(B535)&lt;&gt;LEN(SUBSTITUTE(B535,"&lt;","")),LEN(B535)&lt;&gt;LEN(SUBSTITUTE(B535,"&gt;","")))),"IDs: Text mit A–Z am Anfang, bis zu 64 Zeichen; ohne *, ?, ~, =, &lt; oder &gt;. Beispiel: T-001.",IF(COUNTIFS('Trades'!$A$9:$A$208,B535)&lt;&gt;1,"Trade-ID muss genau einer Trades-Zeile entsprechen",IF(NOT(ISNUMBER(C535)),"Gültigen Schließungszeitpunkt eingeben",IF(OR(C535&lt;1,C535&gt;2958465),"Gültigen Schließungszeitpunkt eingeben",IF(NOT(ISNUMBER(D535)),"Positive geschlossene Menge eingeben",IF(OR(D535&lt;=0,D535&gt;1000000,ROUND(D535,8)&lt;&gt;D535),"Positive geschlossene Menge eingeben",IF(NOT(ISNUMBER(INDEX('Trades'!$D$9:$D$208,MATCH(B535,'Trades'!$A$9:$A$208,0)))),"Gültigen Eröffnungszeitpunkt eingeben",IF(C535&lt;INDEX('Trades'!$D$9:$D$208,MATCH(B535,'Trades'!$A$9:$A$208,0)),"Ausstieg liegt vor der Eröffnung",IF(AND(E535&lt;&gt;"",OR(NOT(ISNUMBER(E535)),E535&lt;=0)),"Positiven Kurs eingeben oder leer lassen",IF(AND(F535&lt;&gt;"",NOT(ISNUMBER(F535))),"Brutto-P&amp;L muss numerisch oder leer sein",IF(AND(ISNUMBER(F535),OR(ABS(F535)&gt;1000000000,ROUND(F535,2)&lt;&gt;F535)),"Geldbeträge: höchstens 2 Nachkommastellen; Eingabebetrag absolut ≤ 1.000.000.000.",""))))))))))))))))</x:f>
      </x:c>
      <x:c r="I535" s="29" t="str">
        <x:f>IF(ISNUMBER(D535),ROUND(D535,8),"")</x:f>
      </x:c>
      <x:c r="J535" s="29" t="n">
        <x:f>IF(ISNUMBER(F535),1,0)</x:f>
        <x:v>0</x:v>
      </x:c>
      <x:c r="K535" s="29" t="n">
        <x:f>IF(COUNTA(A535:F535)=0,0,1)</x:f>
        <x:v>0</x:v>
      </x:c>
    </x:row>
    <x:row r="536" ht="36" customHeight="1">
      <x:c r="A536" s="34"/>
      <x:c r="B536" s="34"/>
      <x:c r="C536" s="35"/>
      <x:c r="D536" s="36"/>
      <x:c r="E536" s="36"/>
      <x:c r="F536" s="37"/>
      <x:c r="G536" s="38" t="n">
        <x:f>IF(K536=0,0,IF(H536="",1,-1))</x:f>
        <x:v>0</x:v>
      </x:c>
      <x:c r="H536" s="33" t="str">
        <x:f>IF(K536=0,"",IF(A536="","Ausstiegs-ID eingeben",IF(IF(IFERROR(OR(CODE(UPPER(LEFT(A536,1)))&lt;65,CODE(UPPER(LEFT(A536,1)))&gt;90),TRUE),TRUE,OR(NOT(ISTEXT(A536)),LEN(A536)&gt;64,LEN(A536)&lt;&gt;LEN(SUBSTITUTE(A536,"*","")),LEN(A536)&lt;&gt;LEN(SUBSTITUTE(A536,"?","")),LEN(A536)&lt;&gt;LEN(SUBSTITUTE(A536,"~","")),LEN(A536)&lt;&gt;LEN(SUBSTITUTE(A536,"=","")),LEN(A536)&lt;&gt;LEN(SUBSTITUTE(A536,"&lt;","")),LEN(A536)&lt;&gt;LEN(SUBSTITUTE(A536,"&gt;","")))),"IDs: Text mit A–Z am Anfang, bis zu 64 Zeichen; ohne *, ?, ~, =, &lt; oder &gt;. Beispiel: T-001.",IF(COUNTIFS('Exits'!$A$9:$A$608,A536)&lt;&gt;1,"Ausstiegs-ID ist doppelt",IF(B536="","Zugehörige Trade-ID eingeben",IF(IF(IFERROR(OR(CODE(UPPER(LEFT(B536,1)))&lt;65,CODE(UPPER(LEFT(B536,1)))&gt;90),TRUE),TRUE,OR(NOT(ISTEXT(B536)),LEN(B536)&gt;64,LEN(B536)&lt;&gt;LEN(SUBSTITUTE(B536,"*","")),LEN(B536)&lt;&gt;LEN(SUBSTITUTE(B536,"?","")),LEN(B536)&lt;&gt;LEN(SUBSTITUTE(B536,"~","")),LEN(B536)&lt;&gt;LEN(SUBSTITUTE(B536,"=","")),LEN(B536)&lt;&gt;LEN(SUBSTITUTE(B536,"&lt;","")),LEN(B536)&lt;&gt;LEN(SUBSTITUTE(B536,"&gt;","")))),"IDs: Text mit A–Z am Anfang, bis zu 64 Zeichen; ohne *, ?, ~, =, &lt; oder &gt;. Beispiel: T-001.",IF(COUNTIFS('Trades'!$A$9:$A$208,B536)&lt;&gt;1,"Trade-ID muss genau einer Trades-Zeile entsprechen",IF(NOT(ISNUMBER(C536)),"Gültigen Schließungszeitpunkt eingeben",IF(OR(C536&lt;1,C536&gt;2958465),"Gültigen Schließungszeitpunkt eingeben",IF(NOT(ISNUMBER(D536)),"Positive geschlossene Menge eingeben",IF(OR(D536&lt;=0,D536&gt;1000000,ROUND(D536,8)&lt;&gt;D536),"Positive geschlossene Menge eingeben",IF(NOT(ISNUMBER(INDEX('Trades'!$D$9:$D$208,MATCH(B536,'Trades'!$A$9:$A$208,0)))),"Gültigen Eröffnungszeitpunkt eingeben",IF(C536&lt;INDEX('Trades'!$D$9:$D$208,MATCH(B536,'Trades'!$A$9:$A$208,0)),"Ausstieg liegt vor der Eröffnung",IF(AND(E536&lt;&gt;"",OR(NOT(ISNUMBER(E536)),E536&lt;=0)),"Positiven Kurs eingeben oder leer lassen",IF(AND(F536&lt;&gt;"",NOT(ISNUMBER(F536))),"Brutto-P&amp;L muss numerisch oder leer sein",IF(AND(ISNUMBER(F536),OR(ABS(F536)&gt;1000000000,ROUND(F536,2)&lt;&gt;F536)),"Geldbeträge: höchstens 2 Nachkommastellen; Eingabebetrag absolut ≤ 1.000.000.000.",""))))))))))))))))</x:f>
      </x:c>
      <x:c r="I536" s="29" t="str">
        <x:f>IF(ISNUMBER(D536),ROUND(D536,8),"")</x:f>
      </x:c>
      <x:c r="J536" s="29" t="n">
        <x:f>IF(ISNUMBER(F536),1,0)</x:f>
        <x:v>0</x:v>
      </x:c>
      <x:c r="K536" s="29" t="n">
        <x:f>IF(COUNTA(A536:F536)=0,0,1)</x:f>
        <x:v>0</x:v>
      </x:c>
    </x:row>
    <x:row r="537" ht="36" customHeight="1">
      <x:c r="A537" s="34"/>
      <x:c r="B537" s="34"/>
      <x:c r="C537" s="35"/>
      <x:c r="D537" s="36"/>
      <x:c r="E537" s="36"/>
      <x:c r="F537" s="37"/>
      <x:c r="G537" s="38" t="n">
        <x:f>IF(K537=0,0,IF(H537="",1,-1))</x:f>
        <x:v>0</x:v>
      </x:c>
      <x:c r="H537" s="33" t="str">
        <x:f>IF(K537=0,"",IF(A537="","Ausstiegs-ID eingeben",IF(IF(IFERROR(OR(CODE(UPPER(LEFT(A537,1)))&lt;65,CODE(UPPER(LEFT(A537,1)))&gt;90),TRUE),TRUE,OR(NOT(ISTEXT(A537)),LEN(A537)&gt;64,LEN(A537)&lt;&gt;LEN(SUBSTITUTE(A537,"*","")),LEN(A537)&lt;&gt;LEN(SUBSTITUTE(A537,"?","")),LEN(A537)&lt;&gt;LEN(SUBSTITUTE(A537,"~","")),LEN(A537)&lt;&gt;LEN(SUBSTITUTE(A537,"=","")),LEN(A537)&lt;&gt;LEN(SUBSTITUTE(A537,"&lt;","")),LEN(A537)&lt;&gt;LEN(SUBSTITUTE(A537,"&gt;","")))),"IDs: Text mit A–Z am Anfang, bis zu 64 Zeichen; ohne *, ?, ~, =, &lt; oder &gt;. Beispiel: T-001.",IF(COUNTIFS('Exits'!$A$9:$A$608,A537)&lt;&gt;1,"Ausstiegs-ID ist doppelt",IF(B537="","Zugehörige Trade-ID eingeben",IF(IF(IFERROR(OR(CODE(UPPER(LEFT(B537,1)))&lt;65,CODE(UPPER(LEFT(B537,1)))&gt;90),TRUE),TRUE,OR(NOT(ISTEXT(B537)),LEN(B537)&gt;64,LEN(B537)&lt;&gt;LEN(SUBSTITUTE(B537,"*","")),LEN(B537)&lt;&gt;LEN(SUBSTITUTE(B537,"?","")),LEN(B537)&lt;&gt;LEN(SUBSTITUTE(B537,"~","")),LEN(B537)&lt;&gt;LEN(SUBSTITUTE(B537,"=","")),LEN(B537)&lt;&gt;LEN(SUBSTITUTE(B537,"&lt;","")),LEN(B537)&lt;&gt;LEN(SUBSTITUTE(B537,"&gt;","")))),"IDs: Text mit A–Z am Anfang, bis zu 64 Zeichen; ohne *, ?, ~, =, &lt; oder &gt;. Beispiel: T-001.",IF(COUNTIFS('Trades'!$A$9:$A$208,B537)&lt;&gt;1,"Trade-ID muss genau einer Trades-Zeile entsprechen",IF(NOT(ISNUMBER(C537)),"Gültigen Schließungszeitpunkt eingeben",IF(OR(C537&lt;1,C537&gt;2958465),"Gültigen Schließungszeitpunkt eingeben",IF(NOT(ISNUMBER(D537)),"Positive geschlossene Menge eingeben",IF(OR(D537&lt;=0,D537&gt;1000000,ROUND(D537,8)&lt;&gt;D537),"Positive geschlossene Menge eingeben",IF(NOT(ISNUMBER(INDEX('Trades'!$D$9:$D$208,MATCH(B537,'Trades'!$A$9:$A$208,0)))),"Gültigen Eröffnungszeitpunkt eingeben",IF(C537&lt;INDEX('Trades'!$D$9:$D$208,MATCH(B537,'Trades'!$A$9:$A$208,0)),"Ausstieg liegt vor der Eröffnung",IF(AND(E537&lt;&gt;"",OR(NOT(ISNUMBER(E537)),E537&lt;=0)),"Positiven Kurs eingeben oder leer lassen",IF(AND(F537&lt;&gt;"",NOT(ISNUMBER(F537))),"Brutto-P&amp;L muss numerisch oder leer sein",IF(AND(ISNUMBER(F537),OR(ABS(F537)&gt;1000000000,ROUND(F537,2)&lt;&gt;F537)),"Geldbeträge: höchstens 2 Nachkommastellen; Eingabebetrag absolut ≤ 1.000.000.000.",""))))))))))))))))</x:f>
      </x:c>
      <x:c r="I537" s="29" t="str">
        <x:f>IF(ISNUMBER(D537),ROUND(D537,8),"")</x:f>
      </x:c>
      <x:c r="J537" s="29" t="n">
        <x:f>IF(ISNUMBER(F537),1,0)</x:f>
        <x:v>0</x:v>
      </x:c>
      <x:c r="K537" s="29" t="n">
        <x:f>IF(COUNTA(A537:F537)=0,0,1)</x:f>
        <x:v>0</x:v>
      </x:c>
    </x:row>
    <x:row r="538" ht="36" customHeight="1">
      <x:c r="A538" s="34"/>
      <x:c r="B538" s="34"/>
      <x:c r="C538" s="35"/>
      <x:c r="D538" s="36"/>
      <x:c r="E538" s="36"/>
      <x:c r="F538" s="37"/>
      <x:c r="G538" s="38" t="n">
        <x:f>IF(K538=0,0,IF(H538="",1,-1))</x:f>
        <x:v>0</x:v>
      </x:c>
      <x:c r="H538" s="33" t="str">
        <x:f>IF(K538=0,"",IF(A538="","Ausstiegs-ID eingeben",IF(IF(IFERROR(OR(CODE(UPPER(LEFT(A538,1)))&lt;65,CODE(UPPER(LEFT(A538,1)))&gt;90),TRUE),TRUE,OR(NOT(ISTEXT(A538)),LEN(A538)&gt;64,LEN(A538)&lt;&gt;LEN(SUBSTITUTE(A538,"*","")),LEN(A538)&lt;&gt;LEN(SUBSTITUTE(A538,"?","")),LEN(A538)&lt;&gt;LEN(SUBSTITUTE(A538,"~","")),LEN(A538)&lt;&gt;LEN(SUBSTITUTE(A538,"=","")),LEN(A538)&lt;&gt;LEN(SUBSTITUTE(A538,"&lt;","")),LEN(A538)&lt;&gt;LEN(SUBSTITUTE(A538,"&gt;","")))),"IDs: Text mit A–Z am Anfang, bis zu 64 Zeichen; ohne *, ?, ~, =, &lt; oder &gt;. Beispiel: T-001.",IF(COUNTIFS('Exits'!$A$9:$A$608,A538)&lt;&gt;1,"Ausstiegs-ID ist doppelt",IF(B538="","Zugehörige Trade-ID eingeben",IF(IF(IFERROR(OR(CODE(UPPER(LEFT(B538,1)))&lt;65,CODE(UPPER(LEFT(B538,1)))&gt;90),TRUE),TRUE,OR(NOT(ISTEXT(B538)),LEN(B538)&gt;64,LEN(B538)&lt;&gt;LEN(SUBSTITUTE(B538,"*","")),LEN(B538)&lt;&gt;LEN(SUBSTITUTE(B538,"?","")),LEN(B538)&lt;&gt;LEN(SUBSTITUTE(B538,"~","")),LEN(B538)&lt;&gt;LEN(SUBSTITUTE(B538,"=","")),LEN(B538)&lt;&gt;LEN(SUBSTITUTE(B538,"&lt;","")),LEN(B538)&lt;&gt;LEN(SUBSTITUTE(B538,"&gt;","")))),"IDs: Text mit A–Z am Anfang, bis zu 64 Zeichen; ohne *, ?, ~, =, &lt; oder &gt;. Beispiel: T-001.",IF(COUNTIFS('Trades'!$A$9:$A$208,B538)&lt;&gt;1,"Trade-ID muss genau einer Trades-Zeile entsprechen",IF(NOT(ISNUMBER(C538)),"Gültigen Schließungszeitpunkt eingeben",IF(OR(C538&lt;1,C538&gt;2958465),"Gültigen Schließungszeitpunkt eingeben",IF(NOT(ISNUMBER(D538)),"Positive geschlossene Menge eingeben",IF(OR(D538&lt;=0,D538&gt;1000000,ROUND(D538,8)&lt;&gt;D538),"Positive geschlossene Menge eingeben",IF(NOT(ISNUMBER(INDEX('Trades'!$D$9:$D$208,MATCH(B538,'Trades'!$A$9:$A$208,0)))),"Gültigen Eröffnungszeitpunkt eingeben",IF(C538&lt;INDEX('Trades'!$D$9:$D$208,MATCH(B538,'Trades'!$A$9:$A$208,0)),"Ausstieg liegt vor der Eröffnung",IF(AND(E538&lt;&gt;"",OR(NOT(ISNUMBER(E538)),E538&lt;=0)),"Positiven Kurs eingeben oder leer lassen",IF(AND(F538&lt;&gt;"",NOT(ISNUMBER(F538))),"Brutto-P&amp;L muss numerisch oder leer sein",IF(AND(ISNUMBER(F538),OR(ABS(F538)&gt;1000000000,ROUND(F538,2)&lt;&gt;F538)),"Geldbeträge: höchstens 2 Nachkommastellen; Eingabebetrag absolut ≤ 1.000.000.000.",""))))))))))))))))</x:f>
      </x:c>
      <x:c r="I538" s="29" t="str">
        <x:f>IF(ISNUMBER(D538),ROUND(D538,8),"")</x:f>
      </x:c>
      <x:c r="J538" s="29" t="n">
        <x:f>IF(ISNUMBER(F538),1,0)</x:f>
        <x:v>0</x:v>
      </x:c>
      <x:c r="K538" s="29" t="n">
        <x:f>IF(COUNTA(A538:F538)=0,0,1)</x:f>
        <x:v>0</x:v>
      </x:c>
    </x:row>
    <x:row r="539" ht="36" customHeight="1">
      <x:c r="A539" s="34"/>
      <x:c r="B539" s="34"/>
      <x:c r="C539" s="35"/>
      <x:c r="D539" s="36"/>
      <x:c r="E539" s="36"/>
      <x:c r="F539" s="37"/>
      <x:c r="G539" s="38" t="n">
        <x:f>IF(K539=0,0,IF(H539="",1,-1))</x:f>
        <x:v>0</x:v>
      </x:c>
      <x:c r="H539" s="33" t="str">
        <x:f>IF(K539=0,"",IF(A539="","Ausstiegs-ID eingeben",IF(IF(IFERROR(OR(CODE(UPPER(LEFT(A539,1)))&lt;65,CODE(UPPER(LEFT(A539,1)))&gt;90),TRUE),TRUE,OR(NOT(ISTEXT(A539)),LEN(A539)&gt;64,LEN(A539)&lt;&gt;LEN(SUBSTITUTE(A539,"*","")),LEN(A539)&lt;&gt;LEN(SUBSTITUTE(A539,"?","")),LEN(A539)&lt;&gt;LEN(SUBSTITUTE(A539,"~","")),LEN(A539)&lt;&gt;LEN(SUBSTITUTE(A539,"=","")),LEN(A539)&lt;&gt;LEN(SUBSTITUTE(A539,"&lt;","")),LEN(A539)&lt;&gt;LEN(SUBSTITUTE(A539,"&gt;","")))),"IDs: Text mit A–Z am Anfang, bis zu 64 Zeichen; ohne *, ?, ~, =, &lt; oder &gt;. Beispiel: T-001.",IF(COUNTIFS('Exits'!$A$9:$A$608,A539)&lt;&gt;1,"Ausstiegs-ID ist doppelt",IF(B539="","Zugehörige Trade-ID eingeben",IF(IF(IFERROR(OR(CODE(UPPER(LEFT(B539,1)))&lt;65,CODE(UPPER(LEFT(B539,1)))&gt;90),TRUE),TRUE,OR(NOT(ISTEXT(B539)),LEN(B539)&gt;64,LEN(B539)&lt;&gt;LEN(SUBSTITUTE(B539,"*","")),LEN(B539)&lt;&gt;LEN(SUBSTITUTE(B539,"?","")),LEN(B539)&lt;&gt;LEN(SUBSTITUTE(B539,"~","")),LEN(B539)&lt;&gt;LEN(SUBSTITUTE(B539,"=","")),LEN(B539)&lt;&gt;LEN(SUBSTITUTE(B539,"&lt;","")),LEN(B539)&lt;&gt;LEN(SUBSTITUTE(B539,"&gt;","")))),"IDs: Text mit A–Z am Anfang, bis zu 64 Zeichen; ohne *, ?, ~, =, &lt; oder &gt;. Beispiel: T-001.",IF(COUNTIFS('Trades'!$A$9:$A$208,B539)&lt;&gt;1,"Trade-ID muss genau einer Trades-Zeile entsprechen",IF(NOT(ISNUMBER(C539)),"Gültigen Schließungszeitpunkt eingeben",IF(OR(C539&lt;1,C539&gt;2958465),"Gültigen Schließungszeitpunkt eingeben",IF(NOT(ISNUMBER(D539)),"Positive geschlossene Menge eingeben",IF(OR(D539&lt;=0,D539&gt;1000000,ROUND(D539,8)&lt;&gt;D539),"Positive geschlossene Menge eingeben",IF(NOT(ISNUMBER(INDEX('Trades'!$D$9:$D$208,MATCH(B539,'Trades'!$A$9:$A$208,0)))),"Gültigen Eröffnungszeitpunkt eingeben",IF(C539&lt;INDEX('Trades'!$D$9:$D$208,MATCH(B539,'Trades'!$A$9:$A$208,0)),"Ausstieg liegt vor der Eröffnung",IF(AND(E539&lt;&gt;"",OR(NOT(ISNUMBER(E539)),E539&lt;=0)),"Positiven Kurs eingeben oder leer lassen",IF(AND(F539&lt;&gt;"",NOT(ISNUMBER(F539))),"Brutto-P&amp;L muss numerisch oder leer sein",IF(AND(ISNUMBER(F539),OR(ABS(F539)&gt;1000000000,ROUND(F539,2)&lt;&gt;F539)),"Geldbeträge: höchstens 2 Nachkommastellen; Eingabebetrag absolut ≤ 1.000.000.000.",""))))))))))))))))</x:f>
      </x:c>
      <x:c r="I539" s="29" t="str">
        <x:f>IF(ISNUMBER(D539),ROUND(D539,8),"")</x:f>
      </x:c>
      <x:c r="J539" s="29" t="n">
        <x:f>IF(ISNUMBER(F539),1,0)</x:f>
        <x:v>0</x:v>
      </x:c>
      <x:c r="K539" s="29" t="n">
        <x:f>IF(COUNTA(A539:F539)=0,0,1)</x:f>
        <x:v>0</x:v>
      </x:c>
    </x:row>
    <x:row r="540" ht="36" customHeight="1">
      <x:c r="A540" s="34"/>
      <x:c r="B540" s="34"/>
      <x:c r="C540" s="35"/>
      <x:c r="D540" s="36"/>
      <x:c r="E540" s="36"/>
      <x:c r="F540" s="37"/>
      <x:c r="G540" s="38" t="n">
        <x:f>IF(K540=0,0,IF(H540="",1,-1))</x:f>
        <x:v>0</x:v>
      </x:c>
      <x:c r="H540" s="33" t="str">
        <x:f>IF(K540=0,"",IF(A540="","Ausstiegs-ID eingeben",IF(IF(IFERROR(OR(CODE(UPPER(LEFT(A540,1)))&lt;65,CODE(UPPER(LEFT(A540,1)))&gt;90),TRUE),TRUE,OR(NOT(ISTEXT(A540)),LEN(A540)&gt;64,LEN(A540)&lt;&gt;LEN(SUBSTITUTE(A540,"*","")),LEN(A540)&lt;&gt;LEN(SUBSTITUTE(A540,"?","")),LEN(A540)&lt;&gt;LEN(SUBSTITUTE(A540,"~","")),LEN(A540)&lt;&gt;LEN(SUBSTITUTE(A540,"=","")),LEN(A540)&lt;&gt;LEN(SUBSTITUTE(A540,"&lt;","")),LEN(A540)&lt;&gt;LEN(SUBSTITUTE(A540,"&gt;","")))),"IDs: Text mit A–Z am Anfang, bis zu 64 Zeichen; ohne *, ?, ~, =, &lt; oder &gt;. Beispiel: T-001.",IF(COUNTIFS('Exits'!$A$9:$A$608,A540)&lt;&gt;1,"Ausstiegs-ID ist doppelt",IF(B540="","Zugehörige Trade-ID eingeben",IF(IF(IFERROR(OR(CODE(UPPER(LEFT(B540,1)))&lt;65,CODE(UPPER(LEFT(B540,1)))&gt;90),TRUE),TRUE,OR(NOT(ISTEXT(B540)),LEN(B540)&gt;64,LEN(B540)&lt;&gt;LEN(SUBSTITUTE(B540,"*","")),LEN(B540)&lt;&gt;LEN(SUBSTITUTE(B540,"?","")),LEN(B540)&lt;&gt;LEN(SUBSTITUTE(B540,"~","")),LEN(B540)&lt;&gt;LEN(SUBSTITUTE(B540,"=","")),LEN(B540)&lt;&gt;LEN(SUBSTITUTE(B540,"&lt;","")),LEN(B540)&lt;&gt;LEN(SUBSTITUTE(B540,"&gt;","")))),"IDs: Text mit A–Z am Anfang, bis zu 64 Zeichen; ohne *, ?, ~, =, &lt; oder &gt;. Beispiel: T-001.",IF(COUNTIFS('Trades'!$A$9:$A$208,B540)&lt;&gt;1,"Trade-ID muss genau einer Trades-Zeile entsprechen",IF(NOT(ISNUMBER(C540)),"Gültigen Schließungszeitpunkt eingeben",IF(OR(C540&lt;1,C540&gt;2958465),"Gültigen Schließungszeitpunkt eingeben",IF(NOT(ISNUMBER(D540)),"Positive geschlossene Menge eingeben",IF(OR(D540&lt;=0,D540&gt;1000000,ROUND(D540,8)&lt;&gt;D540),"Positive geschlossene Menge eingeben",IF(NOT(ISNUMBER(INDEX('Trades'!$D$9:$D$208,MATCH(B540,'Trades'!$A$9:$A$208,0)))),"Gültigen Eröffnungszeitpunkt eingeben",IF(C540&lt;INDEX('Trades'!$D$9:$D$208,MATCH(B540,'Trades'!$A$9:$A$208,0)),"Ausstieg liegt vor der Eröffnung",IF(AND(E540&lt;&gt;"",OR(NOT(ISNUMBER(E540)),E540&lt;=0)),"Positiven Kurs eingeben oder leer lassen",IF(AND(F540&lt;&gt;"",NOT(ISNUMBER(F540))),"Brutto-P&amp;L muss numerisch oder leer sein",IF(AND(ISNUMBER(F540),OR(ABS(F540)&gt;1000000000,ROUND(F540,2)&lt;&gt;F540)),"Geldbeträge: höchstens 2 Nachkommastellen; Eingabebetrag absolut ≤ 1.000.000.000.",""))))))))))))))))</x:f>
      </x:c>
      <x:c r="I540" s="29" t="str">
        <x:f>IF(ISNUMBER(D540),ROUND(D540,8),"")</x:f>
      </x:c>
      <x:c r="J540" s="29" t="n">
        <x:f>IF(ISNUMBER(F540),1,0)</x:f>
        <x:v>0</x:v>
      </x:c>
      <x:c r="K540" s="29" t="n">
        <x:f>IF(COUNTA(A540:F540)=0,0,1)</x:f>
        <x:v>0</x:v>
      </x:c>
    </x:row>
    <x:row r="541" ht="36" customHeight="1">
      <x:c r="A541" s="34"/>
      <x:c r="B541" s="34"/>
      <x:c r="C541" s="35"/>
      <x:c r="D541" s="36"/>
      <x:c r="E541" s="36"/>
      <x:c r="F541" s="37"/>
      <x:c r="G541" s="38" t="n">
        <x:f>IF(K541=0,0,IF(H541="",1,-1))</x:f>
        <x:v>0</x:v>
      </x:c>
      <x:c r="H541" s="33" t="str">
        <x:f>IF(K541=0,"",IF(A541="","Ausstiegs-ID eingeben",IF(IF(IFERROR(OR(CODE(UPPER(LEFT(A541,1)))&lt;65,CODE(UPPER(LEFT(A541,1)))&gt;90),TRUE),TRUE,OR(NOT(ISTEXT(A541)),LEN(A541)&gt;64,LEN(A541)&lt;&gt;LEN(SUBSTITUTE(A541,"*","")),LEN(A541)&lt;&gt;LEN(SUBSTITUTE(A541,"?","")),LEN(A541)&lt;&gt;LEN(SUBSTITUTE(A541,"~","")),LEN(A541)&lt;&gt;LEN(SUBSTITUTE(A541,"=","")),LEN(A541)&lt;&gt;LEN(SUBSTITUTE(A541,"&lt;","")),LEN(A541)&lt;&gt;LEN(SUBSTITUTE(A541,"&gt;","")))),"IDs: Text mit A–Z am Anfang, bis zu 64 Zeichen; ohne *, ?, ~, =, &lt; oder &gt;. Beispiel: T-001.",IF(COUNTIFS('Exits'!$A$9:$A$608,A541)&lt;&gt;1,"Ausstiegs-ID ist doppelt",IF(B541="","Zugehörige Trade-ID eingeben",IF(IF(IFERROR(OR(CODE(UPPER(LEFT(B541,1)))&lt;65,CODE(UPPER(LEFT(B541,1)))&gt;90),TRUE),TRUE,OR(NOT(ISTEXT(B541)),LEN(B541)&gt;64,LEN(B541)&lt;&gt;LEN(SUBSTITUTE(B541,"*","")),LEN(B541)&lt;&gt;LEN(SUBSTITUTE(B541,"?","")),LEN(B541)&lt;&gt;LEN(SUBSTITUTE(B541,"~","")),LEN(B541)&lt;&gt;LEN(SUBSTITUTE(B541,"=","")),LEN(B541)&lt;&gt;LEN(SUBSTITUTE(B541,"&lt;","")),LEN(B541)&lt;&gt;LEN(SUBSTITUTE(B541,"&gt;","")))),"IDs: Text mit A–Z am Anfang, bis zu 64 Zeichen; ohne *, ?, ~, =, &lt; oder &gt;. Beispiel: T-001.",IF(COUNTIFS('Trades'!$A$9:$A$208,B541)&lt;&gt;1,"Trade-ID muss genau einer Trades-Zeile entsprechen",IF(NOT(ISNUMBER(C541)),"Gültigen Schließungszeitpunkt eingeben",IF(OR(C541&lt;1,C541&gt;2958465),"Gültigen Schließungszeitpunkt eingeben",IF(NOT(ISNUMBER(D541)),"Positive geschlossene Menge eingeben",IF(OR(D541&lt;=0,D541&gt;1000000,ROUND(D541,8)&lt;&gt;D541),"Positive geschlossene Menge eingeben",IF(NOT(ISNUMBER(INDEX('Trades'!$D$9:$D$208,MATCH(B541,'Trades'!$A$9:$A$208,0)))),"Gültigen Eröffnungszeitpunkt eingeben",IF(C541&lt;INDEX('Trades'!$D$9:$D$208,MATCH(B541,'Trades'!$A$9:$A$208,0)),"Ausstieg liegt vor der Eröffnung",IF(AND(E541&lt;&gt;"",OR(NOT(ISNUMBER(E541)),E541&lt;=0)),"Positiven Kurs eingeben oder leer lassen",IF(AND(F541&lt;&gt;"",NOT(ISNUMBER(F541))),"Brutto-P&amp;L muss numerisch oder leer sein",IF(AND(ISNUMBER(F541),OR(ABS(F541)&gt;1000000000,ROUND(F541,2)&lt;&gt;F541)),"Geldbeträge: höchstens 2 Nachkommastellen; Eingabebetrag absolut ≤ 1.000.000.000.",""))))))))))))))))</x:f>
      </x:c>
      <x:c r="I541" s="29" t="str">
        <x:f>IF(ISNUMBER(D541),ROUND(D541,8),"")</x:f>
      </x:c>
      <x:c r="J541" s="29" t="n">
        <x:f>IF(ISNUMBER(F541),1,0)</x:f>
        <x:v>0</x:v>
      </x:c>
      <x:c r="K541" s="29" t="n">
        <x:f>IF(COUNTA(A541:F541)=0,0,1)</x:f>
        <x:v>0</x:v>
      </x:c>
    </x:row>
    <x:row r="542" ht="36" customHeight="1">
      <x:c r="A542" s="34"/>
      <x:c r="B542" s="34"/>
      <x:c r="C542" s="35"/>
      <x:c r="D542" s="36"/>
      <x:c r="E542" s="36"/>
      <x:c r="F542" s="37"/>
      <x:c r="G542" s="38" t="n">
        <x:f>IF(K542=0,0,IF(H542="",1,-1))</x:f>
        <x:v>0</x:v>
      </x:c>
      <x:c r="H542" s="33" t="str">
        <x:f>IF(K542=0,"",IF(A542="","Ausstiegs-ID eingeben",IF(IF(IFERROR(OR(CODE(UPPER(LEFT(A542,1)))&lt;65,CODE(UPPER(LEFT(A542,1)))&gt;90),TRUE),TRUE,OR(NOT(ISTEXT(A542)),LEN(A542)&gt;64,LEN(A542)&lt;&gt;LEN(SUBSTITUTE(A542,"*","")),LEN(A542)&lt;&gt;LEN(SUBSTITUTE(A542,"?","")),LEN(A542)&lt;&gt;LEN(SUBSTITUTE(A542,"~","")),LEN(A542)&lt;&gt;LEN(SUBSTITUTE(A542,"=","")),LEN(A542)&lt;&gt;LEN(SUBSTITUTE(A542,"&lt;","")),LEN(A542)&lt;&gt;LEN(SUBSTITUTE(A542,"&gt;","")))),"IDs: Text mit A–Z am Anfang, bis zu 64 Zeichen; ohne *, ?, ~, =, &lt; oder &gt;. Beispiel: T-001.",IF(COUNTIFS('Exits'!$A$9:$A$608,A542)&lt;&gt;1,"Ausstiegs-ID ist doppelt",IF(B542="","Zugehörige Trade-ID eingeben",IF(IF(IFERROR(OR(CODE(UPPER(LEFT(B542,1)))&lt;65,CODE(UPPER(LEFT(B542,1)))&gt;90),TRUE),TRUE,OR(NOT(ISTEXT(B542)),LEN(B542)&gt;64,LEN(B542)&lt;&gt;LEN(SUBSTITUTE(B542,"*","")),LEN(B542)&lt;&gt;LEN(SUBSTITUTE(B542,"?","")),LEN(B542)&lt;&gt;LEN(SUBSTITUTE(B542,"~","")),LEN(B542)&lt;&gt;LEN(SUBSTITUTE(B542,"=","")),LEN(B542)&lt;&gt;LEN(SUBSTITUTE(B542,"&lt;","")),LEN(B542)&lt;&gt;LEN(SUBSTITUTE(B542,"&gt;","")))),"IDs: Text mit A–Z am Anfang, bis zu 64 Zeichen; ohne *, ?, ~, =, &lt; oder &gt;. Beispiel: T-001.",IF(COUNTIFS('Trades'!$A$9:$A$208,B542)&lt;&gt;1,"Trade-ID muss genau einer Trades-Zeile entsprechen",IF(NOT(ISNUMBER(C542)),"Gültigen Schließungszeitpunkt eingeben",IF(OR(C542&lt;1,C542&gt;2958465),"Gültigen Schließungszeitpunkt eingeben",IF(NOT(ISNUMBER(D542)),"Positive geschlossene Menge eingeben",IF(OR(D542&lt;=0,D542&gt;1000000,ROUND(D542,8)&lt;&gt;D542),"Positive geschlossene Menge eingeben",IF(NOT(ISNUMBER(INDEX('Trades'!$D$9:$D$208,MATCH(B542,'Trades'!$A$9:$A$208,0)))),"Gültigen Eröffnungszeitpunkt eingeben",IF(C542&lt;INDEX('Trades'!$D$9:$D$208,MATCH(B542,'Trades'!$A$9:$A$208,0)),"Ausstieg liegt vor der Eröffnung",IF(AND(E542&lt;&gt;"",OR(NOT(ISNUMBER(E542)),E542&lt;=0)),"Positiven Kurs eingeben oder leer lassen",IF(AND(F542&lt;&gt;"",NOT(ISNUMBER(F542))),"Brutto-P&amp;L muss numerisch oder leer sein",IF(AND(ISNUMBER(F542),OR(ABS(F542)&gt;1000000000,ROUND(F542,2)&lt;&gt;F542)),"Geldbeträge: höchstens 2 Nachkommastellen; Eingabebetrag absolut ≤ 1.000.000.000.",""))))))))))))))))</x:f>
      </x:c>
      <x:c r="I542" s="29" t="str">
        <x:f>IF(ISNUMBER(D542),ROUND(D542,8),"")</x:f>
      </x:c>
      <x:c r="J542" s="29" t="n">
        <x:f>IF(ISNUMBER(F542),1,0)</x:f>
        <x:v>0</x:v>
      </x:c>
      <x:c r="K542" s="29" t="n">
        <x:f>IF(COUNTA(A542:F542)=0,0,1)</x:f>
        <x:v>0</x:v>
      </x:c>
    </x:row>
    <x:row r="543" ht="36" customHeight="1">
      <x:c r="A543" s="34"/>
      <x:c r="B543" s="34"/>
      <x:c r="C543" s="35"/>
      <x:c r="D543" s="36"/>
      <x:c r="E543" s="36"/>
      <x:c r="F543" s="37"/>
      <x:c r="G543" s="38" t="n">
        <x:f>IF(K543=0,0,IF(H543="",1,-1))</x:f>
        <x:v>0</x:v>
      </x:c>
      <x:c r="H543" s="33" t="str">
        <x:f>IF(K543=0,"",IF(A543="","Ausstiegs-ID eingeben",IF(IF(IFERROR(OR(CODE(UPPER(LEFT(A543,1)))&lt;65,CODE(UPPER(LEFT(A543,1)))&gt;90),TRUE),TRUE,OR(NOT(ISTEXT(A543)),LEN(A543)&gt;64,LEN(A543)&lt;&gt;LEN(SUBSTITUTE(A543,"*","")),LEN(A543)&lt;&gt;LEN(SUBSTITUTE(A543,"?","")),LEN(A543)&lt;&gt;LEN(SUBSTITUTE(A543,"~","")),LEN(A543)&lt;&gt;LEN(SUBSTITUTE(A543,"=","")),LEN(A543)&lt;&gt;LEN(SUBSTITUTE(A543,"&lt;","")),LEN(A543)&lt;&gt;LEN(SUBSTITUTE(A543,"&gt;","")))),"IDs: Text mit A–Z am Anfang, bis zu 64 Zeichen; ohne *, ?, ~, =, &lt; oder &gt;. Beispiel: T-001.",IF(COUNTIFS('Exits'!$A$9:$A$608,A543)&lt;&gt;1,"Ausstiegs-ID ist doppelt",IF(B543="","Zugehörige Trade-ID eingeben",IF(IF(IFERROR(OR(CODE(UPPER(LEFT(B543,1)))&lt;65,CODE(UPPER(LEFT(B543,1)))&gt;90),TRUE),TRUE,OR(NOT(ISTEXT(B543)),LEN(B543)&gt;64,LEN(B543)&lt;&gt;LEN(SUBSTITUTE(B543,"*","")),LEN(B543)&lt;&gt;LEN(SUBSTITUTE(B543,"?","")),LEN(B543)&lt;&gt;LEN(SUBSTITUTE(B543,"~","")),LEN(B543)&lt;&gt;LEN(SUBSTITUTE(B543,"=","")),LEN(B543)&lt;&gt;LEN(SUBSTITUTE(B543,"&lt;","")),LEN(B543)&lt;&gt;LEN(SUBSTITUTE(B543,"&gt;","")))),"IDs: Text mit A–Z am Anfang, bis zu 64 Zeichen; ohne *, ?, ~, =, &lt; oder &gt;. Beispiel: T-001.",IF(COUNTIFS('Trades'!$A$9:$A$208,B543)&lt;&gt;1,"Trade-ID muss genau einer Trades-Zeile entsprechen",IF(NOT(ISNUMBER(C543)),"Gültigen Schließungszeitpunkt eingeben",IF(OR(C543&lt;1,C543&gt;2958465),"Gültigen Schließungszeitpunkt eingeben",IF(NOT(ISNUMBER(D543)),"Positive geschlossene Menge eingeben",IF(OR(D543&lt;=0,D543&gt;1000000,ROUND(D543,8)&lt;&gt;D543),"Positive geschlossene Menge eingeben",IF(NOT(ISNUMBER(INDEX('Trades'!$D$9:$D$208,MATCH(B543,'Trades'!$A$9:$A$208,0)))),"Gültigen Eröffnungszeitpunkt eingeben",IF(C543&lt;INDEX('Trades'!$D$9:$D$208,MATCH(B543,'Trades'!$A$9:$A$208,0)),"Ausstieg liegt vor der Eröffnung",IF(AND(E543&lt;&gt;"",OR(NOT(ISNUMBER(E543)),E543&lt;=0)),"Positiven Kurs eingeben oder leer lassen",IF(AND(F543&lt;&gt;"",NOT(ISNUMBER(F543))),"Brutto-P&amp;L muss numerisch oder leer sein",IF(AND(ISNUMBER(F543),OR(ABS(F543)&gt;1000000000,ROUND(F543,2)&lt;&gt;F543)),"Geldbeträge: höchstens 2 Nachkommastellen; Eingabebetrag absolut ≤ 1.000.000.000.",""))))))))))))))))</x:f>
      </x:c>
      <x:c r="I543" s="29" t="str">
        <x:f>IF(ISNUMBER(D543),ROUND(D543,8),"")</x:f>
      </x:c>
      <x:c r="J543" s="29" t="n">
        <x:f>IF(ISNUMBER(F543),1,0)</x:f>
        <x:v>0</x:v>
      </x:c>
      <x:c r="K543" s="29" t="n">
        <x:f>IF(COUNTA(A543:F543)=0,0,1)</x:f>
        <x:v>0</x:v>
      </x:c>
    </x:row>
    <x:row r="544" ht="36" customHeight="1">
      <x:c r="A544" s="34"/>
      <x:c r="B544" s="34"/>
      <x:c r="C544" s="35"/>
      <x:c r="D544" s="36"/>
      <x:c r="E544" s="36"/>
      <x:c r="F544" s="37"/>
      <x:c r="G544" s="38" t="n">
        <x:f>IF(K544=0,0,IF(H544="",1,-1))</x:f>
        <x:v>0</x:v>
      </x:c>
      <x:c r="H544" s="33" t="str">
        <x:f>IF(K544=0,"",IF(A544="","Ausstiegs-ID eingeben",IF(IF(IFERROR(OR(CODE(UPPER(LEFT(A544,1)))&lt;65,CODE(UPPER(LEFT(A544,1)))&gt;90),TRUE),TRUE,OR(NOT(ISTEXT(A544)),LEN(A544)&gt;64,LEN(A544)&lt;&gt;LEN(SUBSTITUTE(A544,"*","")),LEN(A544)&lt;&gt;LEN(SUBSTITUTE(A544,"?","")),LEN(A544)&lt;&gt;LEN(SUBSTITUTE(A544,"~","")),LEN(A544)&lt;&gt;LEN(SUBSTITUTE(A544,"=","")),LEN(A544)&lt;&gt;LEN(SUBSTITUTE(A544,"&lt;","")),LEN(A544)&lt;&gt;LEN(SUBSTITUTE(A544,"&gt;","")))),"IDs: Text mit A–Z am Anfang, bis zu 64 Zeichen; ohne *, ?, ~, =, &lt; oder &gt;. Beispiel: T-001.",IF(COUNTIFS('Exits'!$A$9:$A$608,A544)&lt;&gt;1,"Ausstiegs-ID ist doppelt",IF(B544="","Zugehörige Trade-ID eingeben",IF(IF(IFERROR(OR(CODE(UPPER(LEFT(B544,1)))&lt;65,CODE(UPPER(LEFT(B544,1)))&gt;90),TRUE),TRUE,OR(NOT(ISTEXT(B544)),LEN(B544)&gt;64,LEN(B544)&lt;&gt;LEN(SUBSTITUTE(B544,"*","")),LEN(B544)&lt;&gt;LEN(SUBSTITUTE(B544,"?","")),LEN(B544)&lt;&gt;LEN(SUBSTITUTE(B544,"~","")),LEN(B544)&lt;&gt;LEN(SUBSTITUTE(B544,"=","")),LEN(B544)&lt;&gt;LEN(SUBSTITUTE(B544,"&lt;","")),LEN(B544)&lt;&gt;LEN(SUBSTITUTE(B544,"&gt;","")))),"IDs: Text mit A–Z am Anfang, bis zu 64 Zeichen; ohne *, ?, ~, =, &lt; oder &gt;. Beispiel: T-001.",IF(COUNTIFS('Trades'!$A$9:$A$208,B544)&lt;&gt;1,"Trade-ID muss genau einer Trades-Zeile entsprechen",IF(NOT(ISNUMBER(C544)),"Gültigen Schließungszeitpunkt eingeben",IF(OR(C544&lt;1,C544&gt;2958465),"Gültigen Schließungszeitpunkt eingeben",IF(NOT(ISNUMBER(D544)),"Positive geschlossene Menge eingeben",IF(OR(D544&lt;=0,D544&gt;1000000,ROUND(D544,8)&lt;&gt;D544),"Positive geschlossene Menge eingeben",IF(NOT(ISNUMBER(INDEX('Trades'!$D$9:$D$208,MATCH(B544,'Trades'!$A$9:$A$208,0)))),"Gültigen Eröffnungszeitpunkt eingeben",IF(C544&lt;INDEX('Trades'!$D$9:$D$208,MATCH(B544,'Trades'!$A$9:$A$208,0)),"Ausstieg liegt vor der Eröffnung",IF(AND(E544&lt;&gt;"",OR(NOT(ISNUMBER(E544)),E544&lt;=0)),"Positiven Kurs eingeben oder leer lassen",IF(AND(F544&lt;&gt;"",NOT(ISNUMBER(F544))),"Brutto-P&amp;L muss numerisch oder leer sein",IF(AND(ISNUMBER(F544),OR(ABS(F544)&gt;1000000000,ROUND(F544,2)&lt;&gt;F544)),"Geldbeträge: höchstens 2 Nachkommastellen; Eingabebetrag absolut ≤ 1.000.000.000.",""))))))))))))))))</x:f>
      </x:c>
      <x:c r="I544" s="29" t="str">
        <x:f>IF(ISNUMBER(D544),ROUND(D544,8),"")</x:f>
      </x:c>
      <x:c r="J544" s="29" t="n">
        <x:f>IF(ISNUMBER(F544),1,0)</x:f>
        <x:v>0</x:v>
      </x:c>
      <x:c r="K544" s="29" t="n">
        <x:f>IF(COUNTA(A544:F544)=0,0,1)</x:f>
        <x:v>0</x:v>
      </x:c>
    </x:row>
    <x:row r="545" ht="36" customHeight="1">
      <x:c r="A545" s="34"/>
      <x:c r="B545" s="34"/>
      <x:c r="C545" s="35"/>
      <x:c r="D545" s="36"/>
      <x:c r="E545" s="36"/>
      <x:c r="F545" s="37"/>
      <x:c r="G545" s="38" t="n">
        <x:f>IF(K545=0,0,IF(H545="",1,-1))</x:f>
        <x:v>0</x:v>
      </x:c>
      <x:c r="H545" s="33" t="str">
        <x:f>IF(K545=0,"",IF(A545="","Ausstiegs-ID eingeben",IF(IF(IFERROR(OR(CODE(UPPER(LEFT(A545,1)))&lt;65,CODE(UPPER(LEFT(A545,1)))&gt;90),TRUE),TRUE,OR(NOT(ISTEXT(A545)),LEN(A545)&gt;64,LEN(A545)&lt;&gt;LEN(SUBSTITUTE(A545,"*","")),LEN(A545)&lt;&gt;LEN(SUBSTITUTE(A545,"?","")),LEN(A545)&lt;&gt;LEN(SUBSTITUTE(A545,"~","")),LEN(A545)&lt;&gt;LEN(SUBSTITUTE(A545,"=","")),LEN(A545)&lt;&gt;LEN(SUBSTITUTE(A545,"&lt;","")),LEN(A545)&lt;&gt;LEN(SUBSTITUTE(A545,"&gt;","")))),"IDs: Text mit A–Z am Anfang, bis zu 64 Zeichen; ohne *, ?, ~, =, &lt; oder &gt;. Beispiel: T-001.",IF(COUNTIFS('Exits'!$A$9:$A$608,A545)&lt;&gt;1,"Ausstiegs-ID ist doppelt",IF(B545="","Zugehörige Trade-ID eingeben",IF(IF(IFERROR(OR(CODE(UPPER(LEFT(B545,1)))&lt;65,CODE(UPPER(LEFT(B545,1)))&gt;90),TRUE),TRUE,OR(NOT(ISTEXT(B545)),LEN(B545)&gt;64,LEN(B545)&lt;&gt;LEN(SUBSTITUTE(B545,"*","")),LEN(B545)&lt;&gt;LEN(SUBSTITUTE(B545,"?","")),LEN(B545)&lt;&gt;LEN(SUBSTITUTE(B545,"~","")),LEN(B545)&lt;&gt;LEN(SUBSTITUTE(B545,"=","")),LEN(B545)&lt;&gt;LEN(SUBSTITUTE(B545,"&lt;","")),LEN(B545)&lt;&gt;LEN(SUBSTITUTE(B545,"&gt;","")))),"IDs: Text mit A–Z am Anfang, bis zu 64 Zeichen; ohne *, ?, ~, =, &lt; oder &gt;. Beispiel: T-001.",IF(COUNTIFS('Trades'!$A$9:$A$208,B545)&lt;&gt;1,"Trade-ID muss genau einer Trades-Zeile entsprechen",IF(NOT(ISNUMBER(C545)),"Gültigen Schließungszeitpunkt eingeben",IF(OR(C545&lt;1,C545&gt;2958465),"Gültigen Schließungszeitpunkt eingeben",IF(NOT(ISNUMBER(D545)),"Positive geschlossene Menge eingeben",IF(OR(D545&lt;=0,D545&gt;1000000,ROUND(D545,8)&lt;&gt;D545),"Positive geschlossene Menge eingeben",IF(NOT(ISNUMBER(INDEX('Trades'!$D$9:$D$208,MATCH(B545,'Trades'!$A$9:$A$208,0)))),"Gültigen Eröffnungszeitpunkt eingeben",IF(C545&lt;INDEX('Trades'!$D$9:$D$208,MATCH(B545,'Trades'!$A$9:$A$208,0)),"Ausstieg liegt vor der Eröffnung",IF(AND(E545&lt;&gt;"",OR(NOT(ISNUMBER(E545)),E545&lt;=0)),"Positiven Kurs eingeben oder leer lassen",IF(AND(F545&lt;&gt;"",NOT(ISNUMBER(F545))),"Brutto-P&amp;L muss numerisch oder leer sein",IF(AND(ISNUMBER(F545),OR(ABS(F545)&gt;1000000000,ROUND(F545,2)&lt;&gt;F545)),"Geldbeträge: höchstens 2 Nachkommastellen; Eingabebetrag absolut ≤ 1.000.000.000.",""))))))))))))))))</x:f>
      </x:c>
      <x:c r="I545" s="29" t="str">
        <x:f>IF(ISNUMBER(D545),ROUND(D545,8),"")</x:f>
      </x:c>
      <x:c r="J545" s="29" t="n">
        <x:f>IF(ISNUMBER(F545),1,0)</x:f>
        <x:v>0</x:v>
      </x:c>
      <x:c r="K545" s="29" t="n">
        <x:f>IF(COUNTA(A545:F545)=0,0,1)</x:f>
        <x:v>0</x:v>
      </x:c>
    </x:row>
    <x:row r="546" ht="36" customHeight="1">
      <x:c r="A546" s="34"/>
      <x:c r="B546" s="34"/>
      <x:c r="C546" s="35"/>
      <x:c r="D546" s="36"/>
      <x:c r="E546" s="36"/>
      <x:c r="F546" s="37"/>
      <x:c r="G546" s="38" t="n">
        <x:f>IF(K546=0,0,IF(H546="",1,-1))</x:f>
        <x:v>0</x:v>
      </x:c>
      <x:c r="H546" s="33" t="str">
        <x:f>IF(K546=0,"",IF(A546="","Ausstiegs-ID eingeben",IF(IF(IFERROR(OR(CODE(UPPER(LEFT(A546,1)))&lt;65,CODE(UPPER(LEFT(A546,1)))&gt;90),TRUE),TRUE,OR(NOT(ISTEXT(A546)),LEN(A546)&gt;64,LEN(A546)&lt;&gt;LEN(SUBSTITUTE(A546,"*","")),LEN(A546)&lt;&gt;LEN(SUBSTITUTE(A546,"?","")),LEN(A546)&lt;&gt;LEN(SUBSTITUTE(A546,"~","")),LEN(A546)&lt;&gt;LEN(SUBSTITUTE(A546,"=","")),LEN(A546)&lt;&gt;LEN(SUBSTITUTE(A546,"&lt;","")),LEN(A546)&lt;&gt;LEN(SUBSTITUTE(A546,"&gt;","")))),"IDs: Text mit A–Z am Anfang, bis zu 64 Zeichen; ohne *, ?, ~, =, &lt; oder &gt;. Beispiel: T-001.",IF(COUNTIFS('Exits'!$A$9:$A$608,A546)&lt;&gt;1,"Ausstiegs-ID ist doppelt",IF(B546="","Zugehörige Trade-ID eingeben",IF(IF(IFERROR(OR(CODE(UPPER(LEFT(B546,1)))&lt;65,CODE(UPPER(LEFT(B546,1)))&gt;90),TRUE),TRUE,OR(NOT(ISTEXT(B546)),LEN(B546)&gt;64,LEN(B546)&lt;&gt;LEN(SUBSTITUTE(B546,"*","")),LEN(B546)&lt;&gt;LEN(SUBSTITUTE(B546,"?","")),LEN(B546)&lt;&gt;LEN(SUBSTITUTE(B546,"~","")),LEN(B546)&lt;&gt;LEN(SUBSTITUTE(B546,"=","")),LEN(B546)&lt;&gt;LEN(SUBSTITUTE(B546,"&lt;","")),LEN(B546)&lt;&gt;LEN(SUBSTITUTE(B546,"&gt;","")))),"IDs: Text mit A–Z am Anfang, bis zu 64 Zeichen; ohne *, ?, ~, =, &lt; oder &gt;. Beispiel: T-001.",IF(COUNTIFS('Trades'!$A$9:$A$208,B546)&lt;&gt;1,"Trade-ID muss genau einer Trades-Zeile entsprechen",IF(NOT(ISNUMBER(C546)),"Gültigen Schließungszeitpunkt eingeben",IF(OR(C546&lt;1,C546&gt;2958465),"Gültigen Schließungszeitpunkt eingeben",IF(NOT(ISNUMBER(D546)),"Positive geschlossene Menge eingeben",IF(OR(D546&lt;=0,D546&gt;1000000,ROUND(D546,8)&lt;&gt;D546),"Positive geschlossene Menge eingeben",IF(NOT(ISNUMBER(INDEX('Trades'!$D$9:$D$208,MATCH(B546,'Trades'!$A$9:$A$208,0)))),"Gültigen Eröffnungszeitpunkt eingeben",IF(C546&lt;INDEX('Trades'!$D$9:$D$208,MATCH(B546,'Trades'!$A$9:$A$208,0)),"Ausstieg liegt vor der Eröffnung",IF(AND(E546&lt;&gt;"",OR(NOT(ISNUMBER(E546)),E546&lt;=0)),"Positiven Kurs eingeben oder leer lassen",IF(AND(F546&lt;&gt;"",NOT(ISNUMBER(F546))),"Brutto-P&amp;L muss numerisch oder leer sein",IF(AND(ISNUMBER(F546),OR(ABS(F546)&gt;1000000000,ROUND(F546,2)&lt;&gt;F546)),"Geldbeträge: höchstens 2 Nachkommastellen; Eingabebetrag absolut ≤ 1.000.000.000.",""))))))))))))))))</x:f>
      </x:c>
      <x:c r="I546" s="29" t="str">
        <x:f>IF(ISNUMBER(D546),ROUND(D546,8),"")</x:f>
      </x:c>
      <x:c r="J546" s="29" t="n">
        <x:f>IF(ISNUMBER(F546),1,0)</x:f>
        <x:v>0</x:v>
      </x:c>
      <x:c r="K546" s="29" t="n">
        <x:f>IF(COUNTA(A546:F546)=0,0,1)</x:f>
        <x:v>0</x:v>
      </x:c>
    </x:row>
    <x:row r="547" ht="36" customHeight="1">
      <x:c r="A547" s="34"/>
      <x:c r="B547" s="34"/>
      <x:c r="C547" s="35"/>
      <x:c r="D547" s="36"/>
      <x:c r="E547" s="36"/>
      <x:c r="F547" s="37"/>
      <x:c r="G547" s="38" t="n">
        <x:f>IF(K547=0,0,IF(H547="",1,-1))</x:f>
        <x:v>0</x:v>
      </x:c>
      <x:c r="H547" s="33" t="str">
        <x:f>IF(K547=0,"",IF(A547="","Ausstiegs-ID eingeben",IF(IF(IFERROR(OR(CODE(UPPER(LEFT(A547,1)))&lt;65,CODE(UPPER(LEFT(A547,1)))&gt;90),TRUE),TRUE,OR(NOT(ISTEXT(A547)),LEN(A547)&gt;64,LEN(A547)&lt;&gt;LEN(SUBSTITUTE(A547,"*","")),LEN(A547)&lt;&gt;LEN(SUBSTITUTE(A547,"?","")),LEN(A547)&lt;&gt;LEN(SUBSTITUTE(A547,"~","")),LEN(A547)&lt;&gt;LEN(SUBSTITUTE(A547,"=","")),LEN(A547)&lt;&gt;LEN(SUBSTITUTE(A547,"&lt;","")),LEN(A547)&lt;&gt;LEN(SUBSTITUTE(A547,"&gt;","")))),"IDs: Text mit A–Z am Anfang, bis zu 64 Zeichen; ohne *, ?, ~, =, &lt; oder &gt;. Beispiel: T-001.",IF(COUNTIFS('Exits'!$A$9:$A$608,A547)&lt;&gt;1,"Ausstiegs-ID ist doppelt",IF(B547="","Zugehörige Trade-ID eingeben",IF(IF(IFERROR(OR(CODE(UPPER(LEFT(B547,1)))&lt;65,CODE(UPPER(LEFT(B547,1)))&gt;90),TRUE),TRUE,OR(NOT(ISTEXT(B547)),LEN(B547)&gt;64,LEN(B547)&lt;&gt;LEN(SUBSTITUTE(B547,"*","")),LEN(B547)&lt;&gt;LEN(SUBSTITUTE(B547,"?","")),LEN(B547)&lt;&gt;LEN(SUBSTITUTE(B547,"~","")),LEN(B547)&lt;&gt;LEN(SUBSTITUTE(B547,"=","")),LEN(B547)&lt;&gt;LEN(SUBSTITUTE(B547,"&lt;","")),LEN(B547)&lt;&gt;LEN(SUBSTITUTE(B547,"&gt;","")))),"IDs: Text mit A–Z am Anfang, bis zu 64 Zeichen; ohne *, ?, ~, =, &lt; oder &gt;. Beispiel: T-001.",IF(COUNTIFS('Trades'!$A$9:$A$208,B547)&lt;&gt;1,"Trade-ID muss genau einer Trades-Zeile entsprechen",IF(NOT(ISNUMBER(C547)),"Gültigen Schließungszeitpunkt eingeben",IF(OR(C547&lt;1,C547&gt;2958465),"Gültigen Schließungszeitpunkt eingeben",IF(NOT(ISNUMBER(D547)),"Positive geschlossene Menge eingeben",IF(OR(D547&lt;=0,D547&gt;1000000,ROUND(D547,8)&lt;&gt;D547),"Positive geschlossene Menge eingeben",IF(NOT(ISNUMBER(INDEX('Trades'!$D$9:$D$208,MATCH(B547,'Trades'!$A$9:$A$208,0)))),"Gültigen Eröffnungszeitpunkt eingeben",IF(C547&lt;INDEX('Trades'!$D$9:$D$208,MATCH(B547,'Trades'!$A$9:$A$208,0)),"Ausstieg liegt vor der Eröffnung",IF(AND(E547&lt;&gt;"",OR(NOT(ISNUMBER(E547)),E547&lt;=0)),"Positiven Kurs eingeben oder leer lassen",IF(AND(F547&lt;&gt;"",NOT(ISNUMBER(F547))),"Brutto-P&amp;L muss numerisch oder leer sein",IF(AND(ISNUMBER(F547),OR(ABS(F547)&gt;1000000000,ROUND(F547,2)&lt;&gt;F547)),"Geldbeträge: höchstens 2 Nachkommastellen; Eingabebetrag absolut ≤ 1.000.000.000.",""))))))))))))))))</x:f>
      </x:c>
      <x:c r="I547" s="29" t="str">
        <x:f>IF(ISNUMBER(D547),ROUND(D547,8),"")</x:f>
      </x:c>
      <x:c r="J547" s="29" t="n">
        <x:f>IF(ISNUMBER(F547),1,0)</x:f>
        <x:v>0</x:v>
      </x:c>
      <x:c r="K547" s="29" t="n">
        <x:f>IF(COUNTA(A547:F547)=0,0,1)</x:f>
        <x:v>0</x:v>
      </x:c>
    </x:row>
    <x:row r="548" ht="36" customHeight="1">
      <x:c r="A548" s="34"/>
      <x:c r="B548" s="34"/>
      <x:c r="C548" s="35"/>
      <x:c r="D548" s="36"/>
      <x:c r="E548" s="36"/>
      <x:c r="F548" s="37"/>
      <x:c r="G548" s="38" t="n">
        <x:f>IF(K548=0,0,IF(H548="",1,-1))</x:f>
        <x:v>0</x:v>
      </x:c>
      <x:c r="H548" s="33" t="str">
        <x:f>IF(K548=0,"",IF(A548="","Ausstiegs-ID eingeben",IF(IF(IFERROR(OR(CODE(UPPER(LEFT(A548,1)))&lt;65,CODE(UPPER(LEFT(A548,1)))&gt;90),TRUE),TRUE,OR(NOT(ISTEXT(A548)),LEN(A548)&gt;64,LEN(A548)&lt;&gt;LEN(SUBSTITUTE(A548,"*","")),LEN(A548)&lt;&gt;LEN(SUBSTITUTE(A548,"?","")),LEN(A548)&lt;&gt;LEN(SUBSTITUTE(A548,"~","")),LEN(A548)&lt;&gt;LEN(SUBSTITUTE(A548,"=","")),LEN(A548)&lt;&gt;LEN(SUBSTITUTE(A548,"&lt;","")),LEN(A548)&lt;&gt;LEN(SUBSTITUTE(A548,"&gt;","")))),"IDs: Text mit A–Z am Anfang, bis zu 64 Zeichen; ohne *, ?, ~, =, &lt; oder &gt;. Beispiel: T-001.",IF(COUNTIFS('Exits'!$A$9:$A$608,A548)&lt;&gt;1,"Ausstiegs-ID ist doppelt",IF(B548="","Zugehörige Trade-ID eingeben",IF(IF(IFERROR(OR(CODE(UPPER(LEFT(B548,1)))&lt;65,CODE(UPPER(LEFT(B548,1)))&gt;90),TRUE),TRUE,OR(NOT(ISTEXT(B548)),LEN(B548)&gt;64,LEN(B548)&lt;&gt;LEN(SUBSTITUTE(B548,"*","")),LEN(B548)&lt;&gt;LEN(SUBSTITUTE(B548,"?","")),LEN(B548)&lt;&gt;LEN(SUBSTITUTE(B548,"~","")),LEN(B548)&lt;&gt;LEN(SUBSTITUTE(B548,"=","")),LEN(B548)&lt;&gt;LEN(SUBSTITUTE(B548,"&lt;","")),LEN(B548)&lt;&gt;LEN(SUBSTITUTE(B548,"&gt;","")))),"IDs: Text mit A–Z am Anfang, bis zu 64 Zeichen; ohne *, ?, ~, =, &lt; oder &gt;. Beispiel: T-001.",IF(COUNTIFS('Trades'!$A$9:$A$208,B548)&lt;&gt;1,"Trade-ID muss genau einer Trades-Zeile entsprechen",IF(NOT(ISNUMBER(C548)),"Gültigen Schließungszeitpunkt eingeben",IF(OR(C548&lt;1,C548&gt;2958465),"Gültigen Schließungszeitpunkt eingeben",IF(NOT(ISNUMBER(D548)),"Positive geschlossene Menge eingeben",IF(OR(D548&lt;=0,D548&gt;1000000,ROUND(D548,8)&lt;&gt;D548),"Positive geschlossene Menge eingeben",IF(NOT(ISNUMBER(INDEX('Trades'!$D$9:$D$208,MATCH(B548,'Trades'!$A$9:$A$208,0)))),"Gültigen Eröffnungszeitpunkt eingeben",IF(C548&lt;INDEX('Trades'!$D$9:$D$208,MATCH(B548,'Trades'!$A$9:$A$208,0)),"Ausstieg liegt vor der Eröffnung",IF(AND(E548&lt;&gt;"",OR(NOT(ISNUMBER(E548)),E548&lt;=0)),"Positiven Kurs eingeben oder leer lassen",IF(AND(F548&lt;&gt;"",NOT(ISNUMBER(F548))),"Brutto-P&amp;L muss numerisch oder leer sein",IF(AND(ISNUMBER(F548),OR(ABS(F548)&gt;1000000000,ROUND(F548,2)&lt;&gt;F548)),"Geldbeträge: höchstens 2 Nachkommastellen; Eingabebetrag absolut ≤ 1.000.000.000.",""))))))))))))))))</x:f>
      </x:c>
      <x:c r="I548" s="29" t="str">
        <x:f>IF(ISNUMBER(D548),ROUND(D548,8),"")</x:f>
      </x:c>
      <x:c r="J548" s="29" t="n">
        <x:f>IF(ISNUMBER(F548),1,0)</x:f>
        <x:v>0</x:v>
      </x:c>
      <x:c r="K548" s="29" t="n">
        <x:f>IF(COUNTA(A548:F548)=0,0,1)</x:f>
        <x:v>0</x:v>
      </x:c>
    </x:row>
    <x:row r="549" ht="36" customHeight="1">
      <x:c r="A549" s="34"/>
      <x:c r="B549" s="34"/>
      <x:c r="C549" s="35"/>
      <x:c r="D549" s="36"/>
      <x:c r="E549" s="36"/>
      <x:c r="F549" s="37"/>
      <x:c r="G549" s="38" t="n">
        <x:f>IF(K549=0,0,IF(H549="",1,-1))</x:f>
        <x:v>0</x:v>
      </x:c>
      <x:c r="H549" s="33" t="str">
        <x:f>IF(K549=0,"",IF(A549="","Ausstiegs-ID eingeben",IF(IF(IFERROR(OR(CODE(UPPER(LEFT(A549,1)))&lt;65,CODE(UPPER(LEFT(A549,1)))&gt;90),TRUE),TRUE,OR(NOT(ISTEXT(A549)),LEN(A549)&gt;64,LEN(A549)&lt;&gt;LEN(SUBSTITUTE(A549,"*","")),LEN(A549)&lt;&gt;LEN(SUBSTITUTE(A549,"?","")),LEN(A549)&lt;&gt;LEN(SUBSTITUTE(A549,"~","")),LEN(A549)&lt;&gt;LEN(SUBSTITUTE(A549,"=","")),LEN(A549)&lt;&gt;LEN(SUBSTITUTE(A549,"&lt;","")),LEN(A549)&lt;&gt;LEN(SUBSTITUTE(A549,"&gt;","")))),"IDs: Text mit A–Z am Anfang, bis zu 64 Zeichen; ohne *, ?, ~, =, &lt; oder &gt;. Beispiel: T-001.",IF(COUNTIFS('Exits'!$A$9:$A$608,A549)&lt;&gt;1,"Ausstiegs-ID ist doppelt",IF(B549="","Zugehörige Trade-ID eingeben",IF(IF(IFERROR(OR(CODE(UPPER(LEFT(B549,1)))&lt;65,CODE(UPPER(LEFT(B549,1)))&gt;90),TRUE),TRUE,OR(NOT(ISTEXT(B549)),LEN(B549)&gt;64,LEN(B549)&lt;&gt;LEN(SUBSTITUTE(B549,"*","")),LEN(B549)&lt;&gt;LEN(SUBSTITUTE(B549,"?","")),LEN(B549)&lt;&gt;LEN(SUBSTITUTE(B549,"~","")),LEN(B549)&lt;&gt;LEN(SUBSTITUTE(B549,"=","")),LEN(B549)&lt;&gt;LEN(SUBSTITUTE(B549,"&lt;","")),LEN(B549)&lt;&gt;LEN(SUBSTITUTE(B549,"&gt;","")))),"IDs: Text mit A–Z am Anfang, bis zu 64 Zeichen; ohne *, ?, ~, =, &lt; oder &gt;. Beispiel: T-001.",IF(COUNTIFS('Trades'!$A$9:$A$208,B549)&lt;&gt;1,"Trade-ID muss genau einer Trades-Zeile entsprechen",IF(NOT(ISNUMBER(C549)),"Gültigen Schließungszeitpunkt eingeben",IF(OR(C549&lt;1,C549&gt;2958465),"Gültigen Schließungszeitpunkt eingeben",IF(NOT(ISNUMBER(D549)),"Positive geschlossene Menge eingeben",IF(OR(D549&lt;=0,D549&gt;1000000,ROUND(D549,8)&lt;&gt;D549),"Positive geschlossene Menge eingeben",IF(NOT(ISNUMBER(INDEX('Trades'!$D$9:$D$208,MATCH(B549,'Trades'!$A$9:$A$208,0)))),"Gültigen Eröffnungszeitpunkt eingeben",IF(C549&lt;INDEX('Trades'!$D$9:$D$208,MATCH(B549,'Trades'!$A$9:$A$208,0)),"Ausstieg liegt vor der Eröffnung",IF(AND(E549&lt;&gt;"",OR(NOT(ISNUMBER(E549)),E549&lt;=0)),"Positiven Kurs eingeben oder leer lassen",IF(AND(F549&lt;&gt;"",NOT(ISNUMBER(F549))),"Brutto-P&amp;L muss numerisch oder leer sein",IF(AND(ISNUMBER(F549),OR(ABS(F549)&gt;1000000000,ROUND(F549,2)&lt;&gt;F549)),"Geldbeträge: höchstens 2 Nachkommastellen; Eingabebetrag absolut ≤ 1.000.000.000.",""))))))))))))))))</x:f>
      </x:c>
      <x:c r="I549" s="29" t="str">
        <x:f>IF(ISNUMBER(D549),ROUND(D549,8),"")</x:f>
      </x:c>
      <x:c r="J549" s="29" t="n">
        <x:f>IF(ISNUMBER(F549),1,0)</x:f>
        <x:v>0</x:v>
      </x:c>
      <x:c r="K549" s="29" t="n">
        <x:f>IF(COUNTA(A549:F549)=0,0,1)</x:f>
        <x:v>0</x:v>
      </x:c>
    </x:row>
    <x:row r="550" ht="36" customHeight="1">
      <x:c r="A550" s="34"/>
      <x:c r="B550" s="34"/>
      <x:c r="C550" s="35"/>
      <x:c r="D550" s="36"/>
      <x:c r="E550" s="36"/>
      <x:c r="F550" s="37"/>
      <x:c r="G550" s="38" t="n">
        <x:f>IF(K550=0,0,IF(H550="",1,-1))</x:f>
        <x:v>0</x:v>
      </x:c>
      <x:c r="H550" s="33" t="str">
        <x:f>IF(K550=0,"",IF(A550="","Ausstiegs-ID eingeben",IF(IF(IFERROR(OR(CODE(UPPER(LEFT(A550,1)))&lt;65,CODE(UPPER(LEFT(A550,1)))&gt;90),TRUE),TRUE,OR(NOT(ISTEXT(A550)),LEN(A550)&gt;64,LEN(A550)&lt;&gt;LEN(SUBSTITUTE(A550,"*","")),LEN(A550)&lt;&gt;LEN(SUBSTITUTE(A550,"?","")),LEN(A550)&lt;&gt;LEN(SUBSTITUTE(A550,"~","")),LEN(A550)&lt;&gt;LEN(SUBSTITUTE(A550,"=","")),LEN(A550)&lt;&gt;LEN(SUBSTITUTE(A550,"&lt;","")),LEN(A550)&lt;&gt;LEN(SUBSTITUTE(A550,"&gt;","")))),"IDs: Text mit A–Z am Anfang, bis zu 64 Zeichen; ohne *, ?, ~, =, &lt; oder &gt;. Beispiel: T-001.",IF(COUNTIFS('Exits'!$A$9:$A$608,A550)&lt;&gt;1,"Ausstiegs-ID ist doppelt",IF(B550="","Zugehörige Trade-ID eingeben",IF(IF(IFERROR(OR(CODE(UPPER(LEFT(B550,1)))&lt;65,CODE(UPPER(LEFT(B550,1)))&gt;90),TRUE),TRUE,OR(NOT(ISTEXT(B550)),LEN(B550)&gt;64,LEN(B550)&lt;&gt;LEN(SUBSTITUTE(B550,"*","")),LEN(B550)&lt;&gt;LEN(SUBSTITUTE(B550,"?","")),LEN(B550)&lt;&gt;LEN(SUBSTITUTE(B550,"~","")),LEN(B550)&lt;&gt;LEN(SUBSTITUTE(B550,"=","")),LEN(B550)&lt;&gt;LEN(SUBSTITUTE(B550,"&lt;","")),LEN(B550)&lt;&gt;LEN(SUBSTITUTE(B550,"&gt;","")))),"IDs: Text mit A–Z am Anfang, bis zu 64 Zeichen; ohne *, ?, ~, =, &lt; oder &gt;. Beispiel: T-001.",IF(COUNTIFS('Trades'!$A$9:$A$208,B550)&lt;&gt;1,"Trade-ID muss genau einer Trades-Zeile entsprechen",IF(NOT(ISNUMBER(C550)),"Gültigen Schließungszeitpunkt eingeben",IF(OR(C550&lt;1,C550&gt;2958465),"Gültigen Schließungszeitpunkt eingeben",IF(NOT(ISNUMBER(D550)),"Positive geschlossene Menge eingeben",IF(OR(D550&lt;=0,D550&gt;1000000,ROUND(D550,8)&lt;&gt;D550),"Positive geschlossene Menge eingeben",IF(NOT(ISNUMBER(INDEX('Trades'!$D$9:$D$208,MATCH(B550,'Trades'!$A$9:$A$208,0)))),"Gültigen Eröffnungszeitpunkt eingeben",IF(C550&lt;INDEX('Trades'!$D$9:$D$208,MATCH(B550,'Trades'!$A$9:$A$208,0)),"Ausstieg liegt vor der Eröffnung",IF(AND(E550&lt;&gt;"",OR(NOT(ISNUMBER(E550)),E550&lt;=0)),"Positiven Kurs eingeben oder leer lassen",IF(AND(F550&lt;&gt;"",NOT(ISNUMBER(F550))),"Brutto-P&amp;L muss numerisch oder leer sein",IF(AND(ISNUMBER(F550),OR(ABS(F550)&gt;1000000000,ROUND(F550,2)&lt;&gt;F550)),"Geldbeträge: höchstens 2 Nachkommastellen; Eingabebetrag absolut ≤ 1.000.000.000.",""))))))))))))))))</x:f>
      </x:c>
      <x:c r="I550" s="29" t="str">
        <x:f>IF(ISNUMBER(D550),ROUND(D550,8),"")</x:f>
      </x:c>
      <x:c r="J550" s="29" t="n">
        <x:f>IF(ISNUMBER(F550),1,0)</x:f>
        <x:v>0</x:v>
      </x:c>
      <x:c r="K550" s="29" t="n">
        <x:f>IF(COUNTA(A550:F550)=0,0,1)</x:f>
        <x:v>0</x:v>
      </x:c>
    </x:row>
    <x:row r="551" ht="36" customHeight="1">
      <x:c r="A551" s="34"/>
      <x:c r="B551" s="34"/>
      <x:c r="C551" s="35"/>
      <x:c r="D551" s="36"/>
      <x:c r="E551" s="36"/>
      <x:c r="F551" s="37"/>
      <x:c r="G551" s="38" t="n">
        <x:f>IF(K551=0,0,IF(H551="",1,-1))</x:f>
        <x:v>0</x:v>
      </x:c>
      <x:c r="H551" s="33" t="str">
        <x:f>IF(K551=0,"",IF(A551="","Ausstiegs-ID eingeben",IF(IF(IFERROR(OR(CODE(UPPER(LEFT(A551,1)))&lt;65,CODE(UPPER(LEFT(A551,1)))&gt;90),TRUE),TRUE,OR(NOT(ISTEXT(A551)),LEN(A551)&gt;64,LEN(A551)&lt;&gt;LEN(SUBSTITUTE(A551,"*","")),LEN(A551)&lt;&gt;LEN(SUBSTITUTE(A551,"?","")),LEN(A551)&lt;&gt;LEN(SUBSTITUTE(A551,"~","")),LEN(A551)&lt;&gt;LEN(SUBSTITUTE(A551,"=","")),LEN(A551)&lt;&gt;LEN(SUBSTITUTE(A551,"&lt;","")),LEN(A551)&lt;&gt;LEN(SUBSTITUTE(A551,"&gt;","")))),"IDs: Text mit A–Z am Anfang, bis zu 64 Zeichen; ohne *, ?, ~, =, &lt; oder &gt;. Beispiel: T-001.",IF(COUNTIFS('Exits'!$A$9:$A$608,A551)&lt;&gt;1,"Ausstiegs-ID ist doppelt",IF(B551="","Zugehörige Trade-ID eingeben",IF(IF(IFERROR(OR(CODE(UPPER(LEFT(B551,1)))&lt;65,CODE(UPPER(LEFT(B551,1)))&gt;90),TRUE),TRUE,OR(NOT(ISTEXT(B551)),LEN(B551)&gt;64,LEN(B551)&lt;&gt;LEN(SUBSTITUTE(B551,"*","")),LEN(B551)&lt;&gt;LEN(SUBSTITUTE(B551,"?","")),LEN(B551)&lt;&gt;LEN(SUBSTITUTE(B551,"~","")),LEN(B551)&lt;&gt;LEN(SUBSTITUTE(B551,"=","")),LEN(B551)&lt;&gt;LEN(SUBSTITUTE(B551,"&lt;","")),LEN(B551)&lt;&gt;LEN(SUBSTITUTE(B551,"&gt;","")))),"IDs: Text mit A–Z am Anfang, bis zu 64 Zeichen; ohne *, ?, ~, =, &lt; oder &gt;. Beispiel: T-001.",IF(COUNTIFS('Trades'!$A$9:$A$208,B551)&lt;&gt;1,"Trade-ID muss genau einer Trades-Zeile entsprechen",IF(NOT(ISNUMBER(C551)),"Gültigen Schließungszeitpunkt eingeben",IF(OR(C551&lt;1,C551&gt;2958465),"Gültigen Schließungszeitpunkt eingeben",IF(NOT(ISNUMBER(D551)),"Positive geschlossene Menge eingeben",IF(OR(D551&lt;=0,D551&gt;1000000,ROUND(D551,8)&lt;&gt;D551),"Positive geschlossene Menge eingeben",IF(NOT(ISNUMBER(INDEX('Trades'!$D$9:$D$208,MATCH(B551,'Trades'!$A$9:$A$208,0)))),"Gültigen Eröffnungszeitpunkt eingeben",IF(C551&lt;INDEX('Trades'!$D$9:$D$208,MATCH(B551,'Trades'!$A$9:$A$208,0)),"Ausstieg liegt vor der Eröffnung",IF(AND(E551&lt;&gt;"",OR(NOT(ISNUMBER(E551)),E551&lt;=0)),"Positiven Kurs eingeben oder leer lassen",IF(AND(F551&lt;&gt;"",NOT(ISNUMBER(F551))),"Brutto-P&amp;L muss numerisch oder leer sein",IF(AND(ISNUMBER(F551),OR(ABS(F551)&gt;1000000000,ROUND(F551,2)&lt;&gt;F551)),"Geldbeträge: höchstens 2 Nachkommastellen; Eingabebetrag absolut ≤ 1.000.000.000.",""))))))))))))))))</x:f>
      </x:c>
      <x:c r="I551" s="29" t="str">
        <x:f>IF(ISNUMBER(D551),ROUND(D551,8),"")</x:f>
      </x:c>
      <x:c r="J551" s="29" t="n">
        <x:f>IF(ISNUMBER(F551),1,0)</x:f>
        <x:v>0</x:v>
      </x:c>
      <x:c r="K551" s="29" t="n">
        <x:f>IF(COUNTA(A551:F551)=0,0,1)</x:f>
        <x:v>0</x:v>
      </x:c>
    </x:row>
    <x:row r="552" ht="36" customHeight="1">
      <x:c r="A552" s="34"/>
      <x:c r="B552" s="34"/>
      <x:c r="C552" s="35"/>
      <x:c r="D552" s="36"/>
      <x:c r="E552" s="36"/>
      <x:c r="F552" s="37"/>
      <x:c r="G552" s="38" t="n">
        <x:f>IF(K552=0,0,IF(H552="",1,-1))</x:f>
        <x:v>0</x:v>
      </x:c>
      <x:c r="H552" s="33" t="str">
        <x:f>IF(K552=0,"",IF(A552="","Ausstiegs-ID eingeben",IF(IF(IFERROR(OR(CODE(UPPER(LEFT(A552,1)))&lt;65,CODE(UPPER(LEFT(A552,1)))&gt;90),TRUE),TRUE,OR(NOT(ISTEXT(A552)),LEN(A552)&gt;64,LEN(A552)&lt;&gt;LEN(SUBSTITUTE(A552,"*","")),LEN(A552)&lt;&gt;LEN(SUBSTITUTE(A552,"?","")),LEN(A552)&lt;&gt;LEN(SUBSTITUTE(A552,"~","")),LEN(A552)&lt;&gt;LEN(SUBSTITUTE(A552,"=","")),LEN(A552)&lt;&gt;LEN(SUBSTITUTE(A552,"&lt;","")),LEN(A552)&lt;&gt;LEN(SUBSTITUTE(A552,"&gt;","")))),"IDs: Text mit A–Z am Anfang, bis zu 64 Zeichen; ohne *, ?, ~, =, &lt; oder &gt;. Beispiel: T-001.",IF(COUNTIFS('Exits'!$A$9:$A$608,A552)&lt;&gt;1,"Ausstiegs-ID ist doppelt",IF(B552="","Zugehörige Trade-ID eingeben",IF(IF(IFERROR(OR(CODE(UPPER(LEFT(B552,1)))&lt;65,CODE(UPPER(LEFT(B552,1)))&gt;90),TRUE),TRUE,OR(NOT(ISTEXT(B552)),LEN(B552)&gt;64,LEN(B552)&lt;&gt;LEN(SUBSTITUTE(B552,"*","")),LEN(B552)&lt;&gt;LEN(SUBSTITUTE(B552,"?","")),LEN(B552)&lt;&gt;LEN(SUBSTITUTE(B552,"~","")),LEN(B552)&lt;&gt;LEN(SUBSTITUTE(B552,"=","")),LEN(B552)&lt;&gt;LEN(SUBSTITUTE(B552,"&lt;","")),LEN(B552)&lt;&gt;LEN(SUBSTITUTE(B552,"&gt;","")))),"IDs: Text mit A–Z am Anfang, bis zu 64 Zeichen; ohne *, ?, ~, =, &lt; oder &gt;. Beispiel: T-001.",IF(COUNTIFS('Trades'!$A$9:$A$208,B552)&lt;&gt;1,"Trade-ID muss genau einer Trades-Zeile entsprechen",IF(NOT(ISNUMBER(C552)),"Gültigen Schließungszeitpunkt eingeben",IF(OR(C552&lt;1,C552&gt;2958465),"Gültigen Schließungszeitpunkt eingeben",IF(NOT(ISNUMBER(D552)),"Positive geschlossene Menge eingeben",IF(OR(D552&lt;=0,D552&gt;1000000,ROUND(D552,8)&lt;&gt;D552),"Positive geschlossene Menge eingeben",IF(NOT(ISNUMBER(INDEX('Trades'!$D$9:$D$208,MATCH(B552,'Trades'!$A$9:$A$208,0)))),"Gültigen Eröffnungszeitpunkt eingeben",IF(C552&lt;INDEX('Trades'!$D$9:$D$208,MATCH(B552,'Trades'!$A$9:$A$208,0)),"Ausstieg liegt vor der Eröffnung",IF(AND(E552&lt;&gt;"",OR(NOT(ISNUMBER(E552)),E552&lt;=0)),"Positiven Kurs eingeben oder leer lassen",IF(AND(F552&lt;&gt;"",NOT(ISNUMBER(F552))),"Brutto-P&amp;L muss numerisch oder leer sein",IF(AND(ISNUMBER(F552),OR(ABS(F552)&gt;1000000000,ROUND(F552,2)&lt;&gt;F552)),"Geldbeträge: höchstens 2 Nachkommastellen; Eingabebetrag absolut ≤ 1.000.000.000.",""))))))))))))))))</x:f>
      </x:c>
      <x:c r="I552" s="29" t="str">
        <x:f>IF(ISNUMBER(D552),ROUND(D552,8),"")</x:f>
      </x:c>
      <x:c r="J552" s="29" t="n">
        <x:f>IF(ISNUMBER(F552),1,0)</x:f>
        <x:v>0</x:v>
      </x:c>
      <x:c r="K552" s="29" t="n">
        <x:f>IF(COUNTA(A552:F552)=0,0,1)</x:f>
        <x:v>0</x:v>
      </x:c>
    </x:row>
    <x:row r="553" ht="36" customHeight="1">
      <x:c r="A553" s="34"/>
      <x:c r="B553" s="34"/>
      <x:c r="C553" s="35"/>
      <x:c r="D553" s="36"/>
      <x:c r="E553" s="36"/>
      <x:c r="F553" s="37"/>
      <x:c r="G553" s="38" t="n">
        <x:f>IF(K553=0,0,IF(H553="",1,-1))</x:f>
        <x:v>0</x:v>
      </x:c>
      <x:c r="H553" s="33" t="str">
        <x:f>IF(K553=0,"",IF(A553="","Ausstiegs-ID eingeben",IF(IF(IFERROR(OR(CODE(UPPER(LEFT(A553,1)))&lt;65,CODE(UPPER(LEFT(A553,1)))&gt;90),TRUE),TRUE,OR(NOT(ISTEXT(A553)),LEN(A553)&gt;64,LEN(A553)&lt;&gt;LEN(SUBSTITUTE(A553,"*","")),LEN(A553)&lt;&gt;LEN(SUBSTITUTE(A553,"?","")),LEN(A553)&lt;&gt;LEN(SUBSTITUTE(A553,"~","")),LEN(A553)&lt;&gt;LEN(SUBSTITUTE(A553,"=","")),LEN(A553)&lt;&gt;LEN(SUBSTITUTE(A553,"&lt;","")),LEN(A553)&lt;&gt;LEN(SUBSTITUTE(A553,"&gt;","")))),"IDs: Text mit A–Z am Anfang, bis zu 64 Zeichen; ohne *, ?, ~, =, &lt; oder &gt;. Beispiel: T-001.",IF(COUNTIFS('Exits'!$A$9:$A$608,A553)&lt;&gt;1,"Ausstiegs-ID ist doppelt",IF(B553="","Zugehörige Trade-ID eingeben",IF(IF(IFERROR(OR(CODE(UPPER(LEFT(B553,1)))&lt;65,CODE(UPPER(LEFT(B553,1)))&gt;90),TRUE),TRUE,OR(NOT(ISTEXT(B553)),LEN(B553)&gt;64,LEN(B553)&lt;&gt;LEN(SUBSTITUTE(B553,"*","")),LEN(B553)&lt;&gt;LEN(SUBSTITUTE(B553,"?","")),LEN(B553)&lt;&gt;LEN(SUBSTITUTE(B553,"~","")),LEN(B553)&lt;&gt;LEN(SUBSTITUTE(B553,"=","")),LEN(B553)&lt;&gt;LEN(SUBSTITUTE(B553,"&lt;","")),LEN(B553)&lt;&gt;LEN(SUBSTITUTE(B553,"&gt;","")))),"IDs: Text mit A–Z am Anfang, bis zu 64 Zeichen; ohne *, ?, ~, =, &lt; oder &gt;. Beispiel: T-001.",IF(COUNTIFS('Trades'!$A$9:$A$208,B553)&lt;&gt;1,"Trade-ID muss genau einer Trades-Zeile entsprechen",IF(NOT(ISNUMBER(C553)),"Gültigen Schließungszeitpunkt eingeben",IF(OR(C553&lt;1,C553&gt;2958465),"Gültigen Schließungszeitpunkt eingeben",IF(NOT(ISNUMBER(D553)),"Positive geschlossene Menge eingeben",IF(OR(D553&lt;=0,D553&gt;1000000,ROUND(D553,8)&lt;&gt;D553),"Positive geschlossene Menge eingeben",IF(NOT(ISNUMBER(INDEX('Trades'!$D$9:$D$208,MATCH(B553,'Trades'!$A$9:$A$208,0)))),"Gültigen Eröffnungszeitpunkt eingeben",IF(C553&lt;INDEX('Trades'!$D$9:$D$208,MATCH(B553,'Trades'!$A$9:$A$208,0)),"Ausstieg liegt vor der Eröffnung",IF(AND(E553&lt;&gt;"",OR(NOT(ISNUMBER(E553)),E553&lt;=0)),"Positiven Kurs eingeben oder leer lassen",IF(AND(F553&lt;&gt;"",NOT(ISNUMBER(F553))),"Brutto-P&amp;L muss numerisch oder leer sein",IF(AND(ISNUMBER(F553),OR(ABS(F553)&gt;1000000000,ROUND(F553,2)&lt;&gt;F553)),"Geldbeträge: höchstens 2 Nachkommastellen; Eingabebetrag absolut ≤ 1.000.000.000.",""))))))))))))))))</x:f>
      </x:c>
      <x:c r="I553" s="29" t="str">
        <x:f>IF(ISNUMBER(D553),ROUND(D553,8),"")</x:f>
      </x:c>
      <x:c r="J553" s="29" t="n">
        <x:f>IF(ISNUMBER(F553),1,0)</x:f>
        <x:v>0</x:v>
      </x:c>
      <x:c r="K553" s="29" t="n">
        <x:f>IF(COUNTA(A553:F553)=0,0,1)</x:f>
        <x:v>0</x:v>
      </x:c>
    </x:row>
    <x:row r="554" ht="36" customHeight="1">
      <x:c r="A554" s="34"/>
      <x:c r="B554" s="34"/>
      <x:c r="C554" s="35"/>
      <x:c r="D554" s="36"/>
      <x:c r="E554" s="36"/>
      <x:c r="F554" s="37"/>
      <x:c r="G554" s="38" t="n">
        <x:f>IF(K554=0,0,IF(H554="",1,-1))</x:f>
        <x:v>0</x:v>
      </x:c>
      <x:c r="H554" s="33" t="str">
        <x:f>IF(K554=0,"",IF(A554="","Ausstiegs-ID eingeben",IF(IF(IFERROR(OR(CODE(UPPER(LEFT(A554,1)))&lt;65,CODE(UPPER(LEFT(A554,1)))&gt;90),TRUE),TRUE,OR(NOT(ISTEXT(A554)),LEN(A554)&gt;64,LEN(A554)&lt;&gt;LEN(SUBSTITUTE(A554,"*","")),LEN(A554)&lt;&gt;LEN(SUBSTITUTE(A554,"?","")),LEN(A554)&lt;&gt;LEN(SUBSTITUTE(A554,"~","")),LEN(A554)&lt;&gt;LEN(SUBSTITUTE(A554,"=","")),LEN(A554)&lt;&gt;LEN(SUBSTITUTE(A554,"&lt;","")),LEN(A554)&lt;&gt;LEN(SUBSTITUTE(A554,"&gt;","")))),"IDs: Text mit A–Z am Anfang, bis zu 64 Zeichen; ohne *, ?, ~, =, &lt; oder &gt;. Beispiel: T-001.",IF(COUNTIFS('Exits'!$A$9:$A$608,A554)&lt;&gt;1,"Ausstiegs-ID ist doppelt",IF(B554="","Zugehörige Trade-ID eingeben",IF(IF(IFERROR(OR(CODE(UPPER(LEFT(B554,1)))&lt;65,CODE(UPPER(LEFT(B554,1)))&gt;90),TRUE),TRUE,OR(NOT(ISTEXT(B554)),LEN(B554)&gt;64,LEN(B554)&lt;&gt;LEN(SUBSTITUTE(B554,"*","")),LEN(B554)&lt;&gt;LEN(SUBSTITUTE(B554,"?","")),LEN(B554)&lt;&gt;LEN(SUBSTITUTE(B554,"~","")),LEN(B554)&lt;&gt;LEN(SUBSTITUTE(B554,"=","")),LEN(B554)&lt;&gt;LEN(SUBSTITUTE(B554,"&lt;","")),LEN(B554)&lt;&gt;LEN(SUBSTITUTE(B554,"&gt;","")))),"IDs: Text mit A–Z am Anfang, bis zu 64 Zeichen; ohne *, ?, ~, =, &lt; oder &gt;. Beispiel: T-001.",IF(COUNTIFS('Trades'!$A$9:$A$208,B554)&lt;&gt;1,"Trade-ID muss genau einer Trades-Zeile entsprechen",IF(NOT(ISNUMBER(C554)),"Gültigen Schließungszeitpunkt eingeben",IF(OR(C554&lt;1,C554&gt;2958465),"Gültigen Schließungszeitpunkt eingeben",IF(NOT(ISNUMBER(D554)),"Positive geschlossene Menge eingeben",IF(OR(D554&lt;=0,D554&gt;1000000,ROUND(D554,8)&lt;&gt;D554),"Positive geschlossene Menge eingeben",IF(NOT(ISNUMBER(INDEX('Trades'!$D$9:$D$208,MATCH(B554,'Trades'!$A$9:$A$208,0)))),"Gültigen Eröffnungszeitpunkt eingeben",IF(C554&lt;INDEX('Trades'!$D$9:$D$208,MATCH(B554,'Trades'!$A$9:$A$208,0)),"Ausstieg liegt vor der Eröffnung",IF(AND(E554&lt;&gt;"",OR(NOT(ISNUMBER(E554)),E554&lt;=0)),"Positiven Kurs eingeben oder leer lassen",IF(AND(F554&lt;&gt;"",NOT(ISNUMBER(F554))),"Brutto-P&amp;L muss numerisch oder leer sein",IF(AND(ISNUMBER(F554),OR(ABS(F554)&gt;1000000000,ROUND(F554,2)&lt;&gt;F554)),"Geldbeträge: höchstens 2 Nachkommastellen; Eingabebetrag absolut ≤ 1.000.000.000.",""))))))))))))))))</x:f>
      </x:c>
      <x:c r="I554" s="29" t="str">
        <x:f>IF(ISNUMBER(D554),ROUND(D554,8),"")</x:f>
      </x:c>
      <x:c r="J554" s="29" t="n">
        <x:f>IF(ISNUMBER(F554),1,0)</x:f>
        <x:v>0</x:v>
      </x:c>
      <x:c r="K554" s="29" t="n">
        <x:f>IF(COUNTA(A554:F554)=0,0,1)</x:f>
        <x:v>0</x:v>
      </x:c>
    </x:row>
    <x:row r="555" ht="36" customHeight="1">
      <x:c r="A555" s="34"/>
      <x:c r="B555" s="34"/>
      <x:c r="C555" s="35"/>
      <x:c r="D555" s="36"/>
      <x:c r="E555" s="36"/>
      <x:c r="F555" s="37"/>
      <x:c r="G555" s="38" t="n">
        <x:f>IF(K555=0,0,IF(H555="",1,-1))</x:f>
        <x:v>0</x:v>
      </x:c>
      <x:c r="H555" s="33" t="str">
        <x:f>IF(K555=0,"",IF(A555="","Ausstiegs-ID eingeben",IF(IF(IFERROR(OR(CODE(UPPER(LEFT(A555,1)))&lt;65,CODE(UPPER(LEFT(A555,1)))&gt;90),TRUE),TRUE,OR(NOT(ISTEXT(A555)),LEN(A555)&gt;64,LEN(A555)&lt;&gt;LEN(SUBSTITUTE(A555,"*","")),LEN(A555)&lt;&gt;LEN(SUBSTITUTE(A555,"?","")),LEN(A555)&lt;&gt;LEN(SUBSTITUTE(A555,"~","")),LEN(A555)&lt;&gt;LEN(SUBSTITUTE(A555,"=","")),LEN(A555)&lt;&gt;LEN(SUBSTITUTE(A555,"&lt;","")),LEN(A555)&lt;&gt;LEN(SUBSTITUTE(A555,"&gt;","")))),"IDs: Text mit A–Z am Anfang, bis zu 64 Zeichen; ohne *, ?, ~, =, &lt; oder &gt;. Beispiel: T-001.",IF(COUNTIFS('Exits'!$A$9:$A$608,A555)&lt;&gt;1,"Ausstiegs-ID ist doppelt",IF(B555="","Zugehörige Trade-ID eingeben",IF(IF(IFERROR(OR(CODE(UPPER(LEFT(B555,1)))&lt;65,CODE(UPPER(LEFT(B555,1)))&gt;90),TRUE),TRUE,OR(NOT(ISTEXT(B555)),LEN(B555)&gt;64,LEN(B555)&lt;&gt;LEN(SUBSTITUTE(B555,"*","")),LEN(B555)&lt;&gt;LEN(SUBSTITUTE(B555,"?","")),LEN(B555)&lt;&gt;LEN(SUBSTITUTE(B555,"~","")),LEN(B555)&lt;&gt;LEN(SUBSTITUTE(B555,"=","")),LEN(B555)&lt;&gt;LEN(SUBSTITUTE(B555,"&lt;","")),LEN(B555)&lt;&gt;LEN(SUBSTITUTE(B555,"&gt;","")))),"IDs: Text mit A–Z am Anfang, bis zu 64 Zeichen; ohne *, ?, ~, =, &lt; oder &gt;. Beispiel: T-001.",IF(COUNTIFS('Trades'!$A$9:$A$208,B555)&lt;&gt;1,"Trade-ID muss genau einer Trades-Zeile entsprechen",IF(NOT(ISNUMBER(C555)),"Gültigen Schließungszeitpunkt eingeben",IF(OR(C555&lt;1,C555&gt;2958465),"Gültigen Schließungszeitpunkt eingeben",IF(NOT(ISNUMBER(D555)),"Positive geschlossene Menge eingeben",IF(OR(D555&lt;=0,D555&gt;1000000,ROUND(D555,8)&lt;&gt;D555),"Positive geschlossene Menge eingeben",IF(NOT(ISNUMBER(INDEX('Trades'!$D$9:$D$208,MATCH(B555,'Trades'!$A$9:$A$208,0)))),"Gültigen Eröffnungszeitpunkt eingeben",IF(C555&lt;INDEX('Trades'!$D$9:$D$208,MATCH(B555,'Trades'!$A$9:$A$208,0)),"Ausstieg liegt vor der Eröffnung",IF(AND(E555&lt;&gt;"",OR(NOT(ISNUMBER(E555)),E555&lt;=0)),"Positiven Kurs eingeben oder leer lassen",IF(AND(F555&lt;&gt;"",NOT(ISNUMBER(F555))),"Brutto-P&amp;L muss numerisch oder leer sein",IF(AND(ISNUMBER(F555),OR(ABS(F555)&gt;1000000000,ROUND(F555,2)&lt;&gt;F555)),"Geldbeträge: höchstens 2 Nachkommastellen; Eingabebetrag absolut ≤ 1.000.000.000.",""))))))))))))))))</x:f>
      </x:c>
      <x:c r="I555" s="29" t="str">
        <x:f>IF(ISNUMBER(D555),ROUND(D555,8),"")</x:f>
      </x:c>
      <x:c r="J555" s="29" t="n">
        <x:f>IF(ISNUMBER(F555),1,0)</x:f>
        <x:v>0</x:v>
      </x:c>
      <x:c r="K555" s="29" t="n">
        <x:f>IF(COUNTA(A555:F555)=0,0,1)</x:f>
        <x:v>0</x:v>
      </x:c>
    </x:row>
    <x:row r="556" ht="36" customHeight="1">
      <x:c r="A556" s="34"/>
      <x:c r="B556" s="34"/>
      <x:c r="C556" s="35"/>
      <x:c r="D556" s="36"/>
      <x:c r="E556" s="36"/>
      <x:c r="F556" s="37"/>
      <x:c r="G556" s="38" t="n">
        <x:f>IF(K556=0,0,IF(H556="",1,-1))</x:f>
        <x:v>0</x:v>
      </x:c>
      <x:c r="H556" s="33" t="str">
        <x:f>IF(K556=0,"",IF(A556="","Ausstiegs-ID eingeben",IF(IF(IFERROR(OR(CODE(UPPER(LEFT(A556,1)))&lt;65,CODE(UPPER(LEFT(A556,1)))&gt;90),TRUE),TRUE,OR(NOT(ISTEXT(A556)),LEN(A556)&gt;64,LEN(A556)&lt;&gt;LEN(SUBSTITUTE(A556,"*","")),LEN(A556)&lt;&gt;LEN(SUBSTITUTE(A556,"?","")),LEN(A556)&lt;&gt;LEN(SUBSTITUTE(A556,"~","")),LEN(A556)&lt;&gt;LEN(SUBSTITUTE(A556,"=","")),LEN(A556)&lt;&gt;LEN(SUBSTITUTE(A556,"&lt;","")),LEN(A556)&lt;&gt;LEN(SUBSTITUTE(A556,"&gt;","")))),"IDs: Text mit A–Z am Anfang, bis zu 64 Zeichen; ohne *, ?, ~, =, &lt; oder &gt;. Beispiel: T-001.",IF(COUNTIFS('Exits'!$A$9:$A$608,A556)&lt;&gt;1,"Ausstiegs-ID ist doppelt",IF(B556="","Zugehörige Trade-ID eingeben",IF(IF(IFERROR(OR(CODE(UPPER(LEFT(B556,1)))&lt;65,CODE(UPPER(LEFT(B556,1)))&gt;90),TRUE),TRUE,OR(NOT(ISTEXT(B556)),LEN(B556)&gt;64,LEN(B556)&lt;&gt;LEN(SUBSTITUTE(B556,"*","")),LEN(B556)&lt;&gt;LEN(SUBSTITUTE(B556,"?","")),LEN(B556)&lt;&gt;LEN(SUBSTITUTE(B556,"~","")),LEN(B556)&lt;&gt;LEN(SUBSTITUTE(B556,"=","")),LEN(B556)&lt;&gt;LEN(SUBSTITUTE(B556,"&lt;","")),LEN(B556)&lt;&gt;LEN(SUBSTITUTE(B556,"&gt;","")))),"IDs: Text mit A–Z am Anfang, bis zu 64 Zeichen; ohne *, ?, ~, =, &lt; oder &gt;. Beispiel: T-001.",IF(COUNTIFS('Trades'!$A$9:$A$208,B556)&lt;&gt;1,"Trade-ID muss genau einer Trades-Zeile entsprechen",IF(NOT(ISNUMBER(C556)),"Gültigen Schließungszeitpunkt eingeben",IF(OR(C556&lt;1,C556&gt;2958465),"Gültigen Schließungszeitpunkt eingeben",IF(NOT(ISNUMBER(D556)),"Positive geschlossene Menge eingeben",IF(OR(D556&lt;=0,D556&gt;1000000,ROUND(D556,8)&lt;&gt;D556),"Positive geschlossene Menge eingeben",IF(NOT(ISNUMBER(INDEX('Trades'!$D$9:$D$208,MATCH(B556,'Trades'!$A$9:$A$208,0)))),"Gültigen Eröffnungszeitpunkt eingeben",IF(C556&lt;INDEX('Trades'!$D$9:$D$208,MATCH(B556,'Trades'!$A$9:$A$208,0)),"Ausstieg liegt vor der Eröffnung",IF(AND(E556&lt;&gt;"",OR(NOT(ISNUMBER(E556)),E556&lt;=0)),"Positiven Kurs eingeben oder leer lassen",IF(AND(F556&lt;&gt;"",NOT(ISNUMBER(F556))),"Brutto-P&amp;L muss numerisch oder leer sein",IF(AND(ISNUMBER(F556),OR(ABS(F556)&gt;1000000000,ROUND(F556,2)&lt;&gt;F556)),"Geldbeträge: höchstens 2 Nachkommastellen; Eingabebetrag absolut ≤ 1.000.000.000.",""))))))))))))))))</x:f>
      </x:c>
      <x:c r="I556" s="29" t="str">
        <x:f>IF(ISNUMBER(D556),ROUND(D556,8),"")</x:f>
      </x:c>
      <x:c r="J556" s="29" t="n">
        <x:f>IF(ISNUMBER(F556),1,0)</x:f>
        <x:v>0</x:v>
      </x:c>
      <x:c r="K556" s="29" t="n">
        <x:f>IF(COUNTA(A556:F556)=0,0,1)</x:f>
        <x:v>0</x:v>
      </x:c>
    </x:row>
    <x:row r="557" ht="36" customHeight="1">
      <x:c r="A557" s="34"/>
      <x:c r="B557" s="34"/>
      <x:c r="C557" s="35"/>
      <x:c r="D557" s="36"/>
      <x:c r="E557" s="36"/>
      <x:c r="F557" s="37"/>
      <x:c r="G557" s="38" t="n">
        <x:f>IF(K557=0,0,IF(H557="",1,-1))</x:f>
        <x:v>0</x:v>
      </x:c>
      <x:c r="H557" s="33" t="str">
        <x:f>IF(K557=0,"",IF(A557="","Ausstiegs-ID eingeben",IF(IF(IFERROR(OR(CODE(UPPER(LEFT(A557,1)))&lt;65,CODE(UPPER(LEFT(A557,1)))&gt;90),TRUE),TRUE,OR(NOT(ISTEXT(A557)),LEN(A557)&gt;64,LEN(A557)&lt;&gt;LEN(SUBSTITUTE(A557,"*","")),LEN(A557)&lt;&gt;LEN(SUBSTITUTE(A557,"?","")),LEN(A557)&lt;&gt;LEN(SUBSTITUTE(A557,"~","")),LEN(A557)&lt;&gt;LEN(SUBSTITUTE(A557,"=","")),LEN(A557)&lt;&gt;LEN(SUBSTITUTE(A557,"&lt;","")),LEN(A557)&lt;&gt;LEN(SUBSTITUTE(A557,"&gt;","")))),"IDs: Text mit A–Z am Anfang, bis zu 64 Zeichen; ohne *, ?, ~, =, &lt; oder &gt;. Beispiel: T-001.",IF(COUNTIFS('Exits'!$A$9:$A$608,A557)&lt;&gt;1,"Ausstiegs-ID ist doppelt",IF(B557="","Zugehörige Trade-ID eingeben",IF(IF(IFERROR(OR(CODE(UPPER(LEFT(B557,1)))&lt;65,CODE(UPPER(LEFT(B557,1)))&gt;90),TRUE),TRUE,OR(NOT(ISTEXT(B557)),LEN(B557)&gt;64,LEN(B557)&lt;&gt;LEN(SUBSTITUTE(B557,"*","")),LEN(B557)&lt;&gt;LEN(SUBSTITUTE(B557,"?","")),LEN(B557)&lt;&gt;LEN(SUBSTITUTE(B557,"~","")),LEN(B557)&lt;&gt;LEN(SUBSTITUTE(B557,"=","")),LEN(B557)&lt;&gt;LEN(SUBSTITUTE(B557,"&lt;","")),LEN(B557)&lt;&gt;LEN(SUBSTITUTE(B557,"&gt;","")))),"IDs: Text mit A–Z am Anfang, bis zu 64 Zeichen; ohne *, ?, ~, =, &lt; oder &gt;. Beispiel: T-001.",IF(COUNTIFS('Trades'!$A$9:$A$208,B557)&lt;&gt;1,"Trade-ID muss genau einer Trades-Zeile entsprechen",IF(NOT(ISNUMBER(C557)),"Gültigen Schließungszeitpunkt eingeben",IF(OR(C557&lt;1,C557&gt;2958465),"Gültigen Schließungszeitpunkt eingeben",IF(NOT(ISNUMBER(D557)),"Positive geschlossene Menge eingeben",IF(OR(D557&lt;=0,D557&gt;1000000,ROUND(D557,8)&lt;&gt;D557),"Positive geschlossene Menge eingeben",IF(NOT(ISNUMBER(INDEX('Trades'!$D$9:$D$208,MATCH(B557,'Trades'!$A$9:$A$208,0)))),"Gültigen Eröffnungszeitpunkt eingeben",IF(C557&lt;INDEX('Trades'!$D$9:$D$208,MATCH(B557,'Trades'!$A$9:$A$208,0)),"Ausstieg liegt vor der Eröffnung",IF(AND(E557&lt;&gt;"",OR(NOT(ISNUMBER(E557)),E557&lt;=0)),"Positiven Kurs eingeben oder leer lassen",IF(AND(F557&lt;&gt;"",NOT(ISNUMBER(F557))),"Brutto-P&amp;L muss numerisch oder leer sein",IF(AND(ISNUMBER(F557),OR(ABS(F557)&gt;1000000000,ROUND(F557,2)&lt;&gt;F557)),"Geldbeträge: höchstens 2 Nachkommastellen; Eingabebetrag absolut ≤ 1.000.000.000.",""))))))))))))))))</x:f>
      </x:c>
      <x:c r="I557" s="29" t="str">
        <x:f>IF(ISNUMBER(D557),ROUND(D557,8),"")</x:f>
      </x:c>
      <x:c r="J557" s="29" t="n">
        <x:f>IF(ISNUMBER(F557),1,0)</x:f>
        <x:v>0</x:v>
      </x:c>
      <x:c r="K557" s="29" t="n">
        <x:f>IF(COUNTA(A557:F557)=0,0,1)</x:f>
        <x:v>0</x:v>
      </x:c>
    </x:row>
    <x:row r="558" ht="36" customHeight="1">
      <x:c r="A558" s="34"/>
      <x:c r="B558" s="34"/>
      <x:c r="C558" s="35"/>
      <x:c r="D558" s="36"/>
      <x:c r="E558" s="36"/>
      <x:c r="F558" s="37"/>
      <x:c r="G558" s="38" t="n">
        <x:f>IF(K558=0,0,IF(H558="",1,-1))</x:f>
        <x:v>0</x:v>
      </x:c>
      <x:c r="H558" s="33" t="str">
        <x:f>IF(K558=0,"",IF(A558="","Ausstiegs-ID eingeben",IF(IF(IFERROR(OR(CODE(UPPER(LEFT(A558,1)))&lt;65,CODE(UPPER(LEFT(A558,1)))&gt;90),TRUE),TRUE,OR(NOT(ISTEXT(A558)),LEN(A558)&gt;64,LEN(A558)&lt;&gt;LEN(SUBSTITUTE(A558,"*","")),LEN(A558)&lt;&gt;LEN(SUBSTITUTE(A558,"?","")),LEN(A558)&lt;&gt;LEN(SUBSTITUTE(A558,"~","")),LEN(A558)&lt;&gt;LEN(SUBSTITUTE(A558,"=","")),LEN(A558)&lt;&gt;LEN(SUBSTITUTE(A558,"&lt;","")),LEN(A558)&lt;&gt;LEN(SUBSTITUTE(A558,"&gt;","")))),"IDs: Text mit A–Z am Anfang, bis zu 64 Zeichen; ohne *, ?, ~, =, &lt; oder &gt;. Beispiel: T-001.",IF(COUNTIFS('Exits'!$A$9:$A$608,A558)&lt;&gt;1,"Ausstiegs-ID ist doppelt",IF(B558="","Zugehörige Trade-ID eingeben",IF(IF(IFERROR(OR(CODE(UPPER(LEFT(B558,1)))&lt;65,CODE(UPPER(LEFT(B558,1)))&gt;90),TRUE),TRUE,OR(NOT(ISTEXT(B558)),LEN(B558)&gt;64,LEN(B558)&lt;&gt;LEN(SUBSTITUTE(B558,"*","")),LEN(B558)&lt;&gt;LEN(SUBSTITUTE(B558,"?","")),LEN(B558)&lt;&gt;LEN(SUBSTITUTE(B558,"~","")),LEN(B558)&lt;&gt;LEN(SUBSTITUTE(B558,"=","")),LEN(B558)&lt;&gt;LEN(SUBSTITUTE(B558,"&lt;","")),LEN(B558)&lt;&gt;LEN(SUBSTITUTE(B558,"&gt;","")))),"IDs: Text mit A–Z am Anfang, bis zu 64 Zeichen; ohne *, ?, ~, =, &lt; oder &gt;. Beispiel: T-001.",IF(COUNTIFS('Trades'!$A$9:$A$208,B558)&lt;&gt;1,"Trade-ID muss genau einer Trades-Zeile entsprechen",IF(NOT(ISNUMBER(C558)),"Gültigen Schließungszeitpunkt eingeben",IF(OR(C558&lt;1,C558&gt;2958465),"Gültigen Schließungszeitpunkt eingeben",IF(NOT(ISNUMBER(D558)),"Positive geschlossene Menge eingeben",IF(OR(D558&lt;=0,D558&gt;1000000,ROUND(D558,8)&lt;&gt;D558),"Positive geschlossene Menge eingeben",IF(NOT(ISNUMBER(INDEX('Trades'!$D$9:$D$208,MATCH(B558,'Trades'!$A$9:$A$208,0)))),"Gültigen Eröffnungszeitpunkt eingeben",IF(C558&lt;INDEX('Trades'!$D$9:$D$208,MATCH(B558,'Trades'!$A$9:$A$208,0)),"Ausstieg liegt vor der Eröffnung",IF(AND(E558&lt;&gt;"",OR(NOT(ISNUMBER(E558)),E558&lt;=0)),"Positiven Kurs eingeben oder leer lassen",IF(AND(F558&lt;&gt;"",NOT(ISNUMBER(F558))),"Brutto-P&amp;L muss numerisch oder leer sein",IF(AND(ISNUMBER(F558),OR(ABS(F558)&gt;1000000000,ROUND(F558,2)&lt;&gt;F558)),"Geldbeträge: höchstens 2 Nachkommastellen; Eingabebetrag absolut ≤ 1.000.000.000.",""))))))))))))))))</x:f>
      </x:c>
      <x:c r="I558" s="29" t="str">
        <x:f>IF(ISNUMBER(D558),ROUND(D558,8),"")</x:f>
      </x:c>
      <x:c r="J558" s="29" t="n">
        <x:f>IF(ISNUMBER(F558),1,0)</x:f>
        <x:v>0</x:v>
      </x:c>
      <x:c r="K558" s="29" t="n">
        <x:f>IF(COUNTA(A558:F558)=0,0,1)</x:f>
        <x:v>0</x:v>
      </x:c>
    </x:row>
    <x:row r="559" ht="36" customHeight="1">
      <x:c r="A559" s="34"/>
      <x:c r="B559" s="34"/>
      <x:c r="C559" s="35"/>
      <x:c r="D559" s="36"/>
      <x:c r="E559" s="36"/>
      <x:c r="F559" s="37"/>
      <x:c r="G559" s="38" t="n">
        <x:f>IF(K559=0,0,IF(H559="",1,-1))</x:f>
        <x:v>0</x:v>
      </x:c>
      <x:c r="H559" s="33" t="str">
        <x:f>IF(K559=0,"",IF(A559="","Ausstiegs-ID eingeben",IF(IF(IFERROR(OR(CODE(UPPER(LEFT(A559,1)))&lt;65,CODE(UPPER(LEFT(A559,1)))&gt;90),TRUE),TRUE,OR(NOT(ISTEXT(A559)),LEN(A559)&gt;64,LEN(A559)&lt;&gt;LEN(SUBSTITUTE(A559,"*","")),LEN(A559)&lt;&gt;LEN(SUBSTITUTE(A559,"?","")),LEN(A559)&lt;&gt;LEN(SUBSTITUTE(A559,"~","")),LEN(A559)&lt;&gt;LEN(SUBSTITUTE(A559,"=","")),LEN(A559)&lt;&gt;LEN(SUBSTITUTE(A559,"&lt;","")),LEN(A559)&lt;&gt;LEN(SUBSTITUTE(A559,"&gt;","")))),"IDs: Text mit A–Z am Anfang, bis zu 64 Zeichen; ohne *, ?, ~, =, &lt; oder &gt;. Beispiel: T-001.",IF(COUNTIFS('Exits'!$A$9:$A$608,A559)&lt;&gt;1,"Ausstiegs-ID ist doppelt",IF(B559="","Zugehörige Trade-ID eingeben",IF(IF(IFERROR(OR(CODE(UPPER(LEFT(B559,1)))&lt;65,CODE(UPPER(LEFT(B559,1)))&gt;90),TRUE),TRUE,OR(NOT(ISTEXT(B559)),LEN(B559)&gt;64,LEN(B559)&lt;&gt;LEN(SUBSTITUTE(B559,"*","")),LEN(B559)&lt;&gt;LEN(SUBSTITUTE(B559,"?","")),LEN(B559)&lt;&gt;LEN(SUBSTITUTE(B559,"~","")),LEN(B559)&lt;&gt;LEN(SUBSTITUTE(B559,"=","")),LEN(B559)&lt;&gt;LEN(SUBSTITUTE(B559,"&lt;","")),LEN(B559)&lt;&gt;LEN(SUBSTITUTE(B559,"&gt;","")))),"IDs: Text mit A–Z am Anfang, bis zu 64 Zeichen; ohne *, ?, ~, =, &lt; oder &gt;. Beispiel: T-001.",IF(COUNTIFS('Trades'!$A$9:$A$208,B559)&lt;&gt;1,"Trade-ID muss genau einer Trades-Zeile entsprechen",IF(NOT(ISNUMBER(C559)),"Gültigen Schließungszeitpunkt eingeben",IF(OR(C559&lt;1,C559&gt;2958465),"Gültigen Schließungszeitpunkt eingeben",IF(NOT(ISNUMBER(D559)),"Positive geschlossene Menge eingeben",IF(OR(D559&lt;=0,D559&gt;1000000,ROUND(D559,8)&lt;&gt;D559),"Positive geschlossene Menge eingeben",IF(NOT(ISNUMBER(INDEX('Trades'!$D$9:$D$208,MATCH(B559,'Trades'!$A$9:$A$208,0)))),"Gültigen Eröffnungszeitpunkt eingeben",IF(C559&lt;INDEX('Trades'!$D$9:$D$208,MATCH(B559,'Trades'!$A$9:$A$208,0)),"Ausstieg liegt vor der Eröffnung",IF(AND(E559&lt;&gt;"",OR(NOT(ISNUMBER(E559)),E559&lt;=0)),"Positiven Kurs eingeben oder leer lassen",IF(AND(F559&lt;&gt;"",NOT(ISNUMBER(F559))),"Brutto-P&amp;L muss numerisch oder leer sein",IF(AND(ISNUMBER(F559),OR(ABS(F559)&gt;1000000000,ROUND(F559,2)&lt;&gt;F559)),"Geldbeträge: höchstens 2 Nachkommastellen; Eingabebetrag absolut ≤ 1.000.000.000.",""))))))))))))))))</x:f>
      </x:c>
      <x:c r="I559" s="29" t="str">
        <x:f>IF(ISNUMBER(D559),ROUND(D559,8),"")</x:f>
      </x:c>
      <x:c r="J559" s="29" t="n">
        <x:f>IF(ISNUMBER(F559),1,0)</x:f>
        <x:v>0</x:v>
      </x:c>
      <x:c r="K559" s="29" t="n">
        <x:f>IF(COUNTA(A559:F559)=0,0,1)</x:f>
        <x:v>0</x:v>
      </x:c>
    </x:row>
    <x:row r="560" ht="36" customHeight="1">
      <x:c r="A560" s="34"/>
      <x:c r="B560" s="34"/>
      <x:c r="C560" s="35"/>
      <x:c r="D560" s="36"/>
      <x:c r="E560" s="36"/>
      <x:c r="F560" s="37"/>
      <x:c r="G560" s="38" t="n">
        <x:f>IF(K560=0,0,IF(H560="",1,-1))</x:f>
        <x:v>0</x:v>
      </x:c>
      <x:c r="H560" s="33" t="str">
        <x:f>IF(K560=0,"",IF(A560="","Ausstiegs-ID eingeben",IF(IF(IFERROR(OR(CODE(UPPER(LEFT(A560,1)))&lt;65,CODE(UPPER(LEFT(A560,1)))&gt;90),TRUE),TRUE,OR(NOT(ISTEXT(A560)),LEN(A560)&gt;64,LEN(A560)&lt;&gt;LEN(SUBSTITUTE(A560,"*","")),LEN(A560)&lt;&gt;LEN(SUBSTITUTE(A560,"?","")),LEN(A560)&lt;&gt;LEN(SUBSTITUTE(A560,"~","")),LEN(A560)&lt;&gt;LEN(SUBSTITUTE(A560,"=","")),LEN(A560)&lt;&gt;LEN(SUBSTITUTE(A560,"&lt;","")),LEN(A560)&lt;&gt;LEN(SUBSTITUTE(A560,"&gt;","")))),"IDs: Text mit A–Z am Anfang, bis zu 64 Zeichen; ohne *, ?, ~, =, &lt; oder &gt;. Beispiel: T-001.",IF(COUNTIFS('Exits'!$A$9:$A$608,A560)&lt;&gt;1,"Ausstiegs-ID ist doppelt",IF(B560="","Zugehörige Trade-ID eingeben",IF(IF(IFERROR(OR(CODE(UPPER(LEFT(B560,1)))&lt;65,CODE(UPPER(LEFT(B560,1)))&gt;90),TRUE),TRUE,OR(NOT(ISTEXT(B560)),LEN(B560)&gt;64,LEN(B560)&lt;&gt;LEN(SUBSTITUTE(B560,"*","")),LEN(B560)&lt;&gt;LEN(SUBSTITUTE(B560,"?","")),LEN(B560)&lt;&gt;LEN(SUBSTITUTE(B560,"~","")),LEN(B560)&lt;&gt;LEN(SUBSTITUTE(B560,"=","")),LEN(B560)&lt;&gt;LEN(SUBSTITUTE(B560,"&lt;","")),LEN(B560)&lt;&gt;LEN(SUBSTITUTE(B560,"&gt;","")))),"IDs: Text mit A–Z am Anfang, bis zu 64 Zeichen; ohne *, ?, ~, =, &lt; oder &gt;. Beispiel: T-001.",IF(COUNTIFS('Trades'!$A$9:$A$208,B560)&lt;&gt;1,"Trade-ID muss genau einer Trades-Zeile entsprechen",IF(NOT(ISNUMBER(C560)),"Gültigen Schließungszeitpunkt eingeben",IF(OR(C560&lt;1,C560&gt;2958465),"Gültigen Schließungszeitpunkt eingeben",IF(NOT(ISNUMBER(D560)),"Positive geschlossene Menge eingeben",IF(OR(D560&lt;=0,D560&gt;1000000,ROUND(D560,8)&lt;&gt;D560),"Positive geschlossene Menge eingeben",IF(NOT(ISNUMBER(INDEX('Trades'!$D$9:$D$208,MATCH(B560,'Trades'!$A$9:$A$208,0)))),"Gültigen Eröffnungszeitpunkt eingeben",IF(C560&lt;INDEX('Trades'!$D$9:$D$208,MATCH(B560,'Trades'!$A$9:$A$208,0)),"Ausstieg liegt vor der Eröffnung",IF(AND(E560&lt;&gt;"",OR(NOT(ISNUMBER(E560)),E560&lt;=0)),"Positiven Kurs eingeben oder leer lassen",IF(AND(F560&lt;&gt;"",NOT(ISNUMBER(F560))),"Brutto-P&amp;L muss numerisch oder leer sein",IF(AND(ISNUMBER(F560),OR(ABS(F560)&gt;1000000000,ROUND(F560,2)&lt;&gt;F560)),"Geldbeträge: höchstens 2 Nachkommastellen; Eingabebetrag absolut ≤ 1.000.000.000.",""))))))))))))))))</x:f>
      </x:c>
      <x:c r="I560" s="29" t="str">
        <x:f>IF(ISNUMBER(D560),ROUND(D560,8),"")</x:f>
      </x:c>
      <x:c r="J560" s="29" t="n">
        <x:f>IF(ISNUMBER(F560),1,0)</x:f>
        <x:v>0</x:v>
      </x:c>
      <x:c r="K560" s="29" t="n">
        <x:f>IF(COUNTA(A560:F560)=0,0,1)</x:f>
        <x:v>0</x:v>
      </x:c>
    </x:row>
    <x:row r="561" ht="36" customHeight="1">
      <x:c r="A561" s="34"/>
      <x:c r="B561" s="34"/>
      <x:c r="C561" s="35"/>
      <x:c r="D561" s="36"/>
      <x:c r="E561" s="36"/>
      <x:c r="F561" s="37"/>
      <x:c r="G561" s="38" t="n">
        <x:f>IF(K561=0,0,IF(H561="",1,-1))</x:f>
        <x:v>0</x:v>
      </x:c>
      <x:c r="H561" s="33" t="str">
        <x:f>IF(K561=0,"",IF(A561="","Ausstiegs-ID eingeben",IF(IF(IFERROR(OR(CODE(UPPER(LEFT(A561,1)))&lt;65,CODE(UPPER(LEFT(A561,1)))&gt;90),TRUE),TRUE,OR(NOT(ISTEXT(A561)),LEN(A561)&gt;64,LEN(A561)&lt;&gt;LEN(SUBSTITUTE(A561,"*","")),LEN(A561)&lt;&gt;LEN(SUBSTITUTE(A561,"?","")),LEN(A561)&lt;&gt;LEN(SUBSTITUTE(A561,"~","")),LEN(A561)&lt;&gt;LEN(SUBSTITUTE(A561,"=","")),LEN(A561)&lt;&gt;LEN(SUBSTITUTE(A561,"&lt;","")),LEN(A561)&lt;&gt;LEN(SUBSTITUTE(A561,"&gt;","")))),"IDs: Text mit A–Z am Anfang, bis zu 64 Zeichen; ohne *, ?, ~, =, &lt; oder &gt;. Beispiel: T-001.",IF(COUNTIFS('Exits'!$A$9:$A$608,A561)&lt;&gt;1,"Ausstiegs-ID ist doppelt",IF(B561="","Zugehörige Trade-ID eingeben",IF(IF(IFERROR(OR(CODE(UPPER(LEFT(B561,1)))&lt;65,CODE(UPPER(LEFT(B561,1)))&gt;90),TRUE),TRUE,OR(NOT(ISTEXT(B561)),LEN(B561)&gt;64,LEN(B561)&lt;&gt;LEN(SUBSTITUTE(B561,"*","")),LEN(B561)&lt;&gt;LEN(SUBSTITUTE(B561,"?","")),LEN(B561)&lt;&gt;LEN(SUBSTITUTE(B561,"~","")),LEN(B561)&lt;&gt;LEN(SUBSTITUTE(B561,"=","")),LEN(B561)&lt;&gt;LEN(SUBSTITUTE(B561,"&lt;","")),LEN(B561)&lt;&gt;LEN(SUBSTITUTE(B561,"&gt;","")))),"IDs: Text mit A–Z am Anfang, bis zu 64 Zeichen; ohne *, ?, ~, =, &lt; oder &gt;. Beispiel: T-001.",IF(COUNTIFS('Trades'!$A$9:$A$208,B561)&lt;&gt;1,"Trade-ID muss genau einer Trades-Zeile entsprechen",IF(NOT(ISNUMBER(C561)),"Gültigen Schließungszeitpunkt eingeben",IF(OR(C561&lt;1,C561&gt;2958465),"Gültigen Schließungszeitpunkt eingeben",IF(NOT(ISNUMBER(D561)),"Positive geschlossene Menge eingeben",IF(OR(D561&lt;=0,D561&gt;1000000,ROUND(D561,8)&lt;&gt;D561),"Positive geschlossene Menge eingeben",IF(NOT(ISNUMBER(INDEX('Trades'!$D$9:$D$208,MATCH(B561,'Trades'!$A$9:$A$208,0)))),"Gültigen Eröffnungszeitpunkt eingeben",IF(C561&lt;INDEX('Trades'!$D$9:$D$208,MATCH(B561,'Trades'!$A$9:$A$208,0)),"Ausstieg liegt vor der Eröffnung",IF(AND(E561&lt;&gt;"",OR(NOT(ISNUMBER(E561)),E561&lt;=0)),"Positiven Kurs eingeben oder leer lassen",IF(AND(F561&lt;&gt;"",NOT(ISNUMBER(F561))),"Brutto-P&amp;L muss numerisch oder leer sein",IF(AND(ISNUMBER(F561),OR(ABS(F561)&gt;1000000000,ROUND(F561,2)&lt;&gt;F561)),"Geldbeträge: höchstens 2 Nachkommastellen; Eingabebetrag absolut ≤ 1.000.000.000.",""))))))))))))))))</x:f>
      </x:c>
      <x:c r="I561" s="29" t="str">
        <x:f>IF(ISNUMBER(D561),ROUND(D561,8),"")</x:f>
      </x:c>
      <x:c r="J561" s="29" t="n">
        <x:f>IF(ISNUMBER(F561),1,0)</x:f>
        <x:v>0</x:v>
      </x:c>
      <x:c r="K561" s="29" t="n">
        <x:f>IF(COUNTA(A561:F561)=0,0,1)</x:f>
        <x:v>0</x:v>
      </x:c>
    </x:row>
    <x:row r="562" ht="36" customHeight="1">
      <x:c r="A562" s="34"/>
      <x:c r="B562" s="34"/>
      <x:c r="C562" s="35"/>
      <x:c r="D562" s="36"/>
      <x:c r="E562" s="36"/>
      <x:c r="F562" s="37"/>
      <x:c r="G562" s="38" t="n">
        <x:f>IF(K562=0,0,IF(H562="",1,-1))</x:f>
        <x:v>0</x:v>
      </x:c>
      <x:c r="H562" s="33" t="str">
        <x:f>IF(K562=0,"",IF(A562="","Ausstiegs-ID eingeben",IF(IF(IFERROR(OR(CODE(UPPER(LEFT(A562,1)))&lt;65,CODE(UPPER(LEFT(A562,1)))&gt;90),TRUE),TRUE,OR(NOT(ISTEXT(A562)),LEN(A562)&gt;64,LEN(A562)&lt;&gt;LEN(SUBSTITUTE(A562,"*","")),LEN(A562)&lt;&gt;LEN(SUBSTITUTE(A562,"?","")),LEN(A562)&lt;&gt;LEN(SUBSTITUTE(A562,"~","")),LEN(A562)&lt;&gt;LEN(SUBSTITUTE(A562,"=","")),LEN(A562)&lt;&gt;LEN(SUBSTITUTE(A562,"&lt;","")),LEN(A562)&lt;&gt;LEN(SUBSTITUTE(A562,"&gt;","")))),"IDs: Text mit A–Z am Anfang, bis zu 64 Zeichen; ohne *, ?, ~, =, &lt; oder &gt;. Beispiel: T-001.",IF(COUNTIFS('Exits'!$A$9:$A$608,A562)&lt;&gt;1,"Ausstiegs-ID ist doppelt",IF(B562="","Zugehörige Trade-ID eingeben",IF(IF(IFERROR(OR(CODE(UPPER(LEFT(B562,1)))&lt;65,CODE(UPPER(LEFT(B562,1)))&gt;90),TRUE),TRUE,OR(NOT(ISTEXT(B562)),LEN(B562)&gt;64,LEN(B562)&lt;&gt;LEN(SUBSTITUTE(B562,"*","")),LEN(B562)&lt;&gt;LEN(SUBSTITUTE(B562,"?","")),LEN(B562)&lt;&gt;LEN(SUBSTITUTE(B562,"~","")),LEN(B562)&lt;&gt;LEN(SUBSTITUTE(B562,"=","")),LEN(B562)&lt;&gt;LEN(SUBSTITUTE(B562,"&lt;","")),LEN(B562)&lt;&gt;LEN(SUBSTITUTE(B562,"&gt;","")))),"IDs: Text mit A–Z am Anfang, bis zu 64 Zeichen; ohne *, ?, ~, =, &lt; oder &gt;. Beispiel: T-001.",IF(COUNTIFS('Trades'!$A$9:$A$208,B562)&lt;&gt;1,"Trade-ID muss genau einer Trades-Zeile entsprechen",IF(NOT(ISNUMBER(C562)),"Gültigen Schließungszeitpunkt eingeben",IF(OR(C562&lt;1,C562&gt;2958465),"Gültigen Schließungszeitpunkt eingeben",IF(NOT(ISNUMBER(D562)),"Positive geschlossene Menge eingeben",IF(OR(D562&lt;=0,D562&gt;1000000,ROUND(D562,8)&lt;&gt;D562),"Positive geschlossene Menge eingeben",IF(NOT(ISNUMBER(INDEX('Trades'!$D$9:$D$208,MATCH(B562,'Trades'!$A$9:$A$208,0)))),"Gültigen Eröffnungszeitpunkt eingeben",IF(C562&lt;INDEX('Trades'!$D$9:$D$208,MATCH(B562,'Trades'!$A$9:$A$208,0)),"Ausstieg liegt vor der Eröffnung",IF(AND(E562&lt;&gt;"",OR(NOT(ISNUMBER(E562)),E562&lt;=0)),"Positiven Kurs eingeben oder leer lassen",IF(AND(F562&lt;&gt;"",NOT(ISNUMBER(F562))),"Brutto-P&amp;L muss numerisch oder leer sein",IF(AND(ISNUMBER(F562),OR(ABS(F562)&gt;1000000000,ROUND(F562,2)&lt;&gt;F562)),"Geldbeträge: höchstens 2 Nachkommastellen; Eingabebetrag absolut ≤ 1.000.000.000.",""))))))))))))))))</x:f>
      </x:c>
      <x:c r="I562" s="29" t="str">
        <x:f>IF(ISNUMBER(D562),ROUND(D562,8),"")</x:f>
      </x:c>
      <x:c r="J562" s="29" t="n">
        <x:f>IF(ISNUMBER(F562),1,0)</x:f>
        <x:v>0</x:v>
      </x:c>
      <x:c r="K562" s="29" t="n">
        <x:f>IF(COUNTA(A562:F562)=0,0,1)</x:f>
        <x:v>0</x:v>
      </x:c>
    </x:row>
    <x:row r="563" ht="36" customHeight="1">
      <x:c r="A563" s="34"/>
      <x:c r="B563" s="34"/>
      <x:c r="C563" s="35"/>
      <x:c r="D563" s="36"/>
      <x:c r="E563" s="36"/>
      <x:c r="F563" s="37"/>
      <x:c r="G563" s="38" t="n">
        <x:f>IF(K563=0,0,IF(H563="",1,-1))</x:f>
        <x:v>0</x:v>
      </x:c>
      <x:c r="H563" s="33" t="str">
        <x:f>IF(K563=0,"",IF(A563="","Ausstiegs-ID eingeben",IF(IF(IFERROR(OR(CODE(UPPER(LEFT(A563,1)))&lt;65,CODE(UPPER(LEFT(A563,1)))&gt;90),TRUE),TRUE,OR(NOT(ISTEXT(A563)),LEN(A563)&gt;64,LEN(A563)&lt;&gt;LEN(SUBSTITUTE(A563,"*","")),LEN(A563)&lt;&gt;LEN(SUBSTITUTE(A563,"?","")),LEN(A563)&lt;&gt;LEN(SUBSTITUTE(A563,"~","")),LEN(A563)&lt;&gt;LEN(SUBSTITUTE(A563,"=","")),LEN(A563)&lt;&gt;LEN(SUBSTITUTE(A563,"&lt;","")),LEN(A563)&lt;&gt;LEN(SUBSTITUTE(A563,"&gt;","")))),"IDs: Text mit A–Z am Anfang, bis zu 64 Zeichen; ohne *, ?, ~, =, &lt; oder &gt;. Beispiel: T-001.",IF(COUNTIFS('Exits'!$A$9:$A$608,A563)&lt;&gt;1,"Ausstiegs-ID ist doppelt",IF(B563="","Zugehörige Trade-ID eingeben",IF(IF(IFERROR(OR(CODE(UPPER(LEFT(B563,1)))&lt;65,CODE(UPPER(LEFT(B563,1)))&gt;90),TRUE),TRUE,OR(NOT(ISTEXT(B563)),LEN(B563)&gt;64,LEN(B563)&lt;&gt;LEN(SUBSTITUTE(B563,"*","")),LEN(B563)&lt;&gt;LEN(SUBSTITUTE(B563,"?","")),LEN(B563)&lt;&gt;LEN(SUBSTITUTE(B563,"~","")),LEN(B563)&lt;&gt;LEN(SUBSTITUTE(B563,"=","")),LEN(B563)&lt;&gt;LEN(SUBSTITUTE(B563,"&lt;","")),LEN(B563)&lt;&gt;LEN(SUBSTITUTE(B563,"&gt;","")))),"IDs: Text mit A–Z am Anfang, bis zu 64 Zeichen; ohne *, ?, ~, =, &lt; oder &gt;. Beispiel: T-001.",IF(COUNTIFS('Trades'!$A$9:$A$208,B563)&lt;&gt;1,"Trade-ID muss genau einer Trades-Zeile entsprechen",IF(NOT(ISNUMBER(C563)),"Gültigen Schließungszeitpunkt eingeben",IF(OR(C563&lt;1,C563&gt;2958465),"Gültigen Schließungszeitpunkt eingeben",IF(NOT(ISNUMBER(D563)),"Positive geschlossene Menge eingeben",IF(OR(D563&lt;=0,D563&gt;1000000,ROUND(D563,8)&lt;&gt;D563),"Positive geschlossene Menge eingeben",IF(NOT(ISNUMBER(INDEX('Trades'!$D$9:$D$208,MATCH(B563,'Trades'!$A$9:$A$208,0)))),"Gültigen Eröffnungszeitpunkt eingeben",IF(C563&lt;INDEX('Trades'!$D$9:$D$208,MATCH(B563,'Trades'!$A$9:$A$208,0)),"Ausstieg liegt vor der Eröffnung",IF(AND(E563&lt;&gt;"",OR(NOT(ISNUMBER(E563)),E563&lt;=0)),"Positiven Kurs eingeben oder leer lassen",IF(AND(F563&lt;&gt;"",NOT(ISNUMBER(F563))),"Brutto-P&amp;L muss numerisch oder leer sein",IF(AND(ISNUMBER(F563),OR(ABS(F563)&gt;1000000000,ROUND(F563,2)&lt;&gt;F563)),"Geldbeträge: höchstens 2 Nachkommastellen; Eingabebetrag absolut ≤ 1.000.000.000.",""))))))))))))))))</x:f>
      </x:c>
      <x:c r="I563" s="29" t="str">
        <x:f>IF(ISNUMBER(D563),ROUND(D563,8),"")</x:f>
      </x:c>
      <x:c r="J563" s="29" t="n">
        <x:f>IF(ISNUMBER(F563),1,0)</x:f>
        <x:v>0</x:v>
      </x:c>
      <x:c r="K563" s="29" t="n">
        <x:f>IF(COUNTA(A563:F563)=0,0,1)</x:f>
        <x:v>0</x:v>
      </x:c>
    </x:row>
    <x:row r="564" ht="36" customHeight="1">
      <x:c r="A564" s="34"/>
      <x:c r="B564" s="34"/>
      <x:c r="C564" s="35"/>
      <x:c r="D564" s="36"/>
      <x:c r="E564" s="36"/>
      <x:c r="F564" s="37"/>
      <x:c r="G564" s="38" t="n">
        <x:f>IF(K564=0,0,IF(H564="",1,-1))</x:f>
        <x:v>0</x:v>
      </x:c>
      <x:c r="H564" s="33" t="str">
        <x:f>IF(K564=0,"",IF(A564="","Ausstiegs-ID eingeben",IF(IF(IFERROR(OR(CODE(UPPER(LEFT(A564,1)))&lt;65,CODE(UPPER(LEFT(A564,1)))&gt;90),TRUE),TRUE,OR(NOT(ISTEXT(A564)),LEN(A564)&gt;64,LEN(A564)&lt;&gt;LEN(SUBSTITUTE(A564,"*","")),LEN(A564)&lt;&gt;LEN(SUBSTITUTE(A564,"?","")),LEN(A564)&lt;&gt;LEN(SUBSTITUTE(A564,"~","")),LEN(A564)&lt;&gt;LEN(SUBSTITUTE(A564,"=","")),LEN(A564)&lt;&gt;LEN(SUBSTITUTE(A564,"&lt;","")),LEN(A564)&lt;&gt;LEN(SUBSTITUTE(A564,"&gt;","")))),"IDs: Text mit A–Z am Anfang, bis zu 64 Zeichen; ohne *, ?, ~, =, &lt; oder &gt;. Beispiel: T-001.",IF(COUNTIFS('Exits'!$A$9:$A$608,A564)&lt;&gt;1,"Ausstiegs-ID ist doppelt",IF(B564="","Zugehörige Trade-ID eingeben",IF(IF(IFERROR(OR(CODE(UPPER(LEFT(B564,1)))&lt;65,CODE(UPPER(LEFT(B564,1)))&gt;90),TRUE),TRUE,OR(NOT(ISTEXT(B564)),LEN(B564)&gt;64,LEN(B564)&lt;&gt;LEN(SUBSTITUTE(B564,"*","")),LEN(B564)&lt;&gt;LEN(SUBSTITUTE(B564,"?","")),LEN(B564)&lt;&gt;LEN(SUBSTITUTE(B564,"~","")),LEN(B564)&lt;&gt;LEN(SUBSTITUTE(B564,"=","")),LEN(B564)&lt;&gt;LEN(SUBSTITUTE(B564,"&lt;","")),LEN(B564)&lt;&gt;LEN(SUBSTITUTE(B564,"&gt;","")))),"IDs: Text mit A–Z am Anfang, bis zu 64 Zeichen; ohne *, ?, ~, =, &lt; oder &gt;. Beispiel: T-001.",IF(COUNTIFS('Trades'!$A$9:$A$208,B564)&lt;&gt;1,"Trade-ID muss genau einer Trades-Zeile entsprechen",IF(NOT(ISNUMBER(C564)),"Gültigen Schließungszeitpunkt eingeben",IF(OR(C564&lt;1,C564&gt;2958465),"Gültigen Schließungszeitpunkt eingeben",IF(NOT(ISNUMBER(D564)),"Positive geschlossene Menge eingeben",IF(OR(D564&lt;=0,D564&gt;1000000,ROUND(D564,8)&lt;&gt;D564),"Positive geschlossene Menge eingeben",IF(NOT(ISNUMBER(INDEX('Trades'!$D$9:$D$208,MATCH(B564,'Trades'!$A$9:$A$208,0)))),"Gültigen Eröffnungszeitpunkt eingeben",IF(C564&lt;INDEX('Trades'!$D$9:$D$208,MATCH(B564,'Trades'!$A$9:$A$208,0)),"Ausstieg liegt vor der Eröffnung",IF(AND(E564&lt;&gt;"",OR(NOT(ISNUMBER(E564)),E564&lt;=0)),"Positiven Kurs eingeben oder leer lassen",IF(AND(F564&lt;&gt;"",NOT(ISNUMBER(F564))),"Brutto-P&amp;L muss numerisch oder leer sein",IF(AND(ISNUMBER(F564),OR(ABS(F564)&gt;1000000000,ROUND(F564,2)&lt;&gt;F564)),"Geldbeträge: höchstens 2 Nachkommastellen; Eingabebetrag absolut ≤ 1.000.000.000.",""))))))))))))))))</x:f>
      </x:c>
      <x:c r="I564" s="29" t="str">
        <x:f>IF(ISNUMBER(D564),ROUND(D564,8),"")</x:f>
      </x:c>
      <x:c r="J564" s="29" t="n">
        <x:f>IF(ISNUMBER(F564),1,0)</x:f>
        <x:v>0</x:v>
      </x:c>
      <x:c r="K564" s="29" t="n">
        <x:f>IF(COUNTA(A564:F564)=0,0,1)</x:f>
        <x:v>0</x:v>
      </x:c>
    </x:row>
    <x:row r="565" ht="36" customHeight="1">
      <x:c r="A565" s="34"/>
      <x:c r="B565" s="34"/>
      <x:c r="C565" s="35"/>
      <x:c r="D565" s="36"/>
      <x:c r="E565" s="36"/>
      <x:c r="F565" s="37"/>
      <x:c r="G565" s="38" t="n">
        <x:f>IF(K565=0,0,IF(H565="",1,-1))</x:f>
        <x:v>0</x:v>
      </x:c>
      <x:c r="H565" s="33" t="str">
        <x:f>IF(K565=0,"",IF(A565="","Ausstiegs-ID eingeben",IF(IF(IFERROR(OR(CODE(UPPER(LEFT(A565,1)))&lt;65,CODE(UPPER(LEFT(A565,1)))&gt;90),TRUE),TRUE,OR(NOT(ISTEXT(A565)),LEN(A565)&gt;64,LEN(A565)&lt;&gt;LEN(SUBSTITUTE(A565,"*","")),LEN(A565)&lt;&gt;LEN(SUBSTITUTE(A565,"?","")),LEN(A565)&lt;&gt;LEN(SUBSTITUTE(A565,"~","")),LEN(A565)&lt;&gt;LEN(SUBSTITUTE(A565,"=","")),LEN(A565)&lt;&gt;LEN(SUBSTITUTE(A565,"&lt;","")),LEN(A565)&lt;&gt;LEN(SUBSTITUTE(A565,"&gt;","")))),"IDs: Text mit A–Z am Anfang, bis zu 64 Zeichen; ohne *, ?, ~, =, &lt; oder &gt;. Beispiel: T-001.",IF(COUNTIFS('Exits'!$A$9:$A$608,A565)&lt;&gt;1,"Ausstiegs-ID ist doppelt",IF(B565="","Zugehörige Trade-ID eingeben",IF(IF(IFERROR(OR(CODE(UPPER(LEFT(B565,1)))&lt;65,CODE(UPPER(LEFT(B565,1)))&gt;90),TRUE),TRUE,OR(NOT(ISTEXT(B565)),LEN(B565)&gt;64,LEN(B565)&lt;&gt;LEN(SUBSTITUTE(B565,"*","")),LEN(B565)&lt;&gt;LEN(SUBSTITUTE(B565,"?","")),LEN(B565)&lt;&gt;LEN(SUBSTITUTE(B565,"~","")),LEN(B565)&lt;&gt;LEN(SUBSTITUTE(B565,"=","")),LEN(B565)&lt;&gt;LEN(SUBSTITUTE(B565,"&lt;","")),LEN(B565)&lt;&gt;LEN(SUBSTITUTE(B565,"&gt;","")))),"IDs: Text mit A–Z am Anfang, bis zu 64 Zeichen; ohne *, ?, ~, =, &lt; oder &gt;. Beispiel: T-001.",IF(COUNTIFS('Trades'!$A$9:$A$208,B565)&lt;&gt;1,"Trade-ID muss genau einer Trades-Zeile entsprechen",IF(NOT(ISNUMBER(C565)),"Gültigen Schließungszeitpunkt eingeben",IF(OR(C565&lt;1,C565&gt;2958465),"Gültigen Schließungszeitpunkt eingeben",IF(NOT(ISNUMBER(D565)),"Positive geschlossene Menge eingeben",IF(OR(D565&lt;=0,D565&gt;1000000,ROUND(D565,8)&lt;&gt;D565),"Positive geschlossene Menge eingeben",IF(NOT(ISNUMBER(INDEX('Trades'!$D$9:$D$208,MATCH(B565,'Trades'!$A$9:$A$208,0)))),"Gültigen Eröffnungszeitpunkt eingeben",IF(C565&lt;INDEX('Trades'!$D$9:$D$208,MATCH(B565,'Trades'!$A$9:$A$208,0)),"Ausstieg liegt vor der Eröffnung",IF(AND(E565&lt;&gt;"",OR(NOT(ISNUMBER(E565)),E565&lt;=0)),"Positiven Kurs eingeben oder leer lassen",IF(AND(F565&lt;&gt;"",NOT(ISNUMBER(F565))),"Brutto-P&amp;L muss numerisch oder leer sein",IF(AND(ISNUMBER(F565),OR(ABS(F565)&gt;1000000000,ROUND(F565,2)&lt;&gt;F565)),"Geldbeträge: höchstens 2 Nachkommastellen; Eingabebetrag absolut ≤ 1.000.000.000.",""))))))))))))))))</x:f>
      </x:c>
      <x:c r="I565" s="29" t="str">
        <x:f>IF(ISNUMBER(D565),ROUND(D565,8),"")</x:f>
      </x:c>
      <x:c r="J565" s="29" t="n">
        <x:f>IF(ISNUMBER(F565),1,0)</x:f>
        <x:v>0</x:v>
      </x:c>
      <x:c r="K565" s="29" t="n">
        <x:f>IF(COUNTA(A565:F565)=0,0,1)</x:f>
        <x:v>0</x:v>
      </x:c>
    </x:row>
    <x:row r="566" ht="36" customHeight="1">
      <x:c r="A566" s="34"/>
      <x:c r="B566" s="34"/>
      <x:c r="C566" s="35"/>
      <x:c r="D566" s="36"/>
      <x:c r="E566" s="36"/>
      <x:c r="F566" s="37"/>
      <x:c r="G566" s="38" t="n">
        <x:f>IF(K566=0,0,IF(H566="",1,-1))</x:f>
        <x:v>0</x:v>
      </x:c>
      <x:c r="H566" s="33" t="str">
        <x:f>IF(K566=0,"",IF(A566="","Ausstiegs-ID eingeben",IF(IF(IFERROR(OR(CODE(UPPER(LEFT(A566,1)))&lt;65,CODE(UPPER(LEFT(A566,1)))&gt;90),TRUE),TRUE,OR(NOT(ISTEXT(A566)),LEN(A566)&gt;64,LEN(A566)&lt;&gt;LEN(SUBSTITUTE(A566,"*","")),LEN(A566)&lt;&gt;LEN(SUBSTITUTE(A566,"?","")),LEN(A566)&lt;&gt;LEN(SUBSTITUTE(A566,"~","")),LEN(A566)&lt;&gt;LEN(SUBSTITUTE(A566,"=","")),LEN(A566)&lt;&gt;LEN(SUBSTITUTE(A566,"&lt;","")),LEN(A566)&lt;&gt;LEN(SUBSTITUTE(A566,"&gt;","")))),"IDs: Text mit A–Z am Anfang, bis zu 64 Zeichen; ohne *, ?, ~, =, &lt; oder &gt;. Beispiel: T-001.",IF(COUNTIFS('Exits'!$A$9:$A$608,A566)&lt;&gt;1,"Ausstiegs-ID ist doppelt",IF(B566="","Zugehörige Trade-ID eingeben",IF(IF(IFERROR(OR(CODE(UPPER(LEFT(B566,1)))&lt;65,CODE(UPPER(LEFT(B566,1)))&gt;90),TRUE),TRUE,OR(NOT(ISTEXT(B566)),LEN(B566)&gt;64,LEN(B566)&lt;&gt;LEN(SUBSTITUTE(B566,"*","")),LEN(B566)&lt;&gt;LEN(SUBSTITUTE(B566,"?","")),LEN(B566)&lt;&gt;LEN(SUBSTITUTE(B566,"~","")),LEN(B566)&lt;&gt;LEN(SUBSTITUTE(B566,"=","")),LEN(B566)&lt;&gt;LEN(SUBSTITUTE(B566,"&lt;","")),LEN(B566)&lt;&gt;LEN(SUBSTITUTE(B566,"&gt;","")))),"IDs: Text mit A–Z am Anfang, bis zu 64 Zeichen; ohne *, ?, ~, =, &lt; oder &gt;. Beispiel: T-001.",IF(COUNTIFS('Trades'!$A$9:$A$208,B566)&lt;&gt;1,"Trade-ID muss genau einer Trades-Zeile entsprechen",IF(NOT(ISNUMBER(C566)),"Gültigen Schließungszeitpunkt eingeben",IF(OR(C566&lt;1,C566&gt;2958465),"Gültigen Schließungszeitpunkt eingeben",IF(NOT(ISNUMBER(D566)),"Positive geschlossene Menge eingeben",IF(OR(D566&lt;=0,D566&gt;1000000,ROUND(D566,8)&lt;&gt;D566),"Positive geschlossene Menge eingeben",IF(NOT(ISNUMBER(INDEX('Trades'!$D$9:$D$208,MATCH(B566,'Trades'!$A$9:$A$208,0)))),"Gültigen Eröffnungszeitpunkt eingeben",IF(C566&lt;INDEX('Trades'!$D$9:$D$208,MATCH(B566,'Trades'!$A$9:$A$208,0)),"Ausstieg liegt vor der Eröffnung",IF(AND(E566&lt;&gt;"",OR(NOT(ISNUMBER(E566)),E566&lt;=0)),"Positiven Kurs eingeben oder leer lassen",IF(AND(F566&lt;&gt;"",NOT(ISNUMBER(F566))),"Brutto-P&amp;L muss numerisch oder leer sein",IF(AND(ISNUMBER(F566),OR(ABS(F566)&gt;1000000000,ROUND(F566,2)&lt;&gt;F566)),"Geldbeträge: höchstens 2 Nachkommastellen; Eingabebetrag absolut ≤ 1.000.000.000.",""))))))))))))))))</x:f>
      </x:c>
      <x:c r="I566" s="29" t="str">
        <x:f>IF(ISNUMBER(D566),ROUND(D566,8),"")</x:f>
      </x:c>
      <x:c r="J566" s="29" t="n">
        <x:f>IF(ISNUMBER(F566),1,0)</x:f>
        <x:v>0</x:v>
      </x:c>
      <x:c r="K566" s="29" t="n">
        <x:f>IF(COUNTA(A566:F566)=0,0,1)</x:f>
        <x:v>0</x:v>
      </x:c>
    </x:row>
    <x:row r="567" ht="36" customHeight="1">
      <x:c r="A567" s="34"/>
      <x:c r="B567" s="34"/>
      <x:c r="C567" s="35"/>
      <x:c r="D567" s="36"/>
      <x:c r="E567" s="36"/>
      <x:c r="F567" s="37"/>
      <x:c r="G567" s="38" t="n">
        <x:f>IF(K567=0,0,IF(H567="",1,-1))</x:f>
        <x:v>0</x:v>
      </x:c>
      <x:c r="H567" s="33" t="str">
        <x:f>IF(K567=0,"",IF(A567="","Ausstiegs-ID eingeben",IF(IF(IFERROR(OR(CODE(UPPER(LEFT(A567,1)))&lt;65,CODE(UPPER(LEFT(A567,1)))&gt;90),TRUE),TRUE,OR(NOT(ISTEXT(A567)),LEN(A567)&gt;64,LEN(A567)&lt;&gt;LEN(SUBSTITUTE(A567,"*","")),LEN(A567)&lt;&gt;LEN(SUBSTITUTE(A567,"?","")),LEN(A567)&lt;&gt;LEN(SUBSTITUTE(A567,"~","")),LEN(A567)&lt;&gt;LEN(SUBSTITUTE(A567,"=","")),LEN(A567)&lt;&gt;LEN(SUBSTITUTE(A567,"&lt;","")),LEN(A567)&lt;&gt;LEN(SUBSTITUTE(A567,"&gt;","")))),"IDs: Text mit A–Z am Anfang, bis zu 64 Zeichen; ohne *, ?, ~, =, &lt; oder &gt;. Beispiel: T-001.",IF(COUNTIFS('Exits'!$A$9:$A$608,A567)&lt;&gt;1,"Ausstiegs-ID ist doppelt",IF(B567="","Zugehörige Trade-ID eingeben",IF(IF(IFERROR(OR(CODE(UPPER(LEFT(B567,1)))&lt;65,CODE(UPPER(LEFT(B567,1)))&gt;90),TRUE),TRUE,OR(NOT(ISTEXT(B567)),LEN(B567)&gt;64,LEN(B567)&lt;&gt;LEN(SUBSTITUTE(B567,"*","")),LEN(B567)&lt;&gt;LEN(SUBSTITUTE(B567,"?","")),LEN(B567)&lt;&gt;LEN(SUBSTITUTE(B567,"~","")),LEN(B567)&lt;&gt;LEN(SUBSTITUTE(B567,"=","")),LEN(B567)&lt;&gt;LEN(SUBSTITUTE(B567,"&lt;","")),LEN(B567)&lt;&gt;LEN(SUBSTITUTE(B567,"&gt;","")))),"IDs: Text mit A–Z am Anfang, bis zu 64 Zeichen; ohne *, ?, ~, =, &lt; oder &gt;. Beispiel: T-001.",IF(COUNTIFS('Trades'!$A$9:$A$208,B567)&lt;&gt;1,"Trade-ID muss genau einer Trades-Zeile entsprechen",IF(NOT(ISNUMBER(C567)),"Gültigen Schließungszeitpunkt eingeben",IF(OR(C567&lt;1,C567&gt;2958465),"Gültigen Schließungszeitpunkt eingeben",IF(NOT(ISNUMBER(D567)),"Positive geschlossene Menge eingeben",IF(OR(D567&lt;=0,D567&gt;1000000,ROUND(D567,8)&lt;&gt;D567),"Positive geschlossene Menge eingeben",IF(NOT(ISNUMBER(INDEX('Trades'!$D$9:$D$208,MATCH(B567,'Trades'!$A$9:$A$208,0)))),"Gültigen Eröffnungszeitpunkt eingeben",IF(C567&lt;INDEX('Trades'!$D$9:$D$208,MATCH(B567,'Trades'!$A$9:$A$208,0)),"Ausstieg liegt vor der Eröffnung",IF(AND(E567&lt;&gt;"",OR(NOT(ISNUMBER(E567)),E567&lt;=0)),"Positiven Kurs eingeben oder leer lassen",IF(AND(F567&lt;&gt;"",NOT(ISNUMBER(F567))),"Brutto-P&amp;L muss numerisch oder leer sein",IF(AND(ISNUMBER(F567),OR(ABS(F567)&gt;1000000000,ROUND(F567,2)&lt;&gt;F567)),"Geldbeträge: höchstens 2 Nachkommastellen; Eingabebetrag absolut ≤ 1.000.000.000.",""))))))))))))))))</x:f>
      </x:c>
      <x:c r="I567" s="29" t="str">
        <x:f>IF(ISNUMBER(D567),ROUND(D567,8),"")</x:f>
      </x:c>
      <x:c r="J567" s="29" t="n">
        <x:f>IF(ISNUMBER(F567),1,0)</x:f>
        <x:v>0</x:v>
      </x:c>
      <x:c r="K567" s="29" t="n">
        <x:f>IF(COUNTA(A567:F567)=0,0,1)</x:f>
        <x:v>0</x:v>
      </x:c>
    </x:row>
    <x:row r="568" ht="36" customHeight="1">
      <x:c r="A568" s="34"/>
      <x:c r="B568" s="34"/>
      <x:c r="C568" s="35"/>
      <x:c r="D568" s="36"/>
      <x:c r="E568" s="36"/>
      <x:c r="F568" s="37"/>
      <x:c r="G568" s="38" t="n">
        <x:f>IF(K568=0,0,IF(H568="",1,-1))</x:f>
        <x:v>0</x:v>
      </x:c>
      <x:c r="H568" s="33" t="str">
        <x:f>IF(K568=0,"",IF(A568="","Ausstiegs-ID eingeben",IF(IF(IFERROR(OR(CODE(UPPER(LEFT(A568,1)))&lt;65,CODE(UPPER(LEFT(A568,1)))&gt;90),TRUE),TRUE,OR(NOT(ISTEXT(A568)),LEN(A568)&gt;64,LEN(A568)&lt;&gt;LEN(SUBSTITUTE(A568,"*","")),LEN(A568)&lt;&gt;LEN(SUBSTITUTE(A568,"?","")),LEN(A568)&lt;&gt;LEN(SUBSTITUTE(A568,"~","")),LEN(A568)&lt;&gt;LEN(SUBSTITUTE(A568,"=","")),LEN(A568)&lt;&gt;LEN(SUBSTITUTE(A568,"&lt;","")),LEN(A568)&lt;&gt;LEN(SUBSTITUTE(A568,"&gt;","")))),"IDs: Text mit A–Z am Anfang, bis zu 64 Zeichen; ohne *, ?, ~, =, &lt; oder &gt;. Beispiel: T-001.",IF(COUNTIFS('Exits'!$A$9:$A$608,A568)&lt;&gt;1,"Ausstiegs-ID ist doppelt",IF(B568="","Zugehörige Trade-ID eingeben",IF(IF(IFERROR(OR(CODE(UPPER(LEFT(B568,1)))&lt;65,CODE(UPPER(LEFT(B568,1)))&gt;90),TRUE),TRUE,OR(NOT(ISTEXT(B568)),LEN(B568)&gt;64,LEN(B568)&lt;&gt;LEN(SUBSTITUTE(B568,"*","")),LEN(B568)&lt;&gt;LEN(SUBSTITUTE(B568,"?","")),LEN(B568)&lt;&gt;LEN(SUBSTITUTE(B568,"~","")),LEN(B568)&lt;&gt;LEN(SUBSTITUTE(B568,"=","")),LEN(B568)&lt;&gt;LEN(SUBSTITUTE(B568,"&lt;","")),LEN(B568)&lt;&gt;LEN(SUBSTITUTE(B568,"&gt;","")))),"IDs: Text mit A–Z am Anfang, bis zu 64 Zeichen; ohne *, ?, ~, =, &lt; oder &gt;. Beispiel: T-001.",IF(COUNTIFS('Trades'!$A$9:$A$208,B568)&lt;&gt;1,"Trade-ID muss genau einer Trades-Zeile entsprechen",IF(NOT(ISNUMBER(C568)),"Gültigen Schließungszeitpunkt eingeben",IF(OR(C568&lt;1,C568&gt;2958465),"Gültigen Schließungszeitpunkt eingeben",IF(NOT(ISNUMBER(D568)),"Positive geschlossene Menge eingeben",IF(OR(D568&lt;=0,D568&gt;1000000,ROUND(D568,8)&lt;&gt;D568),"Positive geschlossene Menge eingeben",IF(NOT(ISNUMBER(INDEX('Trades'!$D$9:$D$208,MATCH(B568,'Trades'!$A$9:$A$208,0)))),"Gültigen Eröffnungszeitpunkt eingeben",IF(C568&lt;INDEX('Trades'!$D$9:$D$208,MATCH(B568,'Trades'!$A$9:$A$208,0)),"Ausstieg liegt vor der Eröffnung",IF(AND(E568&lt;&gt;"",OR(NOT(ISNUMBER(E568)),E568&lt;=0)),"Positiven Kurs eingeben oder leer lassen",IF(AND(F568&lt;&gt;"",NOT(ISNUMBER(F568))),"Brutto-P&amp;L muss numerisch oder leer sein",IF(AND(ISNUMBER(F568),OR(ABS(F568)&gt;1000000000,ROUND(F568,2)&lt;&gt;F568)),"Geldbeträge: höchstens 2 Nachkommastellen; Eingabebetrag absolut ≤ 1.000.000.000.",""))))))))))))))))</x:f>
      </x:c>
      <x:c r="I568" s="29" t="str">
        <x:f>IF(ISNUMBER(D568),ROUND(D568,8),"")</x:f>
      </x:c>
      <x:c r="J568" s="29" t="n">
        <x:f>IF(ISNUMBER(F568),1,0)</x:f>
        <x:v>0</x:v>
      </x:c>
      <x:c r="K568" s="29" t="n">
        <x:f>IF(COUNTA(A568:F568)=0,0,1)</x:f>
        <x:v>0</x:v>
      </x:c>
    </x:row>
    <x:row r="569" ht="36" customHeight="1">
      <x:c r="A569" s="34"/>
      <x:c r="B569" s="34"/>
      <x:c r="C569" s="35"/>
      <x:c r="D569" s="36"/>
      <x:c r="E569" s="36"/>
      <x:c r="F569" s="37"/>
      <x:c r="G569" s="38" t="n">
        <x:f>IF(K569=0,0,IF(H569="",1,-1))</x:f>
        <x:v>0</x:v>
      </x:c>
      <x:c r="H569" s="33" t="str">
        <x:f>IF(K569=0,"",IF(A569="","Ausstiegs-ID eingeben",IF(IF(IFERROR(OR(CODE(UPPER(LEFT(A569,1)))&lt;65,CODE(UPPER(LEFT(A569,1)))&gt;90),TRUE),TRUE,OR(NOT(ISTEXT(A569)),LEN(A569)&gt;64,LEN(A569)&lt;&gt;LEN(SUBSTITUTE(A569,"*","")),LEN(A569)&lt;&gt;LEN(SUBSTITUTE(A569,"?","")),LEN(A569)&lt;&gt;LEN(SUBSTITUTE(A569,"~","")),LEN(A569)&lt;&gt;LEN(SUBSTITUTE(A569,"=","")),LEN(A569)&lt;&gt;LEN(SUBSTITUTE(A569,"&lt;","")),LEN(A569)&lt;&gt;LEN(SUBSTITUTE(A569,"&gt;","")))),"IDs: Text mit A–Z am Anfang, bis zu 64 Zeichen; ohne *, ?, ~, =, &lt; oder &gt;. Beispiel: T-001.",IF(COUNTIFS('Exits'!$A$9:$A$608,A569)&lt;&gt;1,"Ausstiegs-ID ist doppelt",IF(B569="","Zugehörige Trade-ID eingeben",IF(IF(IFERROR(OR(CODE(UPPER(LEFT(B569,1)))&lt;65,CODE(UPPER(LEFT(B569,1)))&gt;90),TRUE),TRUE,OR(NOT(ISTEXT(B569)),LEN(B569)&gt;64,LEN(B569)&lt;&gt;LEN(SUBSTITUTE(B569,"*","")),LEN(B569)&lt;&gt;LEN(SUBSTITUTE(B569,"?","")),LEN(B569)&lt;&gt;LEN(SUBSTITUTE(B569,"~","")),LEN(B569)&lt;&gt;LEN(SUBSTITUTE(B569,"=","")),LEN(B569)&lt;&gt;LEN(SUBSTITUTE(B569,"&lt;","")),LEN(B569)&lt;&gt;LEN(SUBSTITUTE(B569,"&gt;","")))),"IDs: Text mit A–Z am Anfang, bis zu 64 Zeichen; ohne *, ?, ~, =, &lt; oder &gt;. Beispiel: T-001.",IF(COUNTIFS('Trades'!$A$9:$A$208,B569)&lt;&gt;1,"Trade-ID muss genau einer Trades-Zeile entsprechen",IF(NOT(ISNUMBER(C569)),"Gültigen Schließungszeitpunkt eingeben",IF(OR(C569&lt;1,C569&gt;2958465),"Gültigen Schließungszeitpunkt eingeben",IF(NOT(ISNUMBER(D569)),"Positive geschlossene Menge eingeben",IF(OR(D569&lt;=0,D569&gt;1000000,ROUND(D569,8)&lt;&gt;D569),"Positive geschlossene Menge eingeben",IF(NOT(ISNUMBER(INDEX('Trades'!$D$9:$D$208,MATCH(B569,'Trades'!$A$9:$A$208,0)))),"Gültigen Eröffnungszeitpunkt eingeben",IF(C569&lt;INDEX('Trades'!$D$9:$D$208,MATCH(B569,'Trades'!$A$9:$A$208,0)),"Ausstieg liegt vor der Eröffnung",IF(AND(E569&lt;&gt;"",OR(NOT(ISNUMBER(E569)),E569&lt;=0)),"Positiven Kurs eingeben oder leer lassen",IF(AND(F569&lt;&gt;"",NOT(ISNUMBER(F569))),"Brutto-P&amp;L muss numerisch oder leer sein",IF(AND(ISNUMBER(F569),OR(ABS(F569)&gt;1000000000,ROUND(F569,2)&lt;&gt;F569)),"Geldbeträge: höchstens 2 Nachkommastellen; Eingabebetrag absolut ≤ 1.000.000.000.",""))))))))))))))))</x:f>
      </x:c>
      <x:c r="I569" s="29" t="str">
        <x:f>IF(ISNUMBER(D569),ROUND(D569,8),"")</x:f>
      </x:c>
      <x:c r="J569" s="29" t="n">
        <x:f>IF(ISNUMBER(F569),1,0)</x:f>
        <x:v>0</x:v>
      </x:c>
      <x:c r="K569" s="29" t="n">
        <x:f>IF(COUNTA(A569:F569)=0,0,1)</x:f>
        <x:v>0</x:v>
      </x:c>
    </x:row>
    <x:row r="570" ht="36" customHeight="1">
      <x:c r="A570" s="34"/>
      <x:c r="B570" s="34"/>
      <x:c r="C570" s="35"/>
      <x:c r="D570" s="36"/>
      <x:c r="E570" s="36"/>
      <x:c r="F570" s="37"/>
      <x:c r="G570" s="38" t="n">
        <x:f>IF(K570=0,0,IF(H570="",1,-1))</x:f>
        <x:v>0</x:v>
      </x:c>
      <x:c r="H570" s="33" t="str">
        <x:f>IF(K570=0,"",IF(A570="","Ausstiegs-ID eingeben",IF(IF(IFERROR(OR(CODE(UPPER(LEFT(A570,1)))&lt;65,CODE(UPPER(LEFT(A570,1)))&gt;90),TRUE),TRUE,OR(NOT(ISTEXT(A570)),LEN(A570)&gt;64,LEN(A570)&lt;&gt;LEN(SUBSTITUTE(A570,"*","")),LEN(A570)&lt;&gt;LEN(SUBSTITUTE(A570,"?","")),LEN(A570)&lt;&gt;LEN(SUBSTITUTE(A570,"~","")),LEN(A570)&lt;&gt;LEN(SUBSTITUTE(A570,"=","")),LEN(A570)&lt;&gt;LEN(SUBSTITUTE(A570,"&lt;","")),LEN(A570)&lt;&gt;LEN(SUBSTITUTE(A570,"&gt;","")))),"IDs: Text mit A–Z am Anfang, bis zu 64 Zeichen; ohne *, ?, ~, =, &lt; oder &gt;. Beispiel: T-001.",IF(COUNTIFS('Exits'!$A$9:$A$608,A570)&lt;&gt;1,"Ausstiegs-ID ist doppelt",IF(B570="","Zugehörige Trade-ID eingeben",IF(IF(IFERROR(OR(CODE(UPPER(LEFT(B570,1)))&lt;65,CODE(UPPER(LEFT(B570,1)))&gt;90),TRUE),TRUE,OR(NOT(ISTEXT(B570)),LEN(B570)&gt;64,LEN(B570)&lt;&gt;LEN(SUBSTITUTE(B570,"*","")),LEN(B570)&lt;&gt;LEN(SUBSTITUTE(B570,"?","")),LEN(B570)&lt;&gt;LEN(SUBSTITUTE(B570,"~","")),LEN(B570)&lt;&gt;LEN(SUBSTITUTE(B570,"=","")),LEN(B570)&lt;&gt;LEN(SUBSTITUTE(B570,"&lt;","")),LEN(B570)&lt;&gt;LEN(SUBSTITUTE(B570,"&gt;","")))),"IDs: Text mit A–Z am Anfang, bis zu 64 Zeichen; ohne *, ?, ~, =, &lt; oder &gt;. Beispiel: T-001.",IF(COUNTIFS('Trades'!$A$9:$A$208,B570)&lt;&gt;1,"Trade-ID muss genau einer Trades-Zeile entsprechen",IF(NOT(ISNUMBER(C570)),"Gültigen Schließungszeitpunkt eingeben",IF(OR(C570&lt;1,C570&gt;2958465),"Gültigen Schließungszeitpunkt eingeben",IF(NOT(ISNUMBER(D570)),"Positive geschlossene Menge eingeben",IF(OR(D570&lt;=0,D570&gt;1000000,ROUND(D570,8)&lt;&gt;D570),"Positive geschlossene Menge eingeben",IF(NOT(ISNUMBER(INDEX('Trades'!$D$9:$D$208,MATCH(B570,'Trades'!$A$9:$A$208,0)))),"Gültigen Eröffnungszeitpunkt eingeben",IF(C570&lt;INDEX('Trades'!$D$9:$D$208,MATCH(B570,'Trades'!$A$9:$A$208,0)),"Ausstieg liegt vor der Eröffnung",IF(AND(E570&lt;&gt;"",OR(NOT(ISNUMBER(E570)),E570&lt;=0)),"Positiven Kurs eingeben oder leer lassen",IF(AND(F570&lt;&gt;"",NOT(ISNUMBER(F570))),"Brutto-P&amp;L muss numerisch oder leer sein",IF(AND(ISNUMBER(F570),OR(ABS(F570)&gt;1000000000,ROUND(F570,2)&lt;&gt;F570)),"Geldbeträge: höchstens 2 Nachkommastellen; Eingabebetrag absolut ≤ 1.000.000.000.",""))))))))))))))))</x:f>
      </x:c>
      <x:c r="I570" s="29" t="str">
        <x:f>IF(ISNUMBER(D570),ROUND(D570,8),"")</x:f>
      </x:c>
      <x:c r="J570" s="29" t="n">
        <x:f>IF(ISNUMBER(F570),1,0)</x:f>
        <x:v>0</x:v>
      </x:c>
      <x:c r="K570" s="29" t="n">
        <x:f>IF(COUNTA(A570:F570)=0,0,1)</x:f>
        <x:v>0</x:v>
      </x:c>
    </x:row>
    <x:row r="571" ht="36" customHeight="1">
      <x:c r="A571" s="34"/>
      <x:c r="B571" s="34"/>
      <x:c r="C571" s="35"/>
      <x:c r="D571" s="36"/>
      <x:c r="E571" s="36"/>
      <x:c r="F571" s="37"/>
      <x:c r="G571" s="38" t="n">
        <x:f>IF(K571=0,0,IF(H571="",1,-1))</x:f>
        <x:v>0</x:v>
      </x:c>
      <x:c r="H571" s="33" t="str">
        <x:f>IF(K571=0,"",IF(A571="","Ausstiegs-ID eingeben",IF(IF(IFERROR(OR(CODE(UPPER(LEFT(A571,1)))&lt;65,CODE(UPPER(LEFT(A571,1)))&gt;90),TRUE),TRUE,OR(NOT(ISTEXT(A571)),LEN(A571)&gt;64,LEN(A571)&lt;&gt;LEN(SUBSTITUTE(A571,"*","")),LEN(A571)&lt;&gt;LEN(SUBSTITUTE(A571,"?","")),LEN(A571)&lt;&gt;LEN(SUBSTITUTE(A571,"~","")),LEN(A571)&lt;&gt;LEN(SUBSTITUTE(A571,"=","")),LEN(A571)&lt;&gt;LEN(SUBSTITUTE(A571,"&lt;","")),LEN(A571)&lt;&gt;LEN(SUBSTITUTE(A571,"&gt;","")))),"IDs: Text mit A–Z am Anfang, bis zu 64 Zeichen; ohne *, ?, ~, =, &lt; oder &gt;. Beispiel: T-001.",IF(COUNTIFS('Exits'!$A$9:$A$608,A571)&lt;&gt;1,"Ausstiegs-ID ist doppelt",IF(B571="","Zugehörige Trade-ID eingeben",IF(IF(IFERROR(OR(CODE(UPPER(LEFT(B571,1)))&lt;65,CODE(UPPER(LEFT(B571,1)))&gt;90),TRUE),TRUE,OR(NOT(ISTEXT(B571)),LEN(B571)&gt;64,LEN(B571)&lt;&gt;LEN(SUBSTITUTE(B571,"*","")),LEN(B571)&lt;&gt;LEN(SUBSTITUTE(B571,"?","")),LEN(B571)&lt;&gt;LEN(SUBSTITUTE(B571,"~","")),LEN(B571)&lt;&gt;LEN(SUBSTITUTE(B571,"=","")),LEN(B571)&lt;&gt;LEN(SUBSTITUTE(B571,"&lt;","")),LEN(B571)&lt;&gt;LEN(SUBSTITUTE(B571,"&gt;","")))),"IDs: Text mit A–Z am Anfang, bis zu 64 Zeichen; ohne *, ?, ~, =, &lt; oder &gt;. Beispiel: T-001.",IF(COUNTIFS('Trades'!$A$9:$A$208,B571)&lt;&gt;1,"Trade-ID muss genau einer Trades-Zeile entsprechen",IF(NOT(ISNUMBER(C571)),"Gültigen Schließungszeitpunkt eingeben",IF(OR(C571&lt;1,C571&gt;2958465),"Gültigen Schließungszeitpunkt eingeben",IF(NOT(ISNUMBER(D571)),"Positive geschlossene Menge eingeben",IF(OR(D571&lt;=0,D571&gt;1000000,ROUND(D571,8)&lt;&gt;D571),"Positive geschlossene Menge eingeben",IF(NOT(ISNUMBER(INDEX('Trades'!$D$9:$D$208,MATCH(B571,'Trades'!$A$9:$A$208,0)))),"Gültigen Eröffnungszeitpunkt eingeben",IF(C571&lt;INDEX('Trades'!$D$9:$D$208,MATCH(B571,'Trades'!$A$9:$A$208,0)),"Ausstieg liegt vor der Eröffnung",IF(AND(E571&lt;&gt;"",OR(NOT(ISNUMBER(E571)),E571&lt;=0)),"Positiven Kurs eingeben oder leer lassen",IF(AND(F571&lt;&gt;"",NOT(ISNUMBER(F571))),"Brutto-P&amp;L muss numerisch oder leer sein",IF(AND(ISNUMBER(F571),OR(ABS(F571)&gt;1000000000,ROUND(F571,2)&lt;&gt;F571)),"Geldbeträge: höchstens 2 Nachkommastellen; Eingabebetrag absolut ≤ 1.000.000.000.",""))))))))))))))))</x:f>
      </x:c>
      <x:c r="I571" s="29" t="str">
        <x:f>IF(ISNUMBER(D571),ROUND(D571,8),"")</x:f>
      </x:c>
      <x:c r="J571" s="29" t="n">
        <x:f>IF(ISNUMBER(F571),1,0)</x:f>
        <x:v>0</x:v>
      </x:c>
      <x:c r="K571" s="29" t="n">
        <x:f>IF(COUNTA(A571:F571)=0,0,1)</x:f>
        <x:v>0</x:v>
      </x:c>
    </x:row>
    <x:row r="572" ht="36" customHeight="1">
      <x:c r="A572" s="34"/>
      <x:c r="B572" s="34"/>
      <x:c r="C572" s="35"/>
      <x:c r="D572" s="36"/>
      <x:c r="E572" s="36"/>
      <x:c r="F572" s="37"/>
      <x:c r="G572" s="38" t="n">
        <x:f>IF(K572=0,0,IF(H572="",1,-1))</x:f>
        <x:v>0</x:v>
      </x:c>
      <x:c r="H572" s="33" t="str">
        <x:f>IF(K572=0,"",IF(A572="","Ausstiegs-ID eingeben",IF(IF(IFERROR(OR(CODE(UPPER(LEFT(A572,1)))&lt;65,CODE(UPPER(LEFT(A572,1)))&gt;90),TRUE),TRUE,OR(NOT(ISTEXT(A572)),LEN(A572)&gt;64,LEN(A572)&lt;&gt;LEN(SUBSTITUTE(A572,"*","")),LEN(A572)&lt;&gt;LEN(SUBSTITUTE(A572,"?","")),LEN(A572)&lt;&gt;LEN(SUBSTITUTE(A572,"~","")),LEN(A572)&lt;&gt;LEN(SUBSTITUTE(A572,"=","")),LEN(A572)&lt;&gt;LEN(SUBSTITUTE(A572,"&lt;","")),LEN(A572)&lt;&gt;LEN(SUBSTITUTE(A572,"&gt;","")))),"IDs: Text mit A–Z am Anfang, bis zu 64 Zeichen; ohne *, ?, ~, =, &lt; oder &gt;. Beispiel: T-001.",IF(COUNTIFS('Exits'!$A$9:$A$608,A572)&lt;&gt;1,"Ausstiegs-ID ist doppelt",IF(B572="","Zugehörige Trade-ID eingeben",IF(IF(IFERROR(OR(CODE(UPPER(LEFT(B572,1)))&lt;65,CODE(UPPER(LEFT(B572,1)))&gt;90),TRUE),TRUE,OR(NOT(ISTEXT(B572)),LEN(B572)&gt;64,LEN(B572)&lt;&gt;LEN(SUBSTITUTE(B572,"*","")),LEN(B572)&lt;&gt;LEN(SUBSTITUTE(B572,"?","")),LEN(B572)&lt;&gt;LEN(SUBSTITUTE(B572,"~","")),LEN(B572)&lt;&gt;LEN(SUBSTITUTE(B572,"=","")),LEN(B572)&lt;&gt;LEN(SUBSTITUTE(B572,"&lt;","")),LEN(B572)&lt;&gt;LEN(SUBSTITUTE(B572,"&gt;","")))),"IDs: Text mit A–Z am Anfang, bis zu 64 Zeichen; ohne *, ?, ~, =, &lt; oder &gt;. Beispiel: T-001.",IF(COUNTIFS('Trades'!$A$9:$A$208,B572)&lt;&gt;1,"Trade-ID muss genau einer Trades-Zeile entsprechen",IF(NOT(ISNUMBER(C572)),"Gültigen Schließungszeitpunkt eingeben",IF(OR(C572&lt;1,C572&gt;2958465),"Gültigen Schließungszeitpunkt eingeben",IF(NOT(ISNUMBER(D572)),"Positive geschlossene Menge eingeben",IF(OR(D572&lt;=0,D572&gt;1000000,ROUND(D572,8)&lt;&gt;D572),"Positive geschlossene Menge eingeben",IF(NOT(ISNUMBER(INDEX('Trades'!$D$9:$D$208,MATCH(B572,'Trades'!$A$9:$A$208,0)))),"Gültigen Eröffnungszeitpunkt eingeben",IF(C572&lt;INDEX('Trades'!$D$9:$D$208,MATCH(B572,'Trades'!$A$9:$A$208,0)),"Ausstieg liegt vor der Eröffnung",IF(AND(E572&lt;&gt;"",OR(NOT(ISNUMBER(E572)),E572&lt;=0)),"Positiven Kurs eingeben oder leer lassen",IF(AND(F572&lt;&gt;"",NOT(ISNUMBER(F572))),"Brutto-P&amp;L muss numerisch oder leer sein",IF(AND(ISNUMBER(F572),OR(ABS(F572)&gt;1000000000,ROUND(F572,2)&lt;&gt;F572)),"Geldbeträge: höchstens 2 Nachkommastellen; Eingabebetrag absolut ≤ 1.000.000.000.",""))))))))))))))))</x:f>
      </x:c>
      <x:c r="I572" s="29" t="str">
        <x:f>IF(ISNUMBER(D572),ROUND(D572,8),"")</x:f>
      </x:c>
      <x:c r="J572" s="29" t="n">
        <x:f>IF(ISNUMBER(F572),1,0)</x:f>
        <x:v>0</x:v>
      </x:c>
      <x:c r="K572" s="29" t="n">
        <x:f>IF(COUNTA(A572:F572)=0,0,1)</x:f>
        <x:v>0</x:v>
      </x:c>
    </x:row>
    <x:row r="573" ht="36" customHeight="1">
      <x:c r="A573" s="34"/>
      <x:c r="B573" s="34"/>
      <x:c r="C573" s="35"/>
      <x:c r="D573" s="36"/>
      <x:c r="E573" s="36"/>
      <x:c r="F573" s="37"/>
      <x:c r="G573" s="38" t="n">
        <x:f>IF(K573=0,0,IF(H573="",1,-1))</x:f>
        <x:v>0</x:v>
      </x:c>
      <x:c r="H573" s="33" t="str">
        <x:f>IF(K573=0,"",IF(A573="","Ausstiegs-ID eingeben",IF(IF(IFERROR(OR(CODE(UPPER(LEFT(A573,1)))&lt;65,CODE(UPPER(LEFT(A573,1)))&gt;90),TRUE),TRUE,OR(NOT(ISTEXT(A573)),LEN(A573)&gt;64,LEN(A573)&lt;&gt;LEN(SUBSTITUTE(A573,"*","")),LEN(A573)&lt;&gt;LEN(SUBSTITUTE(A573,"?","")),LEN(A573)&lt;&gt;LEN(SUBSTITUTE(A573,"~","")),LEN(A573)&lt;&gt;LEN(SUBSTITUTE(A573,"=","")),LEN(A573)&lt;&gt;LEN(SUBSTITUTE(A573,"&lt;","")),LEN(A573)&lt;&gt;LEN(SUBSTITUTE(A573,"&gt;","")))),"IDs: Text mit A–Z am Anfang, bis zu 64 Zeichen; ohne *, ?, ~, =, &lt; oder &gt;. Beispiel: T-001.",IF(COUNTIFS('Exits'!$A$9:$A$608,A573)&lt;&gt;1,"Ausstiegs-ID ist doppelt",IF(B573="","Zugehörige Trade-ID eingeben",IF(IF(IFERROR(OR(CODE(UPPER(LEFT(B573,1)))&lt;65,CODE(UPPER(LEFT(B573,1)))&gt;90),TRUE),TRUE,OR(NOT(ISTEXT(B573)),LEN(B573)&gt;64,LEN(B573)&lt;&gt;LEN(SUBSTITUTE(B573,"*","")),LEN(B573)&lt;&gt;LEN(SUBSTITUTE(B573,"?","")),LEN(B573)&lt;&gt;LEN(SUBSTITUTE(B573,"~","")),LEN(B573)&lt;&gt;LEN(SUBSTITUTE(B573,"=","")),LEN(B573)&lt;&gt;LEN(SUBSTITUTE(B573,"&lt;","")),LEN(B573)&lt;&gt;LEN(SUBSTITUTE(B573,"&gt;","")))),"IDs: Text mit A–Z am Anfang, bis zu 64 Zeichen; ohne *, ?, ~, =, &lt; oder &gt;. Beispiel: T-001.",IF(COUNTIFS('Trades'!$A$9:$A$208,B573)&lt;&gt;1,"Trade-ID muss genau einer Trades-Zeile entsprechen",IF(NOT(ISNUMBER(C573)),"Gültigen Schließungszeitpunkt eingeben",IF(OR(C573&lt;1,C573&gt;2958465),"Gültigen Schließungszeitpunkt eingeben",IF(NOT(ISNUMBER(D573)),"Positive geschlossene Menge eingeben",IF(OR(D573&lt;=0,D573&gt;1000000,ROUND(D573,8)&lt;&gt;D573),"Positive geschlossene Menge eingeben",IF(NOT(ISNUMBER(INDEX('Trades'!$D$9:$D$208,MATCH(B573,'Trades'!$A$9:$A$208,0)))),"Gültigen Eröffnungszeitpunkt eingeben",IF(C573&lt;INDEX('Trades'!$D$9:$D$208,MATCH(B573,'Trades'!$A$9:$A$208,0)),"Ausstieg liegt vor der Eröffnung",IF(AND(E573&lt;&gt;"",OR(NOT(ISNUMBER(E573)),E573&lt;=0)),"Positiven Kurs eingeben oder leer lassen",IF(AND(F573&lt;&gt;"",NOT(ISNUMBER(F573))),"Brutto-P&amp;L muss numerisch oder leer sein",IF(AND(ISNUMBER(F573),OR(ABS(F573)&gt;1000000000,ROUND(F573,2)&lt;&gt;F573)),"Geldbeträge: höchstens 2 Nachkommastellen; Eingabebetrag absolut ≤ 1.000.000.000.",""))))))))))))))))</x:f>
      </x:c>
      <x:c r="I573" s="29" t="str">
        <x:f>IF(ISNUMBER(D573),ROUND(D573,8),"")</x:f>
      </x:c>
      <x:c r="J573" s="29" t="n">
        <x:f>IF(ISNUMBER(F573),1,0)</x:f>
        <x:v>0</x:v>
      </x:c>
      <x:c r="K573" s="29" t="n">
        <x:f>IF(COUNTA(A573:F573)=0,0,1)</x:f>
        <x:v>0</x:v>
      </x:c>
    </x:row>
    <x:row r="574" ht="36" customHeight="1">
      <x:c r="A574" s="34"/>
      <x:c r="B574" s="34"/>
      <x:c r="C574" s="35"/>
      <x:c r="D574" s="36"/>
      <x:c r="E574" s="36"/>
      <x:c r="F574" s="37"/>
      <x:c r="G574" s="38" t="n">
        <x:f>IF(K574=0,0,IF(H574="",1,-1))</x:f>
        <x:v>0</x:v>
      </x:c>
      <x:c r="H574" s="33" t="str">
        <x:f>IF(K574=0,"",IF(A574="","Ausstiegs-ID eingeben",IF(IF(IFERROR(OR(CODE(UPPER(LEFT(A574,1)))&lt;65,CODE(UPPER(LEFT(A574,1)))&gt;90),TRUE),TRUE,OR(NOT(ISTEXT(A574)),LEN(A574)&gt;64,LEN(A574)&lt;&gt;LEN(SUBSTITUTE(A574,"*","")),LEN(A574)&lt;&gt;LEN(SUBSTITUTE(A574,"?","")),LEN(A574)&lt;&gt;LEN(SUBSTITUTE(A574,"~","")),LEN(A574)&lt;&gt;LEN(SUBSTITUTE(A574,"=","")),LEN(A574)&lt;&gt;LEN(SUBSTITUTE(A574,"&lt;","")),LEN(A574)&lt;&gt;LEN(SUBSTITUTE(A574,"&gt;","")))),"IDs: Text mit A–Z am Anfang, bis zu 64 Zeichen; ohne *, ?, ~, =, &lt; oder &gt;. Beispiel: T-001.",IF(COUNTIFS('Exits'!$A$9:$A$608,A574)&lt;&gt;1,"Ausstiegs-ID ist doppelt",IF(B574="","Zugehörige Trade-ID eingeben",IF(IF(IFERROR(OR(CODE(UPPER(LEFT(B574,1)))&lt;65,CODE(UPPER(LEFT(B574,1)))&gt;90),TRUE),TRUE,OR(NOT(ISTEXT(B574)),LEN(B574)&gt;64,LEN(B574)&lt;&gt;LEN(SUBSTITUTE(B574,"*","")),LEN(B574)&lt;&gt;LEN(SUBSTITUTE(B574,"?","")),LEN(B574)&lt;&gt;LEN(SUBSTITUTE(B574,"~","")),LEN(B574)&lt;&gt;LEN(SUBSTITUTE(B574,"=","")),LEN(B574)&lt;&gt;LEN(SUBSTITUTE(B574,"&lt;","")),LEN(B574)&lt;&gt;LEN(SUBSTITUTE(B574,"&gt;","")))),"IDs: Text mit A–Z am Anfang, bis zu 64 Zeichen; ohne *, ?, ~, =, &lt; oder &gt;. Beispiel: T-001.",IF(COUNTIFS('Trades'!$A$9:$A$208,B574)&lt;&gt;1,"Trade-ID muss genau einer Trades-Zeile entsprechen",IF(NOT(ISNUMBER(C574)),"Gültigen Schließungszeitpunkt eingeben",IF(OR(C574&lt;1,C574&gt;2958465),"Gültigen Schließungszeitpunkt eingeben",IF(NOT(ISNUMBER(D574)),"Positive geschlossene Menge eingeben",IF(OR(D574&lt;=0,D574&gt;1000000,ROUND(D574,8)&lt;&gt;D574),"Positive geschlossene Menge eingeben",IF(NOT(ISNUMBER(INDEX('Trades'!$D$9:$D$208,MATCH(B574,'Trades'!$A$9:$A$208,0)))),"Gültigen Eröffnungszeitpunkt eingeben",IF(C574&lt;INDEX('Trades'!$D$9:$D$208,MATCH(B574,'Trades'!$A$9:$A$208,0)),"Ausstieg liegt vor der Eröffnung",IF(AND(E574&lt;&gt;"",OR(NOT(ISNUMBER(E574)),E574&lt;=0)),"Positiven Kurs eingeben oder leer lassen",IF(AND(F574&lt;&gt;"",NOT(ISNUMBER(F574))),"Brutto-P&amp;L muss numerisch oder leer sein",IF(AND(ISNUMBER(F574),OR(ABS(F574)&gt;1000000000,ROUND(F574,2)&lt;&gt;F574)),"Geldbeträge: höchstens 2 Nachkommastellen; Eingabebetrag absolut ≤ 1.000.000.000.",""))))))))))))))))</x:f>
      </x:c>
      <x:c r="I574" s="29" t="str">
        <x:f>IF(ISNUMBER(D574),ROUND(D574,8),"")</x:f>
      </x:c>
      <x:c r="J574" s="29" t="n">
        <x:f>IF(ISNUMBER(F574),1,0)</x:f>
        <x:v>0</x:v>
      </x:c>
      <x:c r="K574" s="29" t="n">
        <x:f>IF(COUNTA(A574:F574)=0,0,1)</x:f>
        <x:v>0</x:v>
      </x:c>
    </x:row>
    <x:row r="575" ht="36" customHeight="1">
      <x:c r="A575" s="34"/>
      <x:c r="B575" s="34"/>
      <x:c r="C575" s="35"/>
      <x:c r="D575" s="36"/>
      <x:c r="E575" s="36"/>
      <x:c r="F575" s="37"/>
      <x:c r="G575" s="38" t="n">
        <x:f>IF(K575=0,0,IF(H575="",1,-1))</x:f>
        <x:v>0</x:v>
      </x:c>
      <x:c r="H575" s="33" t="str">
        <x:f>IF(K575=0,"",IF(A575="","Ausstiegs-ID eingeben",IF(IF(IFERROR(OR(CODE(UPPER(LEFT(A575,1)))&lt;65,CODE(UPPER(LEFT(A575,1)))&gt;90),TRUE),TRUE,OR(NOT(ISTEXT(A575)),LEN(A575)&gt;64,LEN(A575)&lt;&gt;LEN(SUBSTITUTE(A575,"*","")),LEN(A575)&lt;&gt;LEN(SUBSTITUTE(A575,"?","")),LEN(A575)&lt;&gt;LEN(SUBSTITUTE(A575,"~","")),LEN(A575)&lt;&gt;LEN(SUBSTITUTE(A575,"=","")),LEN(A575)&lt;&gt;LEN(SUBSTITUTE(A575,"&lt;","")),LEN(A575)&lt;&gt;LEN(SUBSTITUTE(A575,"&gt;","")))),"IDs: Text mit A–Z am Anfang, bis zu 64 Zeichen; ohne *, ?, ~, =, &lt; oder &gt;. Beispiel: T-001.",IF(COUNTIFS('Exits'!$A$9:$A$608,A575)&lt;&gt;1,"Ausstiegs-ID ist doppelt",IF(B575="","Zugehörige Trade-ID eingeben",IF(IF(IFERROR(OR(CODE(UPPER(LEFT(B575,1)))&lt;65,CODE(UPPER(LEFT(B575,1)))&gt;90),TRUE),TRUE,OR(NOT(ISTEXT(B575)),LEN(B575)&gt;64,LEN(B575)&lt;&gt;LEN(SUBSTITUTE(B575,"*","")),LEN(B575)&lt;&gt;LEN(SUBSTITUTE(B575,"?","")),LEN(B575)&lt;&gt;LEN(SUBSTITUTE(B575,"~","")),LEN(B575)&lt;&gt;LEN(SUBSTITUTE(B575,"=","")),LEN(B575)&lt;&gt;LEN(SUBSTITUTE(B575,"&lt;","")),LEN(B575)&lt;&gt;LEN(SUBSTITUTE(B575,"&gt;","")))),"IDs: Text mit A–Z am Anfang, bis zu 64 Zeichen; ohne *, ?, ~, =, &lt; oder &gt;. Beispiel: T-001.",IF(COUNTIFS('Trades'!$A$9:$A$208,B575)&lt;&gt;1,"Trade-ID muss genau einer Trades-Zeile entsprechen",IF(NOT(ISNUMBER(C575)),"Gültigen Schließungszeitpunkt eingeben",IF(OR(C575&lt;1,C575&gt;2958465),"Gültigen Schließungszeitpunkt eingeben",IF(NOT(ISNUMBER(D575)),"Positive geschlossene Menge eingeben",IF(OR(D575&lt;=0,D575&gt;1000000,ROUND(D575,8)&lt;&gt;D575),"Positive geschlossene Menge eingeben",IF(NOT(ISNUMBER(INDEX('Trades'!$D$9:$D$208,MATCH(B575,'Trades'!$A$9:$A$208,0)))),"Gültigen Eröffnungszeitpunkt eingeben",IF(C575&lt;INDEX('Trades'!$D$9:$D$208,MATCH(B575,'Trades'!$A$9:$A$208,0)),"Ausstieg liegt vor der Eröffnung",IF(AND(E575&lt;&gt;"",OR(NOT(ISNUMBER(E575)),E575&lt;=0)),"Positiven Kurs eingeben oder leer lassen",IF(AND(F575&lt;&gt;"",NOT(ISNUMBER(F575))),"Brutto-P&amp;L muss numerisch oder leer sein",IF(AND(ISNUMBER(F575),OR(ABS(F575)&gt;1000000000,ROUND(F575,2)&lt;&gt;F575)),"Geldbeträge: höchstens 2 Nachkommastellen; Eingabebetrag absolut ≤ 1.000.000.000.",""))))))))))))))))</x:f>
      </x:c>
      <x:c r="I575" s="29" t="str">
        <x:f>IF(ISNUMBER(D575),ROUND(D575,8),"")</x:f>
      </x:c>
      <x:c r="J575" s="29" t="n">
        <x:f>IF(ISNUMBER(F575),1,0)</x:f>
        <x:v>0</x:v>
      </x:c>
      <x:c r="K575" s="29" t="n">
        <x:f>IF(COUNTA(A575:F575)=0,0,1)</x:f>
        <x:v>0</x:v>
      </x:c>
    </x:row>
    <x:row r="576" ht="36" customHeight="1">
      <x:c r="A576" s="34"/>
      <x:c r="B576" s="34"/>
      <x:c r="C576" s="35"/>
      <x:c r="D576" s="36"/>
      <x:c r="E576" s="36"/>
      <x:c r="F576" s="37"/>
      <x:c r="G576" s="38" t="n">
        <x:f>IF(K576=0,0,IF(H576="",1,-1))</x:f>
        <x:v>0</x:v>
      </x:c>
      <x:c r="H576" s="33" t="str">
        <x:f>IF(K576=0,"",IF(A576="","Ausstiegs-ID eingeben",IF(IF(IFERROR(OR(CODE(UPPER(LEFT(A576,1)))&lt;65,CODE(UPPER(LEFT(A576,1)))&gt;90),TRUE),TRUE,OR(NOT(ISTEXT(A576)),LEN(A576)&gt;64,LEN(A576)&lt;&gt;LEN(SUBSTITUTE(A576,"*","")),LEN(A576)&lt;&gt;LEN(SUBSTITUTE(A576,"?","")),LEN(A576)&lt;&gt;LEN(SUBSTITUTE(A576,"~","")),LEN(A576)&lt;&gt;LEN(SUBSTITUTE(A576,"=","")),LEN(A576)&lt;&gt;LEN(SUBSTITUTE(A576,"&lt;","")),LEN(A576)&lt;&gt;LEN(SUBSTITUTE(A576,"&gt;","")))),"IDs: Text mit A–Z am Anfang, bis zu 64 Zeichen; ohne *, ?, ~, =, &lt; oder &gt;. Beispiel: T-001.",IF(COUNTIFS('Exits'!$A$9:$A$608,A576)&lt;&gt;1,"Ausstiegs-ID ist doppelt",IF(B576="","Zugehörige Trade-ID eingeben",IF(IF(IFERROR(OR(CODE(UPPER(LEFT(B576,1)))&lt;65,CODE(UPPER(LEFT(B576,1)))&gt;90),TRUE),TRUE,OR(NOT(ISTEXT(B576)),LEN(B576)&gt;64,LEN(B576)&lt;&gt;LEN(SUBSTITUTE(B576,"*","")),LEN(B576)&lt;&gt;LEN(SUBSTITUTE(B576,"?","")),LEN(B576)&lt;&gt;LEN(SUBSTITUTE(B576,"~","")),LEN(B576)&lt;&gt;LEN(SUBSTITUTE(B576,"=","")),LEN(B576)&lt;&gt;LEN(SUBSTITUTE(B576,"&lt;","")),LEN(B576)&lt;&gt;LEN(SUBSTITUTE(B576,"&gt;","")))),"IDs: Text mit A–Z am Anfang, bis zu 64 Zeichen; ohne *, ?, ~, =, &lt; oder &gt;. Beispiel: T-001.",IF(COUNTIFS('Trades'!$A$9:$A$208,B576)&lt;&gt;1,"Trade-ID muss genau einer Trades-Zeile entsprechen",IF(NOT(ISNUMBER(C576)),"Gültigen Schließungszeitpunkt eingeben",IF(OR(C576&lt;1,C576&gt;2958465),"Gültigen Schließungszeitpunkt eingeben",IF(NOT(ISNUMBER(D576)),"Positive geschlossene Menge eingeben",IF(OR(D576&lt;=0,D576&gt;1000000,ROUND(D576,8)&lt;&gt;D576),"Positive geschlossene Menge eingeben",IF(NOT(ISNUMBER(INDEX('Trades'!$D$9:$D$208,MATCH(B576,'Trades'!$A$9:$A$208,0)))),"Gültigen Eröffnungszeitpunkt eingeben",IF(C576&lt;INDEX('Trades'!$D$9:$D$208,MATCH(B576,'Trades'!$A$9:$A$208,0)),"Ausstieg liegt vor der Eröffnung",IF(AND(E576&lt;&gt;"",OR(NOT(ISNUMBER(E576)),E576&lt;=0)),"Positiven Kurs eingeben oder leer lassen",IF(AND(F576&lt;&gt;"",NOT(ISNUMBER(F576))),"Brutto-P&amp;L muss numerisch oder leer sein",IF(AND(ISNUMBER(F576),OR(ABS(F576)&gt;1000000000,ROUND(F576,2)&lt;&gt;F576)),"Geldbeträge: höchstens 2 Nachkommastellen; Eingabebetrag absolut ≤ 1.000.000.000.",""))))))))))))))))</x:f>
      </x:c>
      <x:c r="I576" s="29" t="str">
        <x:f>IF(ISNUMBER(D576),ROUND(D576,8),"")</x:f>
      </x:c>
      <x:c r="J576" s="29" t="n">
        <x:f>IF(ISNUMBER(F576),1,0)</x:f>
        <x:v>0</x:v>
      </x:c>
      <x:c r="K576" s="29" t="n">
        <x:f>IF(COUNTA(A576:F576)=0,0,1)</x:f>
        <x:v>0</x:v>
      </x:c>
    </x:row>
    <x:row r="577" ht="36" customHeight="1">
      <x:c r="A577" s="34"/>
      <x:c r="B577" s="34"/>
      <x:c r="C577" s="35"/>
      <x:c r="D577" s="36"/>
      <x:c r="E577" s="36"/>
      <x:c r="F577" s="37"/>
      <x:c r="G577" s="38" t="n">
        <x:f>IF(K577=0,0,IF(H577="",1,-1))</x:f>
        <x:v>0</x:v>
      </x:c>
      <x:c r="H577" s="33" t="str">
        <x:f>IF(K577=0,"",IF(A577="","Ausstiegs-ID eingeben",IF(IF(IFERROR(OR(CODE(UPPER(LEFT(A577,1)))&lt;65,CODE(UPPER(LEFT(A577,1)))&gt;90),TRUE),TRUE,OR(NOT(ISTEXT(A577)),LEN(A577)&gt;64,LEN(A577)&lt;&gt;LEN(SUBSTITUTE(A577,"*","")),LEN(A577)&lt;&gt;LEN(SUBSTITUTE(A577,"?","")),LEN(A577)&lt;&gt;LEN(SUBSTITUTE(A577,"~","")),LEN(A577)&lt;&gt;LEN(SUBSTITUTE(A577,"=","")),LEN(A577)&lt;&gt;LEN(SUBSTITUTE(A577,"&lt;","")),LEN(A577)&lt;&gt;LEN(SUBSTITUTE(A577,"&gt;","")))),"IDs: Text mit A–Z am Anfang, bis zu 64 Zeichen; ohne *, ?, ~, =, &lt; oder &gt;. Beispiel: T-001.",IF(COUNTIFS('Exits'!$A$9:$A$608,A577)&lt;&gt;1,"Ausstiegs-ID ist doppelt",IF(B577="","Zugehörige Trade-ID eingeben",IF(IF(IFERROR(OR(CODE(UPPER(LEFT(B577,1)))&lt;65,CODE(UPPER(LEFT(B577,1)))&gt;90),TRUE),TRUE,OR(NOT(ISTEXT(B577)),LEN(B577)&gt;64,LEN(B577)&lt;&gt;LEN(SUBSTITUTE(B577,"*","")),LEN(B577)&lt;&gt;LEN(SUBSTITUTE(B577,"?","")),LEN(B577)&lt;&gt;LEN(SUBSTITUTE(B577,"~","")),LEN(B577)&lt;&gt;LEN(SUBSTITUTE(B577,"=","")),LEN(B577)&lt;&gt;LEN(SUBSTITUTE(B577,"&lt;","")),LEN(B577)&lt;&gt;LEN(SUBSTITUTE(B577,"&gt;","")))),"IDs: Text mit A–Z am Anfang, bis zu 64 Zeichen; ohne *, ?, ~, =, &lt; oder &gt;. Beispiel: T-001.",IF(COUNTIFS('Trades'!$A$9:$A$208,B577)&lt;&gt;1,"Trade-ID muss genau einer Trades-Zeile entsprechen",IF(NOT(ISNUMBER(C577)),"Gültigen Schließungszeitpunkt eingeben",IF(OR(C577&lt;1,C577&gt;2958465),"Gültigen Schließungszeitpunkt eingeben",IF(NOT(ISNUMBER(D577)),"Positive geschlossene Menge eingeben",IF(OR(D577&lt;=0,D577&gt;1000000,ROUND(D577,8)&lt;&gt;D577),"Positive geschlossene Menge eingeben",IF(NOT(ISNUMBER(INDEX('Trades'!$D$9:$D$208,MATCH(B577,'Trades'!$A$9:$A$208,0)))),"Gültigen Eröffnungszeitpunkt eingeben",IF(C577&lt;INDEX('Trades'!$D$9:$D$208,MATCH(B577,'Trades'!$A$9:$A$208,0)),"Ausstieg liegt vor der Eröffnung",IF(AND(E577&lt;&gt;"",OR(NOT(ISNUMBER(E577)),E577&lt;=0)),"Positiven Kurs eingeben oder leer lassen",IF(AND(F577&lt;&gt;"",NOT(ISNUMBER(F577))),"Brutto-P&amp;L muss numerisch oder leer sein",IF(AND(ISNUMBER(F577),OR(ABS(F577)&gt;1000000000,ROUND(F577,2)&lt;&gt;F577)),"Geldbeträge: höchstens 2 Nachkommastellen; Eingabebetrag absolut ≤ 1.000.000.000.",""))))))))))))))))</x:f>
      </x:c>
      <x:c r="I577" s="29" t="str">
        <x:f>IF(ISNUMBER(D577),ROUND(D577,8),"")</x:f>
      </x:c>
      <x:c r="J577" s="29" t="n">
        <x:f>IF(ISNUMBER(F577),1,0)</x:f>
        <x:v>0</x:v>
      </x:c>
      <x:c r="K577" s="29" t="n">
        <x:f>IF(COUNTA(A577:F577)=0,0,1)</x:f>
        <x:v>0</x:v>
      </x:c>
    </x:row>
    <x:row r="578" ht="36" customHeight="1">
      <x:c r="A578" s="34"/>
      <x:c r="B578" s="34"/>
      <x:c r="C578" s="35"/>
      <x:c r="D578" s="36"/>
      <x:c r="E578" s="36"/>
      <x:c r="F578" s="37"/>
      <x:c r="G578" s="38" t="n">
        <x:f>IF(K578=0,0,IF(H578="",1,-1))</x:f>
        <x:v>0</x:v>
      </x:c>
      <x:c r="H578" s="33" t="str">
        <x:f>IF(K578=0,"",IF(A578="","Ausstiegs-ID eingeben",IF(IF(IFERROR(OR(CODE(UPPER(LEFT(A578,1)))&lt;65,CODE(UPPER(LEFT(A578,1)))&gt;90),TRUE),TRUE,OR(NOT(ISTEXT(A578)),LEN(A578)&gt;64,LEN(A578)&lt;&gt;LEN(SUBSTITUTE(A578,"*","")),LEN(A578)&lt;&gt;LEN(SUBSTITUTE(A578,"?","")),LEN(A578)&lt;&gt;LEN(SUBSTITUTE(A578,"~","")),LEN(A578)&lt;&gt;LEN(SUBSTITUTE(A578,"=","")),LEN(A578)&lt;&gt;LEN(SUBSTITUTE(A578,"&lt;","")),LEN(A578)&lt;&gt;LEN(SUBSTITUTE(A578,"&gt;","")))),"IDs: Text mit A–Z am Anfang, bis zu 64 Zeichen; ohne *, ?, ~, =, &lt; oder &gt;. Beispiel: T-001.",IF(COUNTIFS('Exits'!$A$9:$A$608,A578)&lt;&gt;1,"Ausstiegs-ID ist doppelt",IF(B578="","Zugehörige Trade-ID eingeben",IF(IF(IFERROR(OR(CODE(UPPER(LEFT(B578,1)))&lt;65,CODE(UPPER(LEFT(B578,1)))&gt;90),TRUE),TRUE,OR(NOT(ISTEXT(B578)),LEN(B578)&gt;64,LEN(B578)&lt;&gt;LEN(SUBSTITUTE(B578,"*","")),LEN(B578)&lt;&gt;LEN(SUBSTITUTE(B578,"?","")),LEN(B578)&lt;&gt;LEN(SUBSTITUTE(B578,"~","")),LEN(B578)&lt;&gt;LEN(SUBSTITUTE(B578,"=","")),LEN(B578)&lt;&gt;LEN(SUBSTITUTE(B578,"&lt;","")),LEN(B578)&lt;&gt;LEN(SUBSTITUTE(B578,"&gt;","")))),"IDs: Text mit A–Z am Anfang, bis zu 64 Zeichen; ohne *, ?, ~, =, &lt; oder &gt;. Beispiel: T-001.",IF(COUNTIFS('Trades'!$A$9:$A$208,B578)&lt;&gt;1,"Trade-ID muss genau einer Trades-Zeile entsprechen",IF(NOT(ISNUMBER(C578)),"Gültigen Schließungszeitpunkt eingeben",IF(OR(C578&lt;1,C578&gt;2958465),"Gültigen Schließungszeitpunkt eingeben",IF(NOT(ISNUMBER(D578)),"Positive geschlossene Menge eingeben",IF(OR(D578&lt;=0,D578&gt;1000000,ROUND(D578,8)&lt;&gt;D578),"Positive geschlossene Menge eingeben",IF(NOT(ISNUMBER(INDEX('Trades'!$D$9:$D$208,MATCH(B578,'Trades'!$A$9:$A$208,0)))),"Gültigen Eröffnungszeitpunkt eingeben",IF(C578&lt;INDEX('Trades'!$D$9:$D$208,MATCH(B578,'Trades'!$A$9:$A$208,0)),"Ausstieg liegt vor der Eröffnung",IF(AND(E578&lt;&gt;"",OR(NOT(ISNUMBER(E578)),E578&lt;=0)),"Positiven Kurs eingeben oder leer lassen",IF(AND(F578&lt;&gt;"",NOT(ISNUMBER(F578))),"Brutto-P&amp;L muss numerisch oder leer sein",IF(AND(ISNUMBER(F578),OR(ABS(F578)&gt;1000000000,ROUND(F578,2)&lt;&gt;F578)),"Geldbeträge: höchstens 2 Nachkommastellen; Eingabebetrag absolut ≤ 1.000.000.000.",""))))))))))))))))</x:f>
      </x:c>
      <x:c r="I578" s="29" t="str">
        <x:f>IF(ISNUMBER(D578),ROUND(D578,8),"")</x:f>
      </x:c>
      <x:c r="J578" s="29" t="n">
        <x:f>IF(ISNUMBER(F578),1,0)</x:f>
        <x:v>0</x:v>
      </x:c>
      <x:c r="K578" s="29" t="n">
        <x:f>IF(COUNTA(A578:F578)=0,0,1)</x:f>
        <x:v>0</x:v>
      </x:c>
    </x:row>
    <x:row r="579" ht="36" customHeight="1">
      <x:c r="A579" s="34"/>
      <x:c r="B579" s="34"/>
      <x:c r="C579" s="35"/>
      <x:c r="D579" s="36"/>
      <x:c r="E579" s="36"/>
      <x:c r="F579" s="37"/>
      <x:c r="G579" s="38" t="n">
        <x:f>IF(K579=0,0,IF(H579="",1,-1))</x:f>
        <x:v>0</x:v>
      </x:c>
      <x:c r="H579" s="33" t="str">
        <x:f>IF(K579=0,"",IF(A579="","Ausstiegs-ID eingeben",IF(IF(IFERROR(OR(CODE(UPPER(LEFT(A579,1)))&lt;65,CODE(UPPER(LEFT(A579,1)))&gt;90),TRUE),TRUE,OR(NOT(ISTEXT(A579)),LEN(A579)&gt;64,LEN(A579)&lt;&gt;LEN(SUBSTITUTE(A579,"*","")),LEN(A579)&lt;&gt;LEN(SUBSTITUTE(A579,"?","")),LEN(A579)&lt;&gt;LEN(SUBSTITUTE(A579,"~","")),LEN(A579)&lt;&gt;LEN(SUBSTITUTE(A579,"=","")),LEN(A579)&lt;&gt;LEN(SUBSTITUTE(A579,"&lt;","")),LEN(A579)&lt;&gt;LEN(SUBSTITUTE(A579,"&gt;","")))),"IDs: Text mit A–Z am Anfang, bis zu 64 Zeichen; ohne *, ?, ~, =, &lt; oder &gt;. Beispiel: T-001.",IF(COUNTIFS('Exits'!$A$9:$A$608,A579)&lt;&gt;1,"Ausstiegs-ID ist doppelt",IF(B579="","Zugehörige Trade-ID eingeben",IF(IF(IFERROR(OR(CODE(UPPER(LEFT(B579,1)))&lt;65,CODE(UPPER(LEFT(B579,1)))&gt;90),TRUE),TRUE,OR(NOT(ISTEXT(B579)),LEN(B579)&gt;64,LEN(B579)&lt;&gt;LEN(SUBSTITUTE(B579,"*","")),LEN(B579)&lt;&gt;LEN(SUBSTITUTE(B579,"?","")),LEN(B579)&lt;&gt;LEN(SUBSTITUTE(B579,"~","")),LEN(B579)&lt;&gt;LEN(SUBSTITUTE(B579,"=","")),LEN(B579)&lt;&gt;LEN(SUBSTITUTE(B579,"&lt;","")),LEN(B579)&lt;&gt;LEN(SUBSTITUTE(B579,"&gt;","")))),"IDs: Text mit A–Z am Anfang, bis zu 64 Zeichen; ohne *, ?, ~, =, &lt; oder &gt;. Beispiel: T-001.",IF(COUNTIFS('Trades'!$A$9:$A$208,B579)&lt;&gt;1,"Trade-ID muss genau einer Trades-Zeile entsprechen",IF(NOT(ISNUMBER(C579)),"Gültigen Schließungszeitpunkt eingeben",IF(OR(C579&lt;1,C579&gt;2958465),"Gültigen Schließungszeitpunkt eingeben",IF(NOT(ISNUMBER(D579)),"Positive geschlossene Menge eingeben",IF(OR(D579&lt;=0,D579&gt;1000000,ROUND(D579,8)&lt;&gt;D579),"Positive geschlossene Menge eingeben",IF(NOT(ISNUMBER(INDEX('Trades'!$D$9:$D$208,MATCH(B579,'Trades'!$A$9:$A$208,0)))),"Gültigen Eröffnungszeitpunkt eingeben",IF(C579&lt;INDEX('Trades'!$D$9:$D$208,MATCH(B579,'Trades'!$A$9:$A$208,0)),"Ausstieg liegt vor der Eröffnung",IF(AND(E579&lt;&gt;"",OR(NOT(ISNUMBER(E579)),E579&lt;=0)),"Positiven Kurs eingeben oder leer lassen",IF(AND(F579&lt;&gt;"",NOT(ISNUMBER(F579))),"Brutto-P&amp;L muss numerisch oder leer sein",IF(AND(ISNUMBER(F579),OR(ABS(F579)&gt;1000000000,ROUND(F579,2)&lt;&gt;F579)),"Geldbeträge: höchstens 2 Nachkommastellen; Eingabebetrag absolut ≤ 1.000.000.000.",""))))))))))))))))</x:f>
      </x:c>
      <x:c r="I579" s="29" t="str">
        <x:f>IF(ISNUMBER(D579),ROUND(D579,8),"")</x:f>
      </x:c>
      <x:c r="J579" s="29" t="n">
        <x:f>IF(ISNUMBER(F579),1,0)</x:f>
        <x:v>0</x:v>
      </x:c>
      <x:c r="K579" s="29" t="n">
        <x:f>IF(COUNTA(A579:F579)=0,0,1)</x:f>
        <x:v>0</x:v>
      </x:c>
    </x:row>
    <x:row r="580" ht="36" customHeight="1">
      <x:c r="A580" s="34"/>
      <x:c r="B580" s="34"/>
      <x:c r="C580" s="35"/>
      <x:c r="D580" s="36"/>
      <x:c r="E580" s="36"/>
      <x:c r="F580" s="37"/>
      <x:c r="G580" s="38" t="n">
        <x:f>IF(K580=0,0,IF(H580="",1,-1))</x:f>
        <x:v>0</x:v>
      </x:c>
      <x:c r="H580" s="33" t="str">
        <x:f>IF(K580=0,"",IF(A580="","Ausstiegs-ID eingeben",IF(IF(IFERROR(OR(CODE(UPPER(LEFT(A580,1)))&lt;65,CODE(UPPER(LEFT(A580,1)))&gt;90),TRUE),TRUE,OR(NOT(ISTEXT(A580)),LEN(A580)&gt;64,LEN(A580)&lt;&gt;LEN(SUBSTITUTE(A580,"*","")),LEN(A580)&lt;&gt;LEN(SUBSTITUTE(A580,"?","")),LEN(A580)&lt;&gt;LEN(SUBSTITUTE(A580,"~","")),LEN(A580)&lt;&gt;LEN(SUBSTITUTE(A580,"=","")),LEN(A580)&lt;&gt;LEN(SUBSTITUTE(A580,"&lt;","")),LEN(A580)&lt;&gt;LEN(SUBSTITUTE(A580,"&gt;","")))),"IDs: Text mit A–Z am Anfang, bis zu 64 Zeichen; ohne *, ?, ~, =, &lt; oder &gt;. Beispiel: T-001.",IF(COUNTIFS('Exits'!$A$9:$A$608,A580)&lt;&gt;1,"Ausstiegs-ID ist doppelt",IF(B580="","Zugehörige Trade-ID eingeben",IF(IF(IFERROR(OR(CODE(UPPER(LEFT(B580,1)))&lt;65,CODE(UPPER(LEFT(B580,1)))&gt;90),TRUE),TRUE,OR(NOT(ISTEXT(B580)),LEN(B580)&gt;64,LEN(B580)&lt;&gt;LEN(SUBSTITUTE(B580,"*","")),LEN(B580)&lt;&gt;LEN(SUBSTITUTE(B580,"?","")),LEN(B580)&lt;&gt;LEN(SUBSTITUTE(B580,"~","")),LEN(B580)&lt;&gt;LEN(SUBSTITUTE(B580,"=","")),LEN(B580)&lt;&gt;LEN(SUBSTITUTE(B580,"&lt;","")),LEN(B580)&lt;&gt;LEN(SUBSTITUTE(B580,"&gt;","")))),"IDs: Text mit A–Z am Anfang, bis zu 64 Zeichen; ohne *, ?, ~, =, &lt; oder &gt;. Beispiel: T-001.",IF(COUNTIFS('Trades'!$A$9:$A$208,B580)&lt;&gt;1,"Trade-ID muss genau einer Trades-Zeile entsprechen",IF(NOT(ISNUMBER(C580)),"Gültigen Schließungszeitpunkt eingeben",IF(OR(C580&lt;1,C580&gt;2958465),"Gültigen Schließungszeitpunkt eingeben",IF(NOT(ISNUMBER(D580)),"Positive geschlossene Menge eingeben",IF(OR(D580&lt;=0,D580&gt;1000000,ROUND(D580,8)&lt;&gt;D580),"Positive geschlossene Menge eingeben",IF(NOT(ISNUMBER(INDEX('Trades'!$D$9:$D$208,MATCH(B580,'Trades'!$A$9:$A$208,0)))),"Gültigen Eröffnungszeitpunkt eingeben",IF(C580&lt;INDEX('Trades'!$D$9:$D$208,MATCH(B580,'Trades'!$A$9:$A$208,0)),"Ausstieg liegt vor der Eröffnung",IF(AND(E580&lt;&gt;"",OR(NOT(ISNUMBER(E580)),E580&lt;=0)),"Positiven Kurs eingeben oder leer lassen",IF(AND(F580&lt;&gt;"",NOT(ISNUMBER(F580))),"Brutto-P&amp;L muss numerisch oder leer sein",IF(AND(ISNUMBER(F580),OR(ABS(F580)&gt;1000000000,ROUND(F580,2)&lt;&gt;F580)),"Geldbeträge: höchstens 2 Nachkommastellen; Eingabebetrag absolut ≤ 1.000.000.000.",""))))))))))))))))</x:f>
      </x:c>
      <x:c r="I580" s="29" t="str">
        <x:f>IF(ISNUMBER(D580),ROUND(D580,8),"")</x:f>
      </x:c>
      <x:c r="J580" s="29" t="n">
        <x:f>IF(ISNUMBER(F580),1,0)</x:f>
        <x:v>0</x:v>
      </x:c>
      <x:c r="K580" s="29" t="n">
        <x:f>IF(COUNTA(A580:F580)=0,0,1)</x:f>
        <x:v>0</x:v>
      </x:c>
    </x:row>
    <x:row r="581" ht="36" customHeight="1">
      <x:c r="A581" s="34"/>
      <x:c r="B581" s="34"/>
      <x:c r="C581" s="35"/>
      <x:c r="D581" s="36"/>
      <x:c r="E581" s="36"/>
      <x:c r="F581" s="37"/>
      <x:c r="G581" s="38" t="n">
        <x:f>IF(K581=0,0,IF(H581="",1,-1))</x:f>
        <x:v>0</x:v>
      </x:c>
      <x:c r="H581" s="33" t="str">
        <x:f>IF(K581=0,"",IF(A581="","Ausstiegs-ID eingeben",IF(IF(IFERROR(OR(CODE(UPPER(LEFT(A581,1)))&lt;65,CODE(UPPER(LEFT(A581,1)))&gt;90),TRUE),TRUE,OR(NOT(ISTEXT(A581)),LEN(A581)&gt;64,LEN(A581)&lt;&gt;LEN(SUBSTITUTE(A581,"*","")),LEN(A581)&lt;&gt;LEN(SUBSTITUTE(A581,"?","")),LEN(A581)&lt;&gt;LEN(SUBSTITUTE(A581,"~","")),LEN(A581)&lt;&gt;LEN(SUBSTITUTE(A581,"=","")),LEN(A581)&lt;&gt;LEN(SUBSTITUTE(A581,"&lt;","")),LEN(A581)&lt;&gt;LEN(SUBSTITUTE(A581,"&gt;","")))),"IDs: Text mit A–Z am Anfang, bis zu 64 Zeichen; ohne *, ?, ~, =, &lt; oder &gt;. Beispiel: T-001.",IF(COUNTIFS('Exits'!$A$9:$A$608,A581)&lt;&gt;1,"Ausstiegs-ID ist doppelt",IF(B581="","Zugehörige Trade-ID eingeben",IF(IF(IFERROR(OR(CODE(UPPER(LEFT(B581,1)))&lt;65,CODE(UPPER(LEFT(B581,1)))&gt;90),TRUE),TRUE,OR(NOT(ISTEXT(B581)),LEN(B581)&gt;64,LEN(B581)&lt;&gt;LEN(SUBSTITUTE(B581,"*","")),LEN(B581)&lt;&gt;LEN(SUBSTITUTE(B581,"?","")),LEN(B581)&lt;&gt;LEN(SUBSTITUTE(B581,"~","")),LEN(B581)&lt;&gt;LEN(SUBSTITUTE(B581,"=","")),LEN(B581)&lt;&gt;LEN(SUBSTITUTE(B581,"&lt;","")),LEN(B581)&lt;&gt;LEN(SUBSTITUTE(B581,"&gt;","")))),"IDs: Text mit A–Z am Anfang, bis zu 64 Zeichen; ohne *, ?, ~, =, &lt; oder &gt;. Beispiel: T-001.",IF(COUNTIFS('Trades'!$A$9:$A$208,B581)&lt;&gt;1,"Trade-ID muss genau einer Trades-Zeile entsprechen",IF(NOT(ISNUMBER(C581)),"Gültigen Schließungszeitpunkt eingeben",IF(OR(C581&lt;1,C581&gt;2958465),"Gültigen Schließungszeitpunkt eingeben",IF(NOT(ISNUMBER(D581)),"Positive geschlossene Menge eingeben",IF(OR(D581&lt;=0,D581&gt;1000000,ROUND(D581,8)&lt;&gt;D581),"Positive geschlossene Menge eingeben",IF(NOT(ISNUMBER(INDEX('Trades'!$D$9:$D$208,MATCH(B581,'Trades'!$A$9:$A$208,0)))),"Gültigen Eröffnungszeitpunkt eingeben",IF(C581&lt;INDEX('Trades'!$D$9:$D$208,MATCH(B581,'Trades'!$A$9:$A$208,0)),"Ausstieg liegt vor der Eröffnung",IF(AND(E581&lt;&gt;"",OR(NOT(ISNUMBER(E581)),E581&lt;=0)),"Positiven Kurs eingeben oder leer lassen",IF(AND(F581&lt;&gt;"",NOT(ISNUMBER(F581))),"Brutto-P&amp;L muss numerisch oder leer sein",IF(AND(ISNUMBER(F581),OR(ABS(F581)&gt;1000000000,ROUND(F581,2)&lt;&gt;F581)),"Geldbeträge: höchstens 2 Nachkommastellen; Eingabebetrag absolut ≤ 1.000.000.000.",""))))))))))))))))</x:f>
      </x:c>
      <x:c r="I581" s="29" t="str">
        <x:f>IF(ISNUMBER(D581),ROUND(D581,8),"")</x:f>
      </x:c>
      <x:c r="J581" s="29" t="n">
        <x:f>IF(ISNUMBER(F581),1,0)</x:f>
        <x:v>0</x:v>
      </x:c>
      <x:c r="K581" s="29" t="n">
        <x:f>IF(COUNTA(A581:F581)=0,0,1)</x:f>
        <x:v>0</x:v>
      </x:c>
    </x:row>
    <x:row r="582" ht="36" customHeight="1">
      <x:c r="A582" s="34"/>
      <x:c r="B582" s="34"/>
      <x:c r="C582" s="35"/>
      <x:c r="D582" s="36"/>
      <x:c r="E582" s="36"/>
      <x:c r="F582" s="37"/>
      <x:c r="G582" s="38" t="n">
        <x:f>IF(K582=0,0,IF(H582="",1,-1))</x:f>
        <x:v>0</x:v>
      </x:c>
      <x:c r="H582" s="33" t="str">
        <x:f>IF(K582=0,"",IF(A582="","Ausstiegs-ID eingeben",IF(IF(IFERROR(OR(CODE(UPPER(LEFT(A582,1)))&lt;65,CODE(UPPER(LEFT(A582,1)))&gt;90),TRUE),TRUE,OR(NOT(ISTEXT(A582)),LEN(A582)&gt;64,LEN(A582)&lt;&gt;LEN(SUBSTITUTE(A582,"*","")),LEN(A582)&lt;&gt;LEN(SUBSTITUTE(A582,"?","")),LEN(A582)&lt;&gt;LEN(SUBSTITUTE(A582,"~","")),LEN(A582)&lt;&gt;LEN(SUBSTITUTE(A582,"=","")),LEN(A582)&lt;&gt;LEN(SUBSTITUTE(A582,"&lt;","")),LEN(A582)&lt;&gt;LEN(SUBSTITUTE(A582,"&gt;","")))),"IDs: Text mit A–Z am Anfang, bis zu 64 Zeichen; ohne *, ?, ~, =, &lt; oder &gt;. Beispiel: T-001.",IF(COUNTIFS('Exits'!$A$9:$A$608,A582)&lt;&gt;1,"Ausstiegs-ID ist doppelt",IF(B582="","Zugehörige Trade-ID eingeben",IF(IF(IFERROR(OR(CODE(UPPER(LEFT(B582,1)))&lt;65,CODE(UPPER(LEFT(B582,1)))&gt;90),TRUE),TRUE,OR(NOT(ISTEXT(B582)),LEN(B582)&gt;64,LEN(B582)&lt;&gt;LEN(SUBSTITUTE(B582,"*","")),LEN(B582)&lt;&gt;LEN(SUBSTITUTE(B582,"?","")),LEN(B582)&lt;&gt;LEN(SUBSTITUTE(B582,"~","")),LEN(B582)&lt;&gt;LEN(SUBSTITUTE(B582,"=","")),LEN(B582)&lt;&gt;LEN(SUBSTITUTE(B582,"&lt;","")),LEN(B582)&lt;&gt;LEN(SUBSTITUTE(B582,"&gt;","")))),"IDs: Text mit A–Z am Anfang, bis zu 64 Zeichen; ohne *, ?, ~, =, &lt; oder &gt;. Beispiel: T-001.",IF(COUNTIFS('Trades'!$A$9:$A$208,B582)&lt;&gt;1,"Trade-ID muss genau einer Trades-Zeile entsprechen",IF(NOT(ISNUMBER(C582)),"Gültigen Schließungszeitpunkt eingeben",IF(OR(C582&lt;1,C582&gt;2958465),"Gültigen Schließungszeitpunkt eingeben",IF(NOT(ISNUMBER(D582)),"Positive geschlossene Menge eingeben",IF(OR(D582&lt;=0,D582&gt;1000000,ROUND(D582,8)&lt;&gt;D582),"Positive geschlossene Menge eingeben",IF(NOT(ISNUMBER(INDEX('Trades'!$D$9:$D$208,MATCH(B582,'Trades'!$A$9:$A$208,0)))),"Gültigen Eröffnungszeitpunkt eingeben",IF(C582&lt;INDEX('Trades'!$D$9:$D$208,MATCH(B582,'Trades'!$A$9:$A$208,0)),"Ausstieg liegt vor der Eröffnung",IF(AND(E582&lt;&gt;"",OR(NOT(ISNUMBER(E582)),E582&lt;=0)),"Positiven Kurs eingeben oder leer lassen",IF(AND(F582&lt;&gt;"",NOT(ISNUMBER(F582))),"Brutto-P&amp;L muss numerisch oder leer sein",IF(AND(ISNUMBER(F582),OR(ABS(F582)&gt;1000000000,ROUND(F582,2)&lt;&gt;F582)),"Geldbeträge: höchstens 2 Nachkommastellen; Eingabebetrag absolut ≤ 1.000.000.000.",""))))))))))))))))</x:f>
      </x:c>
      <x:c r="I582" s="29" t="str">
        <x:f>IF(ISNUMBER(D582),ROUND(D582,8),"")</x:f>
      </x:c>
      <x:c r="J582" s="29" t="n">
        <x:f>IF(ISNUMBER(F582),1,0)</x:f>
        <x:v>0</x:v>
      </x:c>
      <x:c r="K582" s="29" t="n">
        <x:f>IF(COUNTA(A582:F582)=0,0,1)</x:f>
        <x:v>0</x:v>
      </x:c>
    </x:row>
    <x:row r="583" ht="36" customHeight="1">
      <x:c r="A583" s="34"/>
      <x:c r="B583" s="34"/>
      <x:c r="C583" s="35"/>
      <x:c r="D583" s="36"/>
      <x:c r="E583" s="36"/>
      <x:c r="F583" s="37"/>
      <x:c r="G583" s="38" t="n">
        <x:f>IF(K583=0,0,IF(H583="",1,-1))</x:f>
        <x:v>0</x:v>
      </x:c>
      <x:c r="H583" s="33" t="str">
        <x:f>IF(K583=0,"",IF(A583="","Ausstiegs-ID eingeben",IF(IF(IFERROR(OR(CODE(UPPER(LEFT(A583,1)))&lt;65,CODE(UPPER(LEFT(A583,1)))&gt;90),TRUE),TRUE,OR(NOT(ISTEXT(A583)),LEN(A583)&gt;64,LEN(A583)&lt;&gt;LEN(SUBSTITUTE(A583,"*","")),LEN(A583)&lt;&gt;LEN(SUBSTITUTE(A583,"?","")),LEN(A583)&lt;&gt;LEN(SUBSTITUTE(A583,"~","")),LEN(A583)&lt;&gt;LEN(SUBSTITUTE(A583,"=","")),LEN(A583)&lt;&gt;LEN(SUBSTITUTE(A583,"&lt;","")),LEN(A583)&lt;&gt;LEN(SUBSTITUTE(A583,"&gt;","")))),"IDs: Text mit A–Z am Anfang, bis zu 64 Zeichen; ohne *, ?, ~, =, &lt; oder &gt;. Beispiel: T-001.",IF(COUNTIFS('Exits'!$A$9:$A$608,A583)&lt;&gt;1,"Ausstiegs-ID ist doppelt",IF(B583="","Zugehörige Trade-ID eingeben",IF(IF(IFERROR(OR(CODE(UPPER(LEFT(B583,1)))&lt;65,CODE(UPPER(LEFT(B583,1)))&gt;90),TRUE),TRUE,OR(NOT(ISTEXT(B583)),LEN(B583)&gt;64,LEN(B583)&lt;&gt;LEN(SUBSTITUTE(B583,"*","")),LEN(B583)&lt;&gt;LEN(SUBSTITUTE(B583,"?","")),LEN(B583)&lt;&gt;LEN(SUBSTITUTE(B583,"~","")),LEN(B583)&lt;&gt;LEN(SUBSTITUTE(B583,"=","")),LEN(B583)&lt;&gt;LEN(SUBSTITUTE(B583,"&lt;","")),LEN(B583)&lt;&gt;LEN(SUBSTITUTE(B583,"&gt;","")))),"IDs: Text mit A–Z am Anfang, bis zu 64 Zeichen; ohne *, ?, ~, =, &lt; oder &gt;. Beispiel: T-001.",IF(COUNTIFS('Trades'!$A$9:$A$208,B583)&lt;&gt;1,"Trade-ID muss genau einer Trades-Zeile entsprechen",IF(NOT(ISNUMBER(C583)),"Gültigen Schließungszeitpunkt eingeben",IF(OR(C583&lt;1,C583&gt;2958465),"Gültigen Schließungszeitpunkt eingeben",IF(NOT(ISNUMBER(D583)),"Positive geschlossene Menge eingeben",IF(OR(D583&lt;=0,D583&gt;1000000,ROUND(D583,8)&lt;&gt;D583),"Positive geschlossene Menge eingeben",IF(NOT(ISNUMBER(INDEX('Trades'!$D$9:$D$208,MATCH(B583,'Trades'!$A$9:$A$208,0)))),"Gültigen Eröffnungszeitpunkt eingeben",IF(C583&lt;INDEX('Trades'!$D$9:$D$208,MATCH(B583,'Trades'!$A$9:$A$208,0)),"Ausstieg liegt vor der Eröffnung",IF(AND(E583&lt;&gt;"",OR(NOT(ISNUMBER(E583)),E583&lt;=0)),"Positiven Kurs eingeben oder leer lassen",IF(AND(F583&lt;&gt;"",NOT(ISNUMBER(F583))),"Brutto-P&amp;L muss numerisch oder leer sein",IF(AND(ISNUMBER(F583),OR(ABS(F583)&gt;1000000000,ROUND(F583,2)&lt;&gt;F583)),"Geldbeträge: höchstens 2 Nachkommastellen; Eingabebetrag absolut ≤ 1.000.000.000.",""))))))))))))))))</x:f>
      </x:c>
      <x:c r="I583" s="29" t="str">
        <x:f>IF(ISNUMBER(D583),ROUND(D583,8),"")</x:f>
      </x:c>
      <x:c r="J583" s="29" t="n">
        <x:f>IF(ISNUMBER(F583),1,0)</x:f>
        <x:v>0</x:v>
      </x:c>
      <x:c r="K583" s="29" t="n">
        <x:f>IF(COUNTA(A583:F583)=0,0,1)</x:f>
        <x:v>0</x:v>
      </x:c>
    </x:row>
    <x:row r="584" ht="36" customHeight="1">
      <x:c r="A584" s="34"/>
      <x:c r="B584" s="34"/>
      <x:c r="C584" s="35"/>
      <x:c r="D584" s="36"/>
      <x:c r="E584" s="36"/>
      <x:c r="F584" s="37"/>
      <x:c r="G584" s="38" t="n">
        <x:f>IF(K584=0,0,IF(H584="",1,-1))</x:f>
        <x:v>0</x:v>
      </x:c>
      <x:c r="H584" s="33" t="str">
        <x:f>IF(K584=0,"",IF(A584="","Ausstiegs-ID eingeben",IF(IF(IFERROR(OR(CODE(UPPER(LEFT(A584,1)))&lt;65,CODE(UPPER(LEFT(A584,1)))&gt;90),TRUE),TRUE,OR(NOT(ISTEXT(A584)),LEN(A584)&gt;64,LEN(A584)&lt;&gt;LEN(SUBSTITUTE(A584,"*","")),LEN(A584)&lt;&gt;LEN(SUBSTITUTE(A584,"?","")),LEN(A584)&lt;&gt;LEN(SUBSTITUTE(A584,"~","")),LEN(A584)&lt;&gt;LEN(SUBSTITUTE(A584,"=","")),LEN(A584)&lt;&gt;LEN(SUBSTITUTE(A584,"&lt;","")),LEN(A584)&lt;&gt;LEN(SUBSTITUTE(A584,"&gt;","")))),"IDs: Text mit A–Z am Anfang, bis zu 64 Zeichen; ohne *, ?, ~, =, &lt; oder &gt;. Beispiel: T-001.",IF(COUNTIFS('Exits'!$A$9:$A$608,A584)&lt;&gt;1,"Ausstiegs-ID ist doppelt",IF(B584="","Zugehörige Trade-ID eingeben",IF(IF(IFERROR(OR(CODE(UPPER(LEFT(B584,1)))&lt;65,CODE(UPPER(LEFT(B584,1)))&gt;90),TRUE),TRUE,OR(NOT(ISTEXT(B584)),LEN(B584)&gt;64,LEN(B584)&lt;&gt;LEN(SUBSTITUTE(B584,"*","")),LEN(B584)&lt;&gt;LEN(SUBSTITUTE(B584,"?","")),LEN(B584)&lt;&gt;LEN(SUBSTITUTE(B584,"~","")),LEN(B584)&lt;&gt;LEN(SUBSTITUTE(B584,"=","")),LEN(B584)&lt;&gt;LEN(SUBSTITUTE(B584,"&lt;","")),LEN(B584)&lt;&gt;LEN(SUBSTITUTE(B584,"&gt;","")))),"IDs: Text mit A–Z am Anfang, bis zu 64 Zeichen; ohne *, ?, ~, =, &lt; oder &gt;. Beispiel: T-001.",IF(COUNTIFS('Trades'!$A$9:$A$208,B584)&lt;&gt;1,"Trade-ID muss genau einer Trades-Zeile entsprechen",IF(NOT(ISNUMBER(C584)),"Gültigen Schließungszeitpunkt eingeben",IF(OR(C584&lt;1,C584&gt;2958465),"Gültigen Schließungszeitpunkt eingeben",IF(NOT(ISNUMBER(D584)),"Positive geschlossene Menge eingeben",IF(OR(D584&lt;=0,D584&gt;1000000,ROUND(D584,8)&lt;&gt;D584),"Positive geschlossene Menge eingeben",IF(NOT(ISNUMBER(INDEX('Trades'!$D$9:$D$208,MATCH(B584,'Trades'!$A$9:$A$208,0)))),"Gültigen Eröffnungszeitpunkt eingeben",IF(C584&lt;INDEX('Trades'!$D$9:$D$208,MATCH(B584,'Trades'!$A$9:$A$208,0)),"Ausstieg liegt vor der Eröffnung",IF(AND(E584&lt;&gt;"",OR(NOT(ISNUMBER(E584)),E584&lt;=0)),"Positiven Kurs eingeben oder leer lassen",IF(AND(F584&lt;&gt;"",NOT(ISNUMBER(F584))),"Brutto-P&amp;L muss numerisch oder leer sein",IF(AND(ISNUMBER(F584),OR(ABS(F584)&gt;1000000000,ROUND(F584,2)&lt;&gt;F584)),"Geldbeträge: höchstens 2 Nachkommastellen; Eingabebetrag absolut ≤ 1.000.000.000.",""))))))))))))))))</x:f>
      </x:c>
      <x:c r="I584" s="29" t="str">
        <x:f>IF(ISNUMBER(D584),ROUND(D584,8),"")</x:f>
      </x:c>
      <x:c r="J584" s="29" t="n">
        <x:f>IF(ISNUMBER(F584),1,0)</x:f>
        <x:v>0</x:v>
      </x:c>
      <x:c r="K584" s="29" t="n">
        <x:f>IF(COUNTA(A584:F584)=0,0,1)</x:f>
        <x:v>0</x:v>
      </x:c>
    </x:row>
    <x:row r="585" ht="36" customHeight="1">
      <x:c r="A585" s="34"/>
      <x:c r="B585" s="34"/>
      <x:c r="C585" s="35"/>
      <x:c r="D585" s="36"/>
      <x:c r="E585" s="36"/>
      <x:c r="F585" s="37"/>
      <x:c r="G585" s="38" t="n">
        <x:f>IF(K585=0,0,IF(H585="",1,-1))</x:f>
        <x:v>0</x:v>
      </x:c>
      <x:c r="H585" s="33" t="str">
        <x:f>IF(K585=0,"",IF(A585="","Ausstiegs-ID eingeben",IF(IF(IFERROR(OR(CODE(UPPER(LEFT(A585,1)))&lt;65,CODE(UPPER(LEFT(A585,1)))&gt;90),TRUE),TRUE,OR(NOT(ISTEXT(A585)),LEN(A585)&gt;64,LEN(A585)&lt;&gt;LEN(SUBSTITUTE(A585,"*","")),LEN(A585)&lt;&gt;LEN(SUBSTITUTE(A585,"?","")),LEN(A585)&lt;&gt;LEN(SUBSTITUTE(A585,"~","")),LEN(A585)&lt;&gt;LEN(SUBSTITUTE(A585,"=","")),LEN(A585)&lt;&gt;LEN(SUBSTITUTE(A585,"&lt;","")),LEN(A585)&lt;&gt;LEN(SUBSTITUTE(A585,"&gt;","")))),"IDs: Text mit A–Z am Anfang, bis zu 64 Zeichen; ohne *, ?, ~, =, &lt; oder &gt;. Beispiel: T-001.",IF(COUNTIFS('Exits'!$A$9:$A$608,A585)&lt;&gt;1,"Ausstiegs-ID ist doppelt",IF(B585="","Zugehörige Trade-ID eingeben",IF(IF(IFERROR(OR(CODE(UPPER(LEFT(B585,1)))&lt;65,CODE(UPPER(LEFT(B585,1)))&gt;90),TRUE),TRUE,OR(NOT(ISTEXT(B585)),LEN(B585)&gt;64,LEN(B585)&lt;&gt;LEN(SUBSTITUTE(B585,"*","")),LEN(B585)&lt;&gt;LEN(SUBSTITUTE(B585,"?","")),LEN(B585)&lt;&gt;LEN(SUBSTITUTE(B585,"~","")),LEN(B585)&lt;&gt;LEN(SUBSTITUTE(B585,"=","")),LEN(B585)&lt;&gt;LEN(SUBSTITUTE(B585,"&lt;","")),LEN(B585)&lt;&gt;LEN(SUBSTITUTE(B585,"&gt;","")))),"IDs: Text mit A–Z am Anfang, bis zu 64 Zeichen; ohne *, ?, ~, =, &lt; oder &gt;. Beispiel: T-001.",IF(COUNTIFS('Trades'!$A$9:$A$208,B585)&lt;&gt;1,"Trade-ID muss genau einer Trades-Zeile entsprechen",IF(NOT(ISNUMBER(C585)),"Gültigen Schließungszeitpunkt eingeben",IF(OR(C585&lt;1,C585&gt;2958465),"Gültigen Schließungszeitpunkt eingeben",IF(NOT(ISNUMBER(D585)),"Positive geschlossene Menge eingeben",IF(OR(D585&lt;=0,D585&gt;1000000,ROUND(D585,8)&lt;&gt;D585),"Positive geschlossene Menge eingeben",IF(NOT(ISNUMBER(INDEX('Trades'!$D$9:$D$208,MATCH(B585,'Trades'!$A$9:$A$208,0)))),"Gültigen Eröffnungszeitpunkt eingeben",IF(C585&lt;INDEX('Trades'!$D$9:$D$208,MATCH(B585,'Trades'!$A$9:$A$208,0)),"Ausstieg liegt vor der Eröffnung",IF(AND(E585&lt;&gt;"",OR(NOT(ISNUMBER(E585)),E585&lt;=0)),"Positiven Kurs eingeben oder leer lassen",IF(AND(F585&lt;&gt;"",NOT(ISNUMBER(F585))),"Brutto-P&amp;L muss numerisch oder leer sein",IF(AND(ISNUMBER(F585),OR(ABS(F585)&gt;1000000000,ROUND(F585,2)&lt;&gt;F585)),"Geldbeträge: höchstens 2 Nachkommastellen; Eingabebetrag absolut ≤ 1.000.000.000.",""))))))))))))))))</x:f>
      </x:c>
      <x:c r="I585" s="29" t="str">
        <x:f>IF(ISNUMBER(D585),ROUND(D585,8),"")</x:f>
      </x:c>
      <x:c r="J585" s="29" t="n">
        <x:f>IF(ISNUMBER(F585),1,0)</x:f>
        <x:v>0</x:v>
      </x:c>
      <x:c r="K585" s="29" t="n">
        <x:f>IF(COUNTA(A585:F585)=0,0,1)</x:f>
        <x:v>0</x:v>
      </x:c>
    </x:row>
    <x:row r="586" ht="36" customHeight="1">
      <x:c r="A586" s="34"/>
      <x:c r="B586" s="34"/>
      <x:c r="C586" s="35"/>
      <x:c r="D586" s="36"/>
      <x:c r="E586" s="36"/>
      <x:c r="F586" s="37"/>
      <x:c r="G586" s="38" t="n">
        <x:f>IF(K586=0,0,IF(H586="",1,-1))</x:f>
        <x:v>0</x:v>
      </x:c>
      <x:c r="H586" s="33" t="str">
        <x:f>IF(K586=0,"",IF(A586="","Ausstiegs-ID eingeben",IF(IF(IFERROR(OR(CODE(UPPER(LEFT(A586,1)))&lt;65,CODE(UPPER(LEFT(A586,1)))&gt;90),TRUE),TRUE,OR(NOT(ISTEXT(A586)),LEN(A586)&gt;64,LEN(A586)&lt;&gt;LEN(SUBSTITUTE(A586,"*","")),LEN(A586)&lt;&gt;LEN(SUBSTITUTE(A586,"?","")),LEN(A586)&lt;&gt;LEN(SUBSTITUTE(A586,"~","")),LEN(A586)&lt;&gt;LEN(SUBSTITUTE(A586,"=","")),LEN(A586)&lt;&gt;LEN(SUBSTITUTE(A586,"&lt;","")),LEN(A586)&lt;&gt;LEN(SUBSTITUTE(A586,"&gt;","")))),"IDs: Text mit A–Z am Anfang, bis zu 64 Zeichen; ohne *, ?, ~, =, &lt; oder &gt;. Beispiel: T-001.",IF(COUNTIFS('Exits'!$A$9:$A$608,A586)&lt;&gt;1,"Ausstiegs-ID ist doppelt",IF(B586="","Zugehörige Trade-ID eingeben",IF(IF(IFERROR(OR(CODE(UPPER(LEFT(B586,1)))&lt;65,CODE(UPPER(LEFT(B586,1)))&gt;90),TRUE),TRUE,OR(NOT(ISTEXT(B586)),LEN(B586)&gt;64,LEN(B586)&lt;&gt;LEN(SUBSTITUTE(B586,"*","")),LEN(B586)&lt;&gt;LEN(SUBSTITUTE(B586,"?","")),LEN(B586)&lt;&gt;LEN(SUBSTITUTE(B586,"~","")),LEN(B586)&lt;&gt;LEN(SUBSTITUTE(B586,"=","")),LEN(B586)&lt;&gt;LEN(SUBSTITUTE(B586,"&lt;","")),LEN(B586)&lt;&gt;LEN(SUBSTITUTE(B586,"&gt;","")))),"IDs: Text mit A–Z am Anfang, bis zu 64 Zeichen; ohne *, ?, ~, =, &lt; oder &gt;. Beispiel: T-001.",IF(COUNTIFS('Trades'!$A$9:$A$208,B586)&lt;&gt;1,"Trade-ID muss genau einer Trades-Zeile entsprechen",IF(NOT(ISNUMBER(C586)),"Gültigen Schließungszeitpunkt eingeben",IF(OR(C586&lt;1,C586&gt;2958465),"Gültigen Schließungszeitpunkt eingeben",IF(NOT(ISNUMBER(D586)),"Positive geschlossene Menge eingeben",IF(OR(D586&lt;=0,D586&gt;1000000,ROUND(D586,8)&lt;&gt;D586),"Positive geschlossene Menge eingeben",IF(NOT(ISNUMBER(INDEX('Trades'!$D$9:$D$208,MATCH(B586,'Trades'!$A$9:$A$208,0)))),"Gültigen Eröffnungszeitpunkt eingeben",IF(C586&lt;INDEX('Trades'!$D$9:$D$208,MATCH(B586,'Trades'!$A$9:$A$208,0)),"Ausstieg liegt vor der Eröffnung",IF(AND(E586&lt;&gt;"",OR(NOT(ISNUMBER(E586)),E586&lt;=0)),"Positiven Kurs eingeben oder leer lassen",IF(AND(F586&lt;&gt;"",NOT(ISNUMBER(F586))),"Brutto-P&amp;L muss numerisch oder leer sein",IF(AND(ISNUMBER(F586),OR(ABS(F586)&gt;1000000000,ROUND(F586,2)&lt;&gt;F586)),"Geldbeträge: höchstens 2 Nachkommastellen; Eingabebetrag absolut ≤ 1.000.000.000.",""))))))))))))))))</x:f>
      </x:c>
      <x:c r="I586" s="29" t="str">
        <x:f>IF(ISNUMBER(D586),ROUND(D586,8),"")</x:f>
      </x:c>
      <x:c r="J586" s="29" t="n">
        <x:f>IF(ISNUMBER(F586),1,0)</x:f>
        <x:v>0</x:v>
      </x:c>
      <x:c r="K586" s="29" t="n">
        <x:f>IF(COUNTA(A586:F586)=0,0,1)</x:f>
        <x:v>0</x:v>
      </x:c>
    </x:row>
    <x:row r="587" ht="36" customHeight="1">
      <x:c r="A587" s="34"/>
      <x:c r="B587" s="34"/>
      <x:c r="C587" s="35"/>
      <x:c r="D587" s="36"/>
      <x:c r="E587" s="36"/>
      <x:c r="F587" s="37"/>
      <x:c r="G587" s="38" t="n">
        <x:f>IF(K587=0,0,IF(H587="",1,-1))</x:f>
        <x:v>0</x:v>
      </x:c>
      <x:c r="H587" s="33" t="str">
        <x:f>IF(K587=0,"",IF(A587="","Ausstiegs-ID eingeben",IF(IF(IFERROR(OR(CODE(UPPER(LEFT(A587,1)))&lt;65,CODE(UPPER(LEFT(A587,1)))&gt;90),TRUE),TRUE,OR(NOT(ISTEXT(A587)),LEN(A587)&gt;64,LEN(A587)&lt;&gt;LEN(SUBSTITUTE(A587,"*","")),LEN(A587)&lt;&gt;LEN(SUBSTITUTE(A587,"?","")),LEN(A587)&lt;&gt;LEN(SUBSTITUTE(A587,"~","")),LEN(A587)&lt;&gt;LEN(SUBSTITUTE(A587,"=","")),LEN(A587)&lt;&gt;LEN(SUBSTITUTE(A587,"&lt;","")),LEN(A587)&lt;&gt;LEN(SUBSTITUTE(A587,"&gt;","")))),"IDs: Text mit A–Z am Anfang, bis zu 64 Zeichen; ohne *, ?, ~, =, &lt; oder &gt;. Beispiel: T-001.",IF(COUNTIFS('Exits'!$A$9:$A$608,A587)&lt;&gt;1,"Ausstiegs-ID ist doppelt",IF(B587="","Zugehörige Trade-ID eingeben",IF(IF(IFERROR(OR(CODE(UPPER(LEFT(B587,1)))&lt;65,CODE(UPPER(LEFT(B587,1)))&gt;90),TRUE),TRUE,OR(NOT(ISTEXT(B587)),LEN(B587)&gt;64,LEN(B587)&lt;&gt;LEN(SUBSTITUTE(B587,"*","")),LEN(B587)&lt;&gt;LEN(SUBSTITUTE(B587,"?","")),LEN(B587)&lt;&gt;LEN(SUBSTITUTE(B587,"~","")),LEN(B587)&lt;&gt;LEN(SUBSTITUTE(B587,"=","")),LEN(B587)&lt;&gt;LEN(SUBSTITUTE(B587,"&lt;","")),LEN(B587)&lt;&gt;LEN(SUBSTITUTE(B587,"&gt;","")))),"IDs: Text mit A–Z am Anfang, bis zu 64 Zeichen; ohne *, ?, ~, =, &lt; oder &gt;. Beispiel: T-001.",IF(COUNTIFS('Trades'!$A$9:$A$208,B587)&lt;&gt;1,"Trade-ID muss genau einer Trades-Zeile entsprechen",IF(NOT(ISNUMBER(C587)),"Gültigen Schließungszeitpunkt eingeben",IF(OR(C587&lt;1,C587&gt;2958465),"Gültigen Schließungszeitpunkt eingeben",IF(NOT(ISNUMBER(D587)),"Positive geschlossene Menge eingeben",IF(OR(D587&lt;=0,D587&gt;1000000,ROUND(D587,8)&lt;&gt;D587),"Positive geschlossene Menge eingeben",IF(NOT(ISNUMBER(INDEX('Trades'!$D$9:$D$208,MATCH(B587,'Trades'!$A$9:$A$208,0)))),"Gültigen Eröffnungszeitpunkt eingeben",IF(C587&lt;INDEX('Trades'!$D$9:$D$208,MATCH(B587,'Trades'!$A$9:$A$208,0)),"Ausstieg liegt vor der Eröffnung",IF(AND(E587&lt;&gt;"",OR(NOT(ISNUMBER(E587)),E587&lt;=0)),"Positiven Kurs eingeben oder leer lassen",IF(AND(F587&lt;&gt;"",NOT(ISNUMBER(F587))),"Brutto-P&amp;L muss numerisch oder leer sein",IF(AND(ISNUMBER(F587),OR(ABS(F587)&gt;1000000000,ROUND(F587,2)&lt;&gt;F587)),"Geldbeträge: höchstens 2 Nachkommastellen; Eingabebetrag absolut ≤ 1.000.000.000.",""))))))))))))))))</x:f>
      </x:c>
      <x:c r="I587" s="29" t="str">
        <x:f>IF(ISNUMBER(D587),ROUND(D587,8),"")</x:f>
      </x:c>
      <x:c r="J587" s="29" t="n">
        <x:f>IF(ISNUMBER(F587),1,0)</x:f>
        <x:v>0</x:v>
      </x:c>
      <x:c r="K587" s="29" t="n">
        <x:f>IF(COUNTA(A587:F587)=0,0,1)</x:f>
        <x:v>0</x:v>
      </x:c>
    </x:row>
    <x:row r="588" ht="36" customHeight="1">
      <x:c r="A588" s="34"/>
      <x:c r="B588" s="34"/>
      <x:c r="C588" s="35"/>
      <x:c r="D588" s="36"/>
      <x:c r="E588" s="36"/>
      <x:c r="F588" s="37"/>
      <x:c r="G588" s="38" t="n">
        <x:f>IF(K588=0,0,IF(H588="",1,-1))</x:f>
        <x:v>0</x:v>
      </x:c>
      <x:c r="H588" s="33" t="str">
        <x:f>IF(K588=0,"",IF(A588="","Ausstiegs-ID eingeben",IF(IF(IFERROR(OR(CODE(UPPER(LEFT(A588,1)))&lt;65,CODE(UPPER(LEFT(A588,1)))&gt;90),TRUE),TRUE,OR(NOT(ISTEXT(A588)),LEN(A588)&gt;64,LEN(A588)&lt;&gt;LEN(SUBSTITUTE(A588,"*","")),LEN(A588)&lt;&gt;LEN(SUBSTITUTE(A588,"?","")),LEN(A588)&lt;&gt;LEN(SUBSTITUTE(A588,"~","")),LEN(A588)&lt;&gt;LEN(SUBSTITUTE(A588,"=","")),LEN(A588)&lt;&gt;LEN(SUBSTITUTE(A588,"&lt;","")),LEN(A588)&lt;&gt;LEN(SUBSTITUTE(A588,"&gt;","")))),"IDs: Text mit A–Z am Anfang, bis zu 64 Zeichen; ohne *, ?, ~, =, &lt; oder &gt;. Beispiel: T-001.",IF(COUNTIFS('Exits'!$A$9:$A$608,A588)&lt;&gt;1,"Ausstiegs-ID ist doppelt",IF(B588="","Zugehörige Trade-ID eingeben",IF(IF(IFERROR(OR(CODE(UPPER(LEFT(B588,1)))&lt;65,CODE(UPPER(LEFT(B588,1)))&gt;90),TRUE),TRUE,OR(NOT(ISTEXT(B588)),LEN(B588)&gt;64,LEN(B588)&lt;&gt;LEN(SUBSTITUTE(B588,"*","")),LEN(B588)&lt;&gt;LEN(SUBSTITUTE(B588,"?","")),LEN(B588)&lt;&gt;LEN(SUBSTITUTE(B588,"~","")),LEN(B588)&lt;&gt;LEN(SUBSTITUTE(B588,"=","")),LEN(B588)&lt;&gt;LEN(SUBSTITUTE(B588,"&lt;","")),LEN(B588)&lt;&gt;LEN(SUBSTITUTE(B588,"&gt;","")))),"IDs: Text mit A–Z am Anfang, bis zu 64 Zeichen; ohne *, ?, ~, =, &lt; oder &gt;. Beispiel: T-001.",IF(COUNTIFS('Trades'!$A$9:$A$208,B588)&lt;&gt;1,"Trade-ID muss genau einer Trades-Zeile entsprechen",IF(NOT(ISNUMBER(C588)),"Gültigen Schließungszeitpunkt eingeben",IF(OR(C588&lt;1,C588&gt;2958465),"Gültigen Schließungszeitpunkt eingeben",IF(NOT(ISNUMBER(D588)),"Positive geschlossene Menge eingeben",IF(OR(D588&lt;=0,D588&gt;1000000,ROUND(D588,8)&lt;&gt;D588),"Positive geschlossene Menge eingeben",IF(NOT(ISNUMBER(INDEX('Trades'!$D$9:$D$208,MATCH(B588,'Trades'!$A$9:$A$208,0)))),"Gültigen Eröffnungszeitpunkt eingeben",IF(C588&lt;INDEX('Trades'!$D$9:$D$208,MATCH(B588,'Trades'!$A$9:$A$208,0)),"Ausstieg liegt vor der Eröffnung",IF(AND(E588&lt;&gt;"",OR(NOT(ISNUMBER(E588)),E588&lt;=0)),"Positiven Kurs eingeben oder leer lassen",IF(AND(F588&lt;&gt;"",NOT(ISNUMBER(F588))),"Brutto-P&amp;L muss numerisch oder leer sein",IF(AND(ISNUMBER(F588),OR(ABS(F588)&gt;1000000000,ROUND(F588,2)&lt;&gt;F588)),"Geldbeträge: höchstens 2 Nachkommastellen; Eingabebetrag absolut ≤ 1.000.000.000.",""))))))))))))))))</x:f>
      </x:c>
      <x:c r="I588" s="29" t="str">
        <x:f>IF(ISNUMBER(D588),ROUND(D588,8),"")</x:f>
      </x:c>
      <x:c r="J588" s="29" t="n">
        <x:f>IF(ISNUMBER(F588),1,0)</x:f>
        <x:v>0</x:v>
      </x:c>
      <x:c r="K588" s="29" t="n">
        <x:f>IF(COUNTA(A588:F588)=0,0,1)</x:f>
        <x:v>0</x:v>
      </x:c>
    </x:row>
    <x:row r="589" ht="36" customHeight="1">
      <x:c r="A589" s="34"/>
      <x:c r="B589" s="34"/>
      <x:c r="C589" s="35"/>
      <x:c r="D589" s="36"/>
      <x:c r="E589" s="36"/>
      <x:c r="F589" s="37"/>
      <x:c r="G589" s="38" t="n">
        <x:f>IF(K589=0,0,IF(H589="",1,-1))</x:f>
        <x:v>0</x:v>
      </x:c>
      <x:c r="H589" s="33" t="str">
        <x:f>IF(K589=0,"",IF(A589="","Ausstiegs-ID eingeben",IF(IF(IFERROR(OR(CODE(UPPER(LEFT(A589,1)))&lt;65,CODE(UPPER(LEFT(A589,1)))&gt;90),TRUE),TRUE,OR(NOT(ISTEXT(A589)),LEN(A589)&gt;64,LEN(A589)&lt;&gt;LEN(SUBSTITUTE(A589,"*","")),LEN(A589)&lt;&gt;LEN(SUBSTITUTE(A589,"?","")),LEN(A589)&lt;&gt;LEN(SUBSTITUTE(A589,"~","")),LEN(A589)&lt;&gt;LEN(SUBSTITUTE(A589,"=","")),LEN(A589)&lt;&gt;LEN(SUBSTITUTE(A589,"&lt;","")),LEN(A589)&lt;&gt;LEN(SUBSTITUTE(A589,"&gt;","")))),"IDs: Text mit A–Z am Anfang, bis zu 64 Zeichen; ohne *, ?, ~, =, &lt; oder &gt;. Beispiel: T-001.",IF(COUNTIFS('Exits'!$A$9:$A$608,A589)&lt;&gt;1,"Ausstiegs-ID ist doppelt",IF(B589="","Zugehörige Trade-ID eingeben",IF(IF(IFERROR(OR(CODE(UPPER(LEFT(B589,1)))&lt;65,CODE(UPPER(LEFT(B589,1)))&gt;90),TRUE),TRUE,OR(NOT(ISTEXT(B589)),LEN(B589)&gt;64,LEN(B589)&lt;&gt;LEN(SUBSTITUTE(B589,"*","")),LEN(B589)&lt;&gt;LEN(SUBSTITUTE(B589,"?","")),LEN(B589)&lt;&gt;LEN(SUBSTITUTE(B589,"~","")),LEN(B589)&lt;&gt;LEN(SUBSTITUTE(B589,"=","")),LEN(B589)&lt;&gt;LEN(SUBSTITUTE(B589,"&lt;","")),LEN(B589)&lt;&gt;LEN(SUBSTITUTE(B589,"&gt;","")))),"IDs: Text mit A–Z am Anfang, bis zu 64 Zeichen; ohne *, ?, ~, =, &lt; oder &gt;. Beispiel: T-001.",IF(COUNTIFS('Trades'!$A$9:$A$208,B589)&lt;&gt;1,"Trade-ID muss genau einer Trades-Zeile entsprechen",IF(NOT(ISNUMBER(C589)),"Gültigen Schließungszeitpunkt eingeben",IF(OR(C589&lt;1,C589&gt;2958465),"Gültigen Schließungszeitpunkt eingeben",IF(NOT(ISNUMBER(D589)),"Positive geschlossene Menge eingeben",IF(OR(D589&lt;=0,D589&gt;1000000,ROUND(D589,8)&lt;&gt;D589),"Positive geschlossene Menge eingeben",IF(NOT(ISNUMBER(INDEX('Trades'!$D$9:$D$208,MATCH(B589,'Trades'!$A$9:$A$208,0)))),"Gültigen Eröffnungszeitpunkt eingeben",IF(C589&lt;INDEX('Trades'!$D$9:$D$208,MATCH(B589,'Trades'!$A$9:$A$208,0)),"Ausstieg liegt vor der Eröffnung",IF(AND(E589&lt;&gt;"",OR(NOT(ISNUMBER(E589)),E589&lt;=0)),"Positiven Kurs eingeben oder leer lassen",IF(AND(F589&lt;&gt;"",NOT(ISNUMBER(F589))),"Brutto-P&amp;L muss numerisch oder leer sein",IF(AND(ISNUMBER(F589),OR(ABS(F589)&gt;1000000000,ROUND(F589,2)&lt;&gt;F589)),"Geldbeträge: höchstens 2 Nachkommastellen; Eingabebetrag absolut ≤ 1.000.000.000.",""))))))))))))))))</x:f>
      </x:c>
      <x:c r="I589" s="29" t="str">
        <x:f>IF(ISNUMBER(D589),ROUND(D589,8),"")</x:f>
      </x:c>
      <x:c r="J589" s="29" t="n">
        <x:f>IF(ISNUMBER(F589),1,0)</x:f>
        <x:v>0</x:v>
      </x:c>
      <x:c r="K589" s="29" t="n">
        <x:f>IF(COUNTA(A589:F589)=0,0,1)</x:f>
        <x:v>0</x:v>
      </x:c>
    </x:row>
    <x:row r="590" ht="36" customHeight="1">
      <x:c r="A590" s="34"/>
      <x:c r="B590" s="34"/>
      <x:c r="C590" s="35"/>
      <x:c r="D590" s="36"/>
      <x:c r="E590" s="36"/>
      <x:c r="F590" s="37"/>
      <x:c r="G590" s="38" t="n">
        <x:f>IF(K590=0,0,IF(H590="",1,-1))</x:f>
        <x:v>0</x:v>
      </x:c>
      <x:c r="H590" s="33" t="str">
        <x:f>IF(K590=0,"",IF(A590="","Ausstiegs-ID eingeben",IF(IF(IFERROR(OR(CODE(UPPER(LEFT(A590,1)))&lt;65,CODE(UPPER(LEFT(A590,1)))&gt;90),TRUE),TRUE,OR(NOT(ISTEXT(A590)),LEN(A590)&gt;64,LEN(A590)&lt;&gt;LEN(SUBSTITUTE(A590,"*","")),LEN(A590)&lt;&gt;LEN(SUBSTITUTE(A590,"?","")),LEN(A590)&lt;&gt;LEN(SUBSTITUTE(A590,"~","")),LEN(A590)&lt;&gt;LEN(SUBSTITUTE(A590,"=","")),LEN(A590)&lt;&gt;LEN(SUBSTITUTE(A590,"&lt;","")),LEN(A590)&lt;&gt;LEN(SUBSTITUTE(A590,"&gt;","")))),"IDs: Text mit A–Z am Anfang, bis zu 64 Zeichen; ohne *, ?, ~, =, &lt; oder &gt;. Beispiel: T-001.",IF(COUNTIFS('Exits'!$A$9:$A$608,A590)&lt;&gt;1,"Ausstiegs-ID ist doppelt",IF(B590="","Zugehörige Trade-ID eingeben",IF(IF(IFERROR(OR(CODE(UPPER(LEFT(B590,1)))&lt;65,CODE(UPPER(LEFT(B590,1)))&gt;90),TRUE),TRUE,OR(NOT(ISTEXT(B590)),LEN(B590)&gt;64,LEN(B590)&lt;&gt;LEN(SUBSTITUTE(B590,"*","")),LEN(B590)&lt;&gt;LEN(SUBSTITUTE(B590,"?","")),LEN(B590)&lt;&gt;LEN(SUBSTITUTE(B590,"~","")),LEN(B590)&lt;&gt;LEN(SUBSTITUTE(B590,"=","")),LEN(B590)&lt;&gt;LEN(SUBSTITUTE(B590,"&lt;","")),LEN(B590)&lt;&gt;LEN(SUBSTITUTE(B590,"&gt;","")))),"IDs: Text mit A–Z am Anfang, bis zu 64 Zeichen; ohne *, ?, ~, =, &lt; oder &gt;. Beispiel: T-001.",IF(COUNTIFS('Trades'!$A$9:$A$208,B590)&lt;&gt;1,"Trade-ID muss genau einer Trades-Zeile entsprechen",IF(NOT(ISNUMBER(C590)),"Gültigen Schließungszeitpunkt eingeben",IF(OR(C590&lt;1,C590&gt;2958465),"Gültigen Schließungszeitpunkt eingeben",IF(NOT(ISNUMBER(D590)),"Positive geschlossene Menge eingeben",IF(OR(D590&lt;=0,D590&gt;1000000,ROUND(D590,8)&lt;&gt;D590),"Positive geschlossene Menge eingeben",IF(NOT(ISNUMBER(INDEX('Trades'!$D$9:$D$208,MATCH(B590,'Trades'!$A$9:$A$208,0)))),"Gültigen Eröffnungszeitpunkt eingeben",IF(C590&lt;INDEX('Trades'!$D$9:$D$208,MATCH(B590,'Trades'!$A$9:$A$208,0)),"Ausstieg liegt vor der Eröffnung",IF(AND(E590&lt;&gt;"",OR(NOT(ISNUMBER(E590)),E590&lt;=0)),"Positiven Kurs eingeben oder leer lassen",IF(AND(F590&lt;&gt;"",NOT(ISNUMBER(F590))),"Brutto-P&amp;L muss numerisch oder leer sein",IF(AND(ISNUMBER(F590),OR(ABS(F590)&gt;1000000000,ROUND(F590,2)&lt;&gt;F590)),"Geldbeträge: höchstens 2 Nachkommastellen; Eingabebetrag absolut ≤ 1.000.000.000.",""))))))))))))))))</x:f>
      </x:c>
      <x:c r="I590" s="29" t="str">
        <x:f>IF(ISNUMBER(D590),ROUND(D590,8),"")</x:f>
      </x:c>
      <x:c r="J590" s="29" t="n">
        <x:f>IF(ISNUMBER(F590),1,0)</x:f>
        <x:v>0</x:v>
      </x:c>
      <x:c r="K590" s="29" t="n">
        <x:f>IF(COUNTA(A590:F590)=0,0,1)</x:f>
        <x:v>0</x:v>
      </x:c>
    </x:row>
    <x:row r="591" ht="36" customHeight="1">
      <x:c r="A591" s="34"/>
      <x:c r="B591" s="34"/>
      <x:c r="C591" s="35"/>
      <x:c r="D591" s="36"/>
      <x:c r="E591" s="36"/>
      <x:c r="F591" s="37"/>
      <x:c r="G591" s="38" t="n">
        <x:f>IF(K591=0,0,IF(H591="",1,-1))</x:f>
        <x:v>0</x:v>
      </x:c>
      <x:c r="H591" s="33" t="str">
        <x:f>IF(K591=0,"",IF(A591="","Ausstiegs-ID eingeben",IF(IF(IFERROR(OR(CODE(UPPER(LEFT(A591,1)))&lt;65,CODE(UPPER(LEFT(A591,1)))&gt;90),TRUE),TRUE,OR(NOT(ISTEXT(A591)),LEN(A591)&gt;64,LEN(A591)&lt;&gt;LEN(SUBSTITUTE(A591,"*","")),LEN(A591)&lt;&gt;LEN(SUBSTITUTE(A591,"?","")),LEN(A591)&lt;&gt;LEN(SUBSTITUTE(A591,"~","")),LEN(A591)&lt;&gt;LEN(SUBSTITUTE(A591,"=","")),LEN(A591)&lt;&gt;LEN(SUBSTITUTE(A591,"&lt;","")),LEN(A591)&lt;&gt;LEN(SUBSTITUTE(A591,"&gt;","")))),"IDs: Text mit A–Z am Anfang, bis zu 64 Zeichen; ohne *, ?, ~, =, &lt; oder &gt;. Beispiel: T-001.",IF(COUNTIFS('Exits'!$A$9:$A$608,A591)&lt;&gt;1,"Ausstiegs-ID ist doppelt",IF(B591="","Zugehörige Trade-ID eingeben",IF(IF(IFERROR(OR(CODE(UPPER(LEFT(B591,1)))&lt;65,CODE(UPPER(LEFT(B591,1)))&gt;90),TRUE),TRUE,OR(NOT(ISTEXT(B591)),LEN(B591)&gt;64,LEN(B591)&lt;&gt;LEN(SUBSTITUTE(B591,"*","")),LEN(B591)&lt;&gt;LEN(SUBSTITUTE(B591,"?","")),LEN(B591)&lt;&gt;LEN(SUBSTITUTE(B591,"~","")),LEN(B591)&lt;&gt;LEN(SUBSTITUTE(B591,"=","")),LEN(B591)&lt;&gt;LEN(SUBSTITUTE(B591,"&lt;","")),LEN(B591)&lt;&gt;LEN(SUBSTITUTE(B591,"&gt;","")))),"IDs: Text mit A–Z am Anfang, bis zu 64 Zeichen; ohne *, ?, ~, =, &lt; oder &gt;. Beispiel: T-001.",IF(COUNTIFS('Trades'!$A$9:$A$208,B591)&lt;&gt;1,"Trade-ID muss genau einer Trades-Zeile entsprechen",IF(NOT(ISNUMBER(C591)),"Gültigen Schließungszeitpunkt eingeben",IF(OR(C591&lt;1,C591&gt;2958465),"Gültigen Schließungszeitpunkt eingeben",IF(NOT(ISNUMBER(D591)),"Positive geschlossene Menge eingeben",IF(OR(D591&lt;=0,D591&gt;1000000,ROUND(D591,8)&lt;&gt;D591),"Positive geschlossene Menge eingeben",IF(NOT(ISNUMBER(INDEX('Trades'!$D$9:$D$208,MATCH(B591,'Trades'!$A$9:$A$208,0)))),"Gültigen Eröffnungszeitpunkt eingeben",IF(C591&lt;INDEX('Trades'!$D$9:$D$208,MATCH(B591,'Trades'!$A$9:$A$208,0)),"Ausstieg liegt vor der Eröffnung",IF(AND(E591&lt;&gt;"",OR(NOT(ISNUMBER(E591)),E591&lt;=0)),"Positiven Kurs eingeben oder leer lassen",IF(AND(F591&lt;&gt;"",NOT(ISNUMBER(F591))),"Brutto-P&amp;L muss numerisch oder leer sein",IF(AND(ISNUMBER(F591),OR(ABS(F591)&gt;1000000000,ROUND(F591,2)&lt;&gt;F591)),"Geldbeträge: höchstens 2 Nachkommastellen; Eingabebetrag absolut ≤ 1.000.000.000.",""))))))))))))))))</x:f>
      </x:c>
      <x:c r="I591" s="29" t="str">
        <x:f>IF(ISNUMBER(D591),ROUND(D591,8),"")</x:f>
      </x:c>
      <x:c r="J591" s="29" t="n">
        <x:f>IF(ISNUMBER(F591),1,0)</x:f>
        <x:v>0</x:v>
      </x:c>
      <x:c r="K591" s="29" t="n">
        <x:f>IF(COUNTA(A591:F591)=0,0,1)</x:f>
        <x:v>0</x:v>
      </x:c>
    </x:row>
    <x:row r="592" ht="36" customHeight="1">
      <x:c r="A592" s="34"/>
      <x:c r="B592" s="34"/>
      <x:c r="C592" s="35"/>
      <x:c r="D592" s="36"/>
      <x:c r="E592" s="36"/>
      <x:c r="F592" s="37"/>
      <x:c r="G592" s="38" t="n">
        <x:f>IF(K592=0,0,IF(H592="",1,-1))</x:f>
        <x:v>0</x:v>
      </x:c>
      <x:c r="H592" s="33" t="str">
        <x:f>IF(K592=0,"",IF(A592="","Ausstiegs-ID eingeben",IF(IF(IFERROR(OR(CODE(UPPER(LEFT(A592,1)))&lt;65,CODE(UPPER(LEFT(A592,1)))&gt;90),TRUE),TRUE,OR(NOT(ISTEXT(A592)),LEN(A592)&gt;64,LEN(A592)&lt;&gt;LEN(SUBSTITUTE(A592,"*","")),LEN(A592)&lt;&gt;LEN(SUBSTITUTE(A592,"?","")),LEN(A592)&lt;&gt;LEN(SUBSTITUTE(A592,"~","")),LEN(A592)&lt;&gt;LEN(SUBSTITUTE(A592,"=","")),LEN(A592)&lt;&gt;LEN(SUBSTITUTE(A592,"&lt;","")),LEN(A592)&lt;&gt;LEN(SUBSTITUTE(A592,"&gt;","")))),"IDs: Text mit A–Z am Anfang, bis zu 64 Zeichen; ohne *, ?, ~, =, &lt; oder &gt;. Beispiel: T-001.",IF(COUNTIFS('Exits'!$A$9:$A$608,A592)&lt;&gt;1,"Ausstiegs-ID ist doppelt",IF(B592="","Zugehörige Trade-ID eingeben",IF(IF(IFERROR(OR(CODE(UPPER(LEFT(B592,1)))&lt;65,CODE(UPPER(LEFT(B592,1)))&gt;90),TRUE),TRUE,OR(NOT(ISTEXT(B592)),LEN(B592)&gt;64,LEN(B592)&lt;&gt;LEN(SUBSTITUTE(B592,"*","")),LEN(B592)&lt;&gt;LEN(SUBSTITUTE(B592,"?","")),LEN(B592)&lt;&gt;LEN(SUBSTITUTE(B592,"~","")),LEN(B592)&lt;&gt;LEN(SUBSTITUTE(B592,"=","")),LEN(B592)&lt;&gt;LEN(SUBSTITUTE(B592,"&lt;","")),LEN(B592)&lt;&gt;LEN(SUBSTITUTE(B592,"&gt;","")))),"IDs: Text mit A–Z am Anfang, bis zu 64 Zeichen; ohne *, ?, ~, =, &lt; oder &gt;. Beispiel: T-001.",IF(COUNTIFS('Trades'!$A$9:$A$208,B592)&lt;&gt;1,"Trade-ID muss genau einer Trades-Zeile entsprechen",IF(NOT(ISNUMBER(C592)),"Gültigen Schließungszeitpunkt eingeben",IF(OR(C592&lt;1,C592&gt;2958465),"Gültigen Schließungszeitpunkt eingeben",IF(NOT(ISNUMBER(D592)),"Positive geschlossene Menge eingeben",IF(OR(D592&lt;=0,D592&gt;1000000,ROUND(D592,8)&lt;&gt;D592),"Positive geschlossene Menge eingeben",IF(NOT(ISNUMBER(INDEX('Trades'!$D$9:$D$208,MATCH(B592,'Trades'!$A$9:$A$208,0)))),"Gültigen Eröffnungszeitpunkt eingeben",IF(C592&lt;INDEX('Trades'!$D$9:$D$208,MATCH(B592,'Trades'!$A$9:$A$208,0)),"Ausstieg liegt vor der Eröffnung",IF(AND(E592&lt;&gt;"",OR(NOT(ISNUMBER(E592)),E592&lt;=0)),"Positiven Kurs eingeben oder leer lassen",IF(AND(F592&lt;&gt;"",NOT(ISNUMBER(F592))),"Brutto-P&amp;L muss numerisch oder leer sein",IF(AND(ISNUMBER(F592),OR(ABS(F592)&gt;1000000000,ROUND(F592,2)&lt;&gt;F592)),"Geldbeträge: höchstens 2 Nachkommastellen; Eingabebetrag absolut ≤ 1.000.000.000.",""))))))))))))))))</x:f>
      </x:c>
      <x:c r="I592" s="29" t="str">
        <x:f>IF(ISNUMBER(D592),ROUND(D592,8),"")</x:f>
      </x:c>
      <x:c r="J592" s="29" t="n">
        <x:f>IF(ISNUMBER(F592),1,0)</x:f>
        <x:v>0</x:v>
      </x:c>
      <x:c r="K592" s="29" t="n">
        <x:f>IF(COUNTA(A592:F592)=0,0,1)</x:f>
        <x:v>0</x:v>
      </x:c>
    </x:row>
    <x:row r="593" ht="36" customHeight="1">
      <x:c r="A593" s="34"/>
      <x:c r="B593" s="34"/>
      <x:c r="C593" s="35"/>
      <x:c r="D593" s="36"/>
      <x:c r="E593" s="36"/>
      <x:c r="F593" s="37"/>
      <x:c r="G593" s="38" t="n">
        <x:f>IF(K593=0,0,IF(H593="",1,-1))</x:f>
        <x:v>0</x:v>
      </x:c>
      <x:c r="H593" s="33" t="str">
        <x:f>IF(K593=0,"",IF(A593="","Ausstiegs-ID eingeben",IF(IF(IFERROR(OR(CODE(UPPER(LEFT(A593,1)))&lt;65,CODE(UPPER(LEFT(A593,1)))&gt;90),TRUE),TRUE,OR(NOT(ISTEXT(A593)),LEN(A593)&gt;64,LEN(A593)&lt;&gt;LEN(SUBSTITUTE(A593,"*","")),LEN(A593)&lt;&gt;LEN(SUBSTITUTE(A593,"?","")),LEN(A593)&lt;&gt;LEN(SUBSTITUTE(A593,"~","")),LEN(A593)&lt;&gt;LEN(SUBSTITUTE(A593,"=","")),LEN(A593)&lt;&gt;LEN(SUBSTITUTE(A593,"&lt;","")),LEN(A593)&lt;&gt;LEN(SUBSTITUTE(A593,"&gt;","")))),"IDs: Text mit A–Z am Anfang, bis zu 64 Zeichen; ohne *, ?, ~, =, &lt; oder &gt;. Beispiel: T-001.",IF(COUNTIFS('Exits'!$A$9:$A$608,A593)&lt;&gt;1,"Ausstiegs-ID ist doppelt",IF(B593="","Zugehörige Trade-ID eingeben",IF(IF(IFERROR(OR(CODE(UPPER(LEFT(B593,1)))&lt;65,CODE(UPPER(LEFT(B593,1)))&gt;90),TRUE),TRUE,OR(NOT(ISTEXT(B593)),LEN(B593)&gt;64,LEN(B593)&lt;&gt;LEN(SUBSTITUTE(B593,"*","")),LEN(B593)&lt;&gt;LEN(SUBSTITUTE(B593,"?","")),LEN(B593)&lt;&gt;LEN(SUBSTITUTE(B593,"~","")),LEN(B593)&lt;&gt;LEN(SUBSTITUTE(B593,"=","")),LEN(B593)&lt;&gt;LEN(SUBSTITUTE(B593,"&lt;","")),LEN(B593)&lt;&gt;LEN(SUBSTITUTE(B593,"&gt;","")))),"IDs: Text mit A–Z am Anfang, bis zu 64 Zeichen; ohne *, ?, ~, =, &lt; oder &gt;. Beispiel: T-001.",IF(COUNTIFS('Trades'!$A$9:$A$208,B593)&lt;&gt;1,"Trade-ID muss genau einer Trades-Zeile entsprechen",IF(NOT(ISNUMBER(C593)),"Gültigen Schließungszeitpunkt eingeben",IF(OR(C593&lt;1,C593&gt;2958465),"Gültigen Schließungszeitpunkt eingeben",IF(NOT(ISNUMBER(D593)),"Positive geschlossene Menge eingeben",IF(OR(D593&lt;=0,D593&gt;1000000,ROUND(D593,8)&lt;&gt;D593),"Positive geschlossene Menge eingeben",IF(NOT(ISNUMBER(INDEX('Trades'!$D$9:$D$208,MATCH(B593,'Trades'!$A$9:$A$208,0)))),"Gültigen Eröffnungszeitpunkt eingeben",IF(C593&lt;INDEX('Trades'!$D$9:$D$208,MATCH(B593,'Trades'!$A$9:$A$208,0)),"Ausstieg liegt vor der Eröffnung",IF(AND(E593&lt;&gt;"",OR(NOT(ISNUMBER(E593)),E593&lt;=0)),"Positiven Kurs eingeben oder leer lassen",IF(AND(F593&lt;&gt;"",NOT(ISNUMBER(F593))),"Brutto-P&amp;L muss numerisch oder leer sein",IF(AND(ISNUMBER(F593),OR(ABS(F593)&gt;1000000000,ROUND(F593,2)&lt;&gt;F593)),"Geldbeträge: höchstens 2 Nachkommastellen; Eingabebetrag absolut ≤ 1.000.000.000.",""))))))))))))))))</x:f>
      </x:c>
      <x:c r="I593" s="29" t="str">
        <x:f>IF(ISNUMBER(D593),ROUND(D593,8),"")</x:f>
      </x:c>
      <x:c r="J593" s="29" t="n">
        <x:f>IF(ISNUMBER(F593),1,0)</x:f>
        <x:v>0</x:v>
      </x:c>
      <x:c r="K593" s="29" t="n">
        <x:f>IF(COUNTA(A593:F593)=0,0,1)</x:f>
        <x:v>0</x:v>
      </x:c>
    </x:row>
    <x:row r="594" ht="36" customHeight="1">
      <x:c r="A594" s="34"/>
      <x:c r="B594" s="34"/>
      <x:c r="C594" s="35"/>
      <x:c r="D594" s="36"/>
      <x:c r="E594" s="36"/>
      <x:c r="F594" s="37"/>
      <x:c r="G594" s="38" t="n">
        <x:f>IF(K594=0,0,IF(H594="",1,-1))</x:f>
        <x:v>0</x:v>
      </x:c>
      <x:c r="H594" s="33" t="str">
        <x:f>IF(K594=0,"",IF(A594="","Ausstiegs-ID eingeben",IF(IF(IFERROR(OR(CODE(UPPER(LEFT(A594,1)))&lt;65,CODE(UPPER(LEFT(A594,1)))&gt;90),TRUE),TRUE,OR(NOT(ISTEXT(A594)),LEN(A594)&gt;64,LEN(A594)&lt;&gt;LEN(SUBSTITUTE(A594,"*","")),LEN(A594)&lt;&gt;LEN(SUBSTITUTE(A594,"?","")),LEN(A594)&lt;&gt;LEN(SUBSTITUTE(A594,"~","")),LEN(A594)&lt;&gt;LEN(SUBSTITUTE(A594,"=","")),LEN(A594)&lt;&gt;LEN(SUBSTITUTE(A594,"&lt;","")),LEN(A594)&lt;&gt;LEN(SUBSTITUTE(A594,"&gt;","")))),"IDs: Text mit A–Z am Anfang, bis zu 64 Zeichen; ohne *, ?, ~, =, &lt; oder &gt;. Beispiel: T-001.",IF(COUNTIFS('Exits'!$A$9:$A$608,A594)&lt;&gt;1,"Ausstiegs-ID ist doppelt",IF(B594="","Zugehörige Trade-ID eingeben",IF(IF(IFERROR(OR(CODE(UPPER(LEFT(B594,1)))&lt;65,CODE(UPPER(LEFT(B594,1)))&gt;90),TRUE),TRUE,OR(NOT(ISTEXT(B594)),LEN(B594)&gt;64,LEN(B594)&lt;&gt;LEN(SUBSTITUTE(B594,"*","")),LEN(B594)&lt;&gt;LEN(SUBSTITUTE(B594,"?","")),LEN(B594)&lt;&gt;LEN(SUBSTITUTE(B594,"~","")),LEN(B594)&lt;&gt;LEN(SUBSTITUTE(B594,"=","")),LEN(B594)&lt;&gt;LEN(SUBSTITUTE(B594,"&lt;","")),LEN(B594)&lt;&gt;LEN(SUBSTITUTE(B594,"&gt;","")))),"IDs: Text mit A–Z am Anfang, bis zu 64 Zeichen; ohne *, ?, ~, =, &lt; oder &gt;. Beispiel: T-001.",IF(COUNTIFS('Trades'!$A$9:$A$208,B594)&lt;&gt;1,"Trade-ID muss genau einer Trades-Zeile entsprechen",IF(NOT(ISNUMBER(C594)),"Gültigen Schließungszeitpunkt eingeben",IF(OR(C594&lt;1,C594&gt;2958465),"Gültigen Schließungszeitpunkt eingeben",IF(NOT(ISNUMBER(D594)),"Positive geschlossene Menge eingeben",IF(OR(D594&lt;=0,D594&gt;1000000,ROUND(D594,8)&lt;&gt;D594),"Positive geschlossene Menge eingeben",IF(NOT(ISNUMBER(INDEX('Trades'!$D$9:$D$208,MATCH(B594,'Trades'!$A$9:$A$208,0)))),"Gültigen Eröffnungszeitpunkt eingeben",IF(C594&lt;INDEX('Trades'!$D$9:$D$208,MATCH(B594,'Trades'!$A$9:$A$208,0)),"Ausstieg liegt vor der Eröffnung",IF(AND(E594&lt;&gt;"",OR(NOT(ISNUMBER(E594)),E594&lt;=0)),"Positiven Kurs eingeben oder leer lassen",IF(AND(F594&lt;&gt;"",NOT(ISNUMBER(F594))),"Brutto-P&amp;L muss numerisch oder leer sein",IF(AND(ISNUMBER(F594),OR(ABS(F594)&gt;1000000000,ROUND(F594,2)&lt;&gt;F594)),"Geldbeträge: höchstens 2 Nachkommastellen; Eingabebetrag absolut ≤ 1.000.000.000.",""))))))))))))))))</x:f>
      </x:c>
      <x:c r="I594" s="29" t="str">
        <x:f>IF(ISNUMBER(D594),ROUND(D594,8),"")</x:f>
      </x:c>
      <x:c r="J594" s="29" t="n">
        <x:f>IF(ISNUMBER(F594),1,0)</x:f>
        <x:v>0</x:v>
      </x:c>
      <x:c r="K594" s="29" t="n">
        <x:f>IF(COUNTA(A594:F594)=0,0,1)</x:f>
        <x:v>0</x:v>
      </x:c>
    </x:row>
    <x:row r="595" ht="36" customHeight="1">
      <x:c r="A595" s="34"/>
      <x:c r="B595" s="34"/>
      <x:c r="C595" s="35"/>
      <x:c r="D595" s="36"/>
      <x:c r="E595" s="36"/>
      <x:c r="F595" s="37"/>
      <x:c r="G595" s="38" t="n">
        <x:f>IF(K595=0,0,IF(H595="",1,-1))</x:f>
        <x:v>0</x:v>
      </x:c>
      <x:c r="H595" s="33" t="str">
        <x:f>IF(K595=0,"",IF(A595="","Ausstiegs-ID eingeben",IF(IF(IFERROR(OR(CODE(UPPER(LEFT(A595,1)))&lt;65,CODE(UPPER(LEFT(A595,1)))&gt;90),TRUE),TRUE,OR(NOT(ISTEXT(A595)),LEN(A595)&gt;64,LEN(A595)&lt;&gt;LEN(SUBSTITUTE(A595,"*","")),LEN(A595)&lt;&gt;LEN(SUBSTITUTE(A595,"?","")),LEN(A595)&lt;&gt;LEN(SUBSTITUTE(A595,"~","")),LEN(A595)&lt;&gt;LEN(SUBSTITUTE(A595,"=","")),LEN(A595)&lt;&gt;LEN(SUBSTITUTE(A595,"&lt;","")),LEN(A595)&lt;&gt;LEN(SUBSTITUTE(A595,"&gt;","")))),"IDs: Text mit A–Z am Anfang, bis zu 64 Zeichen; ohne *, ?, ~, =, &lt; oder &gt;. Beispiel: T-001.",IF(COUNTIFS('Exits'!$A$9:$A$608,A595)&lt;&gt;1,"Ausstiegs-ID ist doppelt",IF(B595="","Zugehörige Trade-ID eingeben",IF(IF(IFERROR(OR(CODE(UPPER(LEFT(B595,1)))&lt;65,CODE(UPPER(LEFT(B595,1)))&gt;90),TRUE),TRUE,OR(NOT(ISTEXT(B595)),LEN(B595)&gt;64,LEN(B595)&lt;&gt;LEN(SUBSTITUTE(B595,"*","")),LEN(B595)&lt;&gt;LEN(SUBSTITUTE(B595,"?","")),LEN(B595)&lt;&gt;LEN(SUBSTITUTE(B595,"~","")),LEN(B595)&lt;&gt;LEN(SUBSTITUTE(B595,"=","")),LEN(B595)&lt;&gt;LEN(SUBSTITUTE(B595,"&lt;","")),LEN(B595)&lt;&gt;LEN(SUBSTITUTE(B595,"&gt;","")))),"IDs: Text mit A–Z am Anfang, bis zu 64 Zeichen; ohne *, ?, ~, =, &lt; oder &gt;. Beispiel: T-001.",IF(COUNTIFS('Trades'!$A$9:$A$208,B595)&lt;&gt;1,"Trade-ID muss genau einer Trades-Zeile entsprechen",IF(NOT(ISNUMBER(C595)),"Gültigen Schließungszeitpunkt eingeben",IF(OR(C595&lt;1,C595&gt;2958465),"Gültigen Schließungszeitpunkt eingeben",IF(NOT(ISNUMBER(D595)),"Positive geschlossene Menge eingeben",IF(OR(D595&lt;=0,D595&gt;1000000,ROUND(D595,8)&lt;&gt;D595),"Positive geschlossene Menge eingeben",IF(NOT(ISNUMBER(INDEX('Trades'!$D$9:$D$208,MATCH(B595,'Trades'!$A$9:$A$208,0)))),"Gültigen Eröffnungszeitpunkt eingeben",IF(C595&lt;INDEX('Trades'!$D$9:$D$208,MATCH(B595,'Trades'!$A$9:$A$208,0)),"Ausstieg liegt vor der Eröffnung",IF(AND(E595&lt;&gt;"",OR(NOT(ISNUMBER(E595)),E595&lt;=0)),"Positiven Kurs eingeben oder leer lassen",IF(AND(F595&lt;&gt;"",NOT(ISNUMBER(F595))),"Brutto-P&amp;L muss numerisch oder leer sein",IF(AND(ISNUMBER(F595),OR(ABS(F595)&gt;1000000000,ROUND(F595,2)&lt;&gt;F595)),"Geldbeträge: höchstens 2 Nachkommastellen; Eingabebetrag absolut ≤ 1.000.000.000.",""))))))))))))))))</x:f>
      </x:c>
      <x:c r="I595" s="29" t="str">
        <x:f>IF(ISNUMBER(D595),ROUND(D595,8),"")</x:f>
      </x:c>
      <x:c r="J595" s="29" t="n">
        <x:f>IF(ISNUMBER(F595),1,0)</x:f>
        <x:v>0</x:v>
      </x:c>
      <x:c r="K595" s="29" t="n">
        <x:f>IF(COUNTA(A595:F595)=0,0,1)</x:f>
        <x:v>0</x:v>
      </x:c>
    </x:row>
    <x:row r="596" ht="36" customHeight="1">
      <x:c r="A596" s="34"/>
      <x:c r="B596" s="34"/>
      <x:c r="C596" s="35"/>
      <x:c r="D596" s="36"/>
      <x:c r="E596" s="36"/>
      <x:c r="F596" s="37"/>
      <x:c r="G596" s="38" t="n">
        <x:f>IF(K596=0,0,IF(H596="",1,-1))</x:f>
        <x:v>0</x:v>
      </x:c>
      <x:c r="H596" s="33" t="str">
        <x:f>IF(K596=0,"",IF(A596="","Ausstiegs-ID eingeben",IF(IF(IFERROR(OR(CODE(UPPER(LEFT(A596,1)))&lt;65,CODE(UPPER(LEFT(A596,1)))&gt;90),TRUE),TRUE,OR(NOT(ISTEXT(A596)),LEN(A596)&gt;64,LEN(A596)&lt;&gt;LEN(SUBSTITUTE(A596,"*","")),LEN(A596)&lt;&gt;LEN(SUBSTITUTE(A596,"?","")),LEN(A596)&lt;&gt;LEN(SUBSTITUTE(A596,"~","")),LEN(A596)&lt;&gt;LEN(SUBSTITUTE(A596,"=","")),LEN(A596)&lt;&gt;LEN(SUBSTITUTE(A596,"&lt;","")),LEN(A596)&lt;&gt;LEN(SUBSTITUTE(A596,"&gt;","")))),"IDs: Text mit A–Z am Anfang, bis zu 64 Zeichen; ohne *, ?, ~, =, &lt; oder &gt;. Beispiel: T-001.",IF(COUNTIFS('Exits'!$A$9:$A$608,A596)&lt;&gt;1,"Ausstiegs-ID ist doppelt",IF(B596="","Zugehörige Trade-ID eingeben",IF(IF(IFERROR(OR(CODE(UPPER(LEFT(B596,1)))&lt;65,CODE(UPPER(LEFT(B596,1)))&gt;90),TRUE),TRUE,OR(NOT(ISTEXT(B596)),LEN(B596)&gt;64,LEN(B596)&lt;&gt;LEN(SUBSTITUTE(B596,"*","")),LEN(B596)&lt;&gt;LEN(SUBSTITUTE(B596,"?","")),LEN(B596)&lt;&gt;LEN(SUBSTITUTE(B596,"~","")),LEN(B596)&lt;&gt;LEN(SUBSTITUTE(B596,"=","")),LEN(B596)&lt;&gt;LEN(SUBSTITUTE(B596,"&lt;","")),LEN(B596)&lt;&gt;LEN(SUBSTITUTE(B596,"&gt;","")))),"IDs: Text mit A–Z am Anfang, bis zu 64 Zeichen; ohne *, ?, ~, =, &lt; oder &gt;. Beispiel: T-001.",IF(COUNTIFS('Trades'!$A$9:$A$208,B596)&lt;&gt;1,"Trade-ID muss genau einer Trades-Zeile entsprechen",IF(NOT(ISNUMBER(C596)),"Gültigen Schließungszeitpunkt eingeben",IF(OR(C596&lt;1,C596&gt;2958465),"Gültigen Schließungszeitpunkt eingeben",IF(NOT(ISNUMBER(D596)),"Positive geschlossene Menge eingeben",IF(OR(D596&lt;=0,D596&gt;1000000,ROUND(D596,8)&lt;&gt;D596),"Positive geschlossene Menge eingeben",IF(NOT(ISNUMBER(INDEX('Trades'!$D$9:$D$208,MATCH(B596,'Trades'!$A$9:$A$208,0)))),"Gültigen Eröffnungszeitpunkt eingeben",IF(C596&lt;INDEX('Trades'!$D$9:$D$208,MATCH(B596,'Trades'!$A$9:$A$208,0)),"Ausstieg liegt vor der Eröffnung",IF(AND(E596&lt;&gt;"",OR(NOT(ISNUMBER(E596)),E596&lt;=0)),"Positiven Kurs eingeben oder leer lassen",IF(AND(F596&lt;&gt;"",NOT(ISNUMBER(F596))),"Brutto-P&amp;L muss numerisch oder leer sein",IF(AND(ISNUMBER(F596),OR(ABS(F596)&gt;1000000000,ROUND(F596,2)&lt;&gt;F596)),"Geldbeträge: höchstens 2 Nachkommastellen; Eingabebetrag absolut ≤ 1.000.000.000.",""))))))))))))))))</x:f>
      </x:c>
      <x:c r="I596" s="29" t="str">
        <x:f>IF(ISNUMBER(D596),ROUND(D596,8),"")</x:f>
      </x:c>
      <x:c r="J596" s="29" t="n">
        <x:f>IF(ISNUMBER(F596),1,0)</x:f>
        <x:v>0</x:v>
      </x:c>
      <x:c r="K596" s="29" t="n">
        <x:f>IF(COUNTA(A596:F596)=0,0,1)</x:f>
        <x:v>0</x:v>
      </x:c>
    </x:row>
    <x:row r="597" ht="36" customHeight="1">
      <x:c r="A597" s="34"/>
      <x:c r="B597" s="34"/>
      <x:c r="C597" s="35"/>
      <x:c r="D597" s="36"/>
      <x:c r="E597" s="36"/>
      <x:c r="F597" s="37"/>
      <x:c r="G597" s="38" t="n">
        <x:f>IF(K597=0,0,IF(H597="",1,-1))</x:f>
        <x:v>0</x:v>
      </x:c>
      <x:c r="H597" s="33" t="str">
        <x:f>IF(K597=0,"",IF(A597="","Ausstiegs-ID eingeben",IF(IF(IFERROR(OR(CODE(UPPER(LEFT(A597,1)))&lt;65,CODE(UPPER(LEFT(A597,1)))&gt;90),TRUE),TRUE,OR(NOT(ISTEXT(A597)),LEN(A597)&gt;64,LEN(A597)&lt;&gt;LEN(SUBSTITUTE(A597,"*","")),LEN(A597)&lt;&gt;LEN(SUBSTITUTE(A597,"?","")),LEN(A597)&lt;&gt;LEN(SUBSTITUTE(A597,"~","")),LEN(A597)&lt;&gt;LEN(SUBSTITUTE(A597,"=","")),LEN(A597)&lt;&gt;LEN(SUBSTITUTE(A597,"&lt;","")),LEN(A597)&lt;&gt;LEN(SUBSTITUTE(A597,"&gt;","")))),"IDs: Text mit A–Z am Anfang, bis zu 64 Zeichen; ohne *, ?, ~, =, &lt; oder &gt;. Beispiel: T-001.",IF(COUNTIFS('Exits'!$A$9:$A$608,A597)&lt;&gt;1,"Ausstiegs-ID ist doppelt",IF(B597="","Zugehörige Trade-ID eingeben",IF(IF(IFERROR(OR(CODE(UPPER(LEFT(B597,1)))&lt;65,CODE(UPPER(LEFT(B597,1)))&gt;90),TRUE),TRUE,OR(NOT(ISTEXT(B597)),LEN(B597)&gt;64,LEN(B597)&lt;&gt;LEN(SUBSTITUTE(B597,"*","")),LEN(B597)&lt;&gt;LEN(SUBSTITUTE(B597,"?","")),LEN(B597)&lt;&gt;LEN(SUBSTITUTE(B597,"~","")),LEN(B597)&lt;&gt;LEN(SUBSTITUTE(B597,"=","")),LEN(B597)&lt;&gt;LEN(SUBSTITUTE(B597,"&lt;","")),LEN(B597)&lt;&gt;LEN(SUBSTITUTE(B597,"&gt;","")))),"IDs: Text mit A–Z am Anfang, bis zu 64 Zeichen; ohne *, ?, ~, =, &lt; oder &gt;. Beispiel: T-001.",IF(COUNTIFS('Trades'!$A$9:$A$208,B597)&lt;&gt;1,"Trade-ID muss genau einer Trades-Zeile entsprechen",IF(NOT(ISNUMBER(C597)),"Gültigen Schließungszeitpunkt eingeben",IF(OR(C597&lt;1,C597&gt;2958465),"Gültigen Schließungszeitpunkt eingeben",IF(NOT(ISNUMBER(D597)),"Positive geschlossene Menge eingeben",IF(OR(D597&lt;=0,D597&gt;1000000,ROUND(D597,8)&lt;&gt;D597),"Positive geschlossene Menge eingeben",IF(NOT(ISNUMBER(INDEX('Trades'!$D$9:$D$208,MATCH(B597,'Trades'!$A$9:$A$208,0)))),"Gültigen Eröffnungszeitpunkt eingeben",IF(C597&lt;INDEX('Trades'!$D$9:$D$208,MATCH(B597,'Trades'!$A$9:$A$208,0)),"Ausstieg liegt vor der Eröffnung",IF(AND(E597&lt;&gt;"",OR(NOT(ISNUMBER(E597)),E597&lt;=0)),"Positiven Kurs eingeben oder leer lassen",IF(AND(F597&lt;&gt;"",NOT(ISNUMBER(F597))),"Brutto-P&amp;L muss numerisch oder leer sein",IF(AND(ISNUMBER(F597),OR(ABS(F597)&gt;1000000000,ROUND(F597,2)&lt;&gt;F597)),"Geldbeträge: höchstens 2 Nachkommastellen; Eingabebetrag absolut ≤ 1.000.000.000.",""))))))))))))))))</x:f>
      </x:c>
      <x:c r="I597" s="29" t="str">
        <x:f>IF(ISNUMBER(D597),ROUND(D597,8),"")</x:f>
      </x:c>
      <x:c r="J597" s="29" t="n">
        <x:f>IF(ISNUMBER(F597),1,0)</x:f>
        <x:v>0</x:v>
      </x:c>
      <x:c r="K597" s="29" t="n">
        <x:f>IF(COUNTA(A597:F597)=0,0,1)</x:f>
        <x:v>0</x:v>
      </x:c>
    </x:row>
    <x:row r="598" ht="36" customHeight="1">
      <x:c r="A598" s="34"/>
      <x:c r="B598" s="34"/>
      <x:c r="C598" s="35"/>
      <x:c r="D598" s="36"/>
      <x:c r="E598" s="36"/>
      <x:c r="F598" s="37"/>
      <x:c r="G598" s="38" t="n">
        <x:f>IF(K598=0,0,IF(H598="",1,-1))</x:f>
        <x:v>0</x:v>
      </x:c>
      <x:c r="H598" s="33" t="str">
        <x:f>IF(K598=0,"",IF(A598="","Ausstiegs-ID eingeben",IF(IF(IFERROR(OR(CODE(UPPER(LEFT(A598,1)))&lt;65,CODE(UPPER(LEFT(A598,1)))&gt;90),TRUE),TRUE,OR(NOT(ISTEXT(A598)),LEN(A598)&gt;64,LEN(A598)&lt;&gt;LEN(SUBSTITUTE(A598,"*","")),LEN(A598)&lt;&gt;LEN(SUBSTITUTE(A598,"?","")),LEN(A598)&lt;&gt;LEN(SUBSTITUTE(A598,"~","")),LEN(A598)&lt;&gt;LEN(SUBSTITUTE(A598,"=","")),LEN(A598)&lt;&gt;LEN(SUBSTITUTE(A598,"&lt;","")),LEN(A598)&lt;&gt;LEN(SUBSTITUTE(A598,"&gt;","")))),"IDs: Text mit A–Z am Anfang, bis zu 64 Zeichen; ohne *, ?, ~, =, &lt; oder &gt;. Beispiel: T-001.",IF(COUNTIFS('Exits'!$A$9:$A$608,A598)&lt;&gt;1,"Ausstiegs-ID ist doppelt",IF(B598="","Zugehörige Trade-ID eingeben",IF(IF(IFERROR(OR(CODE(UPPER(LEFT(B598,1)))&lt;65,CODE(UPPER(LEFT(B598,1)))&gt;90),TRUE),TRUE,OR(NOT(ISTEXT(B598)),LEN(B598)&gt;64,LEN(B598)&lt;&gt;LEN(SUBSTITUTE(B598,"*","")),LEN(B598)&lt;&gt;LEN(SUBSTITUTE(B598,"?","")),LEN(B598)&lt;&gt;LEN(SUBSTITUTE(B598,"~","")),LEN(B598)&lt;&gt;LEN(SUBSTITUTE(B598,"=","")),LEN(B598)&lt;&gt;LEN(SUBSTITUTE(B598,"&lt;","")),LEN(B598)&lt;&gt;LEN(SUBSTITUTE(B598,"&gt;","")))),"IDs: Text mit A–Z am Anfang, bis zu 64 Zeichen; ohne *, ?, ~, =, &lt; oder &gt;. Beispiel: T-001.",IF(COUNTIFS('Trades'!$A$9:$A$208,B598)&lt;&gt;1,"Trade-ID muss genau einer Trades-Zeile entsprechen",IF(NOT(ISNUMBER(C598)),"Gültigen Schließungszeitpunkt eingeben",IF(OR(C598&lt;1,C598&gt;2958465),"Gültigen Schließungszeitpunkt eingeben",IF(NOT(ISNUMBER(D598)),"Positive geschlossene Menge eingeben",IF(OR(D598&lt;=0,D598&gt;1000000,ROUND(D598,8)&lt;&gt;D598),"Positive geschlossene Menge eingeben",IF(NOT(ISNUMBER(INDEX('Trades'!$D$9:$D$208,MATCH(B598,'Trades'!$A$9:$A$208,0)))),"Gültigen Eröffnungszeitpunkt eingeben",IF(C598&lt;INDEX('Trades'!$D$9:$D$208,MATCH(B598,'Trades'!$A$9:$A$208,0)),"Ausstieg liegt vor der Eröffnung",IF(AND(E598&lt;&gt;"",OR(NOT(ISNUMBER(E598)),E598&lt;=0)),"Positiven Kurs eingeben oder leer lassen",IF(AND(F598&lt;&gt;"",NOT(ISNUMBER(F598))),"Brutto-P&amp;L muss numerisch oder leer sein",IF(AND(ISNUMBER(F598),OR(ABS(F598)&gt;1000000000,ROUND(F598,2)&lt;&gt;F598)),"Geldbeträge: höchstens 2 Nachkommastellen; Eingabebetrag absolut ≤ 1.000.000.000.",""))))))))))))))))</x:f>
      </x:c>
      <x:c r="I598" s="29" t="str">
        <x:f>IF(ISNUMBER(D598),ROUND(D598,8),"")</x:f>
      </x:c>
      <x:c r="J598" s="29" t="n">
        <x:f>IF(ISNUMBER(F598),1,0)</x:f>
        <x:v>0</x:v>
      </x:c>
      <x:c r="K598" s="29" t="n">
        <x:f>IF(COUNTA(A598:F598)=0,0,1)</x:f>
        <x:v>0</x:v>
      </x:c>
    </x:row>
    <x:row r="599" ht="36" customHeight="1">
      <x:c r="A599" s="34"/>
      <x:c r="B599" s="34"/>
      <x:c r="C599" s="35"/>
      <x:c r="D599" s="36"/>
      <x:c r="E599" s="36"/>
      <x:c r="F599" s="37"/>
      <x:c r="G599" s="38" t="n">
        <x:f>IF(K599=0,0,IF(H599="",1,-1))</x:f>
        <x:v>0</x:v>
      </x:c>
      <x:c r="H599" s="33" t="str">
        <x:f>IF(K599=0,"",IF(A599="","Ausstiegs-ID eingeben",IF(IF(IFERROR(OR(CODE(UPPER(LEFT(A599,1)))&lt;65,CODE(UPPER(LEFT(A599,1)))&gt;90),TRUE),TRUE,OR(NOT(ISTEXT(A599)),LEN(A599)&gt;64,LEN(A599)&lt;&gt;LEN(SUBSTITUTE(A599,"*","")),LEN(A599)&lt;&gt;LEN(SUBSTITUTE(A599,"?","")),LEN(A599)&lt;&gt;LEN(SUBSTITUTE(A599,"~","")),LEN(A599)&lt;&gt;LEN(SUBSTITUTE(A599,"=","")),LEN(A599)&lt;&gt;LEN(SUBSTITUTE(A599,"&lt;","")),LEN(A599)&lt;&gt;LEN(SUBSTITUTE(A599,"&gt;","")))),"IDs: Text mit A–Z am Anfang, bis zu 64 Zeichen; ohne *, ?, ~, =, &lt; oder &gt;. Beispiel: T-001.",IF(COUNTIFS('Exits'!$A$9:$A$608,A599)&lt;&gt;1,"Ausstiegs-ID ist doppelt",IF(B599="","Zugehörige Trade-ID eingeben",IF(IF(IFERROR(OR(CODE(UPPER(LEFT(B599,1)))&lt;65,CODE(UPPER(LEFT(B599,1)))&gt;90),TRUE),TRUE,OR(NOT(ISTEXT(B599)),LEN(B599)&gt;64,LEN(B599)&lt;&gt;LEN(SUBSTITUTE(B599,"*","")),LEN(B599)&lt;&gt;LEN(SUBSTITUTE(B599,"?","")),LEN(B599)&lt;&gt;LEN(SUBSTITUTE(B599,"~","")),LEN(B599)&lt;&gt;LEN(SUBSTITUTE(B599,"=","")),LEN(B599)&lt;&gt;LEN(SUBSTITUTE(B599,"&lt;","")),LEN(B599)&lt;&gt;LEN(SUBSTITUTE(B599,"&gt;","")))),"IDs: Text mit A–Z am Anfang, bis zu 64 Zeichen; ohne *, ?, ~, =, &lt; oder &gt;. Beispiel: T-001.",IF(COUNTIFS('Trades'!$A$9:$A$208,B599)&lt;&gt;1,"Trade-ID muss genau einer Trades-Zeile entsprechen",IF(NOT(ISNUMBER(C599)),"Gültigen Schließungszeitpunkt eingeben",IF(OR(C599&lt;1,C599&gt;2958465),"Gültigen Schließungszeitpunkt eingeben",IF(NOT(ISNUMBER(D599)),"Positive geschlossene Menge eingeben",IF(OR(D599&lt;=0,D599&gt;1000000,ROUND(D599,8)&lt;&gt;D599),"Positive geschlossene Menge eingeben",IF(NOT(ISNUMBER(INDEX('Trades'!$D$9:$D$208,MATCH(B599,'Trades'!$A$9:$A$208,0)))),"Gültigen Eröffnungszeitpunkt eingeben",IF(C599&lt;INDEX('Trades'!$D$9:$D$208,MATCH(B599,'Trades'!$A$9:$A$208,0)),"Ausstieg liegt vor der Eröffnung",IF(AND(E599&lt;&gt;"",OR(NOT(ISNUMBER(E599)),E599&lt;=0)),"Positiven Kurs eingeben oder leer lassen",IF(AND(F599&lt;&gt;"",NOT(ISNUMBER(F599))),"Brutto-P&amp;L muss numerisch oder leer sein",IF(AND(ISNUMBER(F599),OR(ABS(F599)&gt;1000000000,ROUND(F599,2)&lt;&gt;F599)),"Geldbeträge: höchstens 2 Nachkommastellen; Eingabebetrag absolut ≤ 1.000.000.000.",""))))))))))))))))</x:f>
      </x:c>
      <x:c r="I599" s="29" t="str">
        <x:f>IF(ISNUMBER(D599),ROUND(D599,8),"")</x:f>
      </x:c>
      <x:c r="J599" s="29" t="n">
        <x:f>IF(ISNUMBER(F599),1,0)</x:f>
        <x:v>0</x:v>
      </x:c>
      <x:c r="K599" s="29" t="n">
        <x:f>IF(COUNTA(A599:F599)=0,0,1)</x:f>
        <x:v>0</x:v>
      </x:c>
    </x:row>
    <x:row r="600" ht="36" customHeight="1">
      <x:c r="A600" s="34"/>
      <x:c r="B600" s="34"/>
      <x:c r="C600" s="35"/>
      <x:c r="D600" s="36"/>
      <x:c r="E600" s="36"/>
      <x:c r="F600" s="37"/>
      <x:c r="G600" s="38" t="n">
        <x:f>IF(K600=0,0,IF(H600="",1,-1))</x:f>
        <x:v>0</x:v>
      </x:c>
      <x:c r="H600" s="33" t="str">
        <x:f>IF(K600=0,"",IF(A600="","Ausstiegs-ID eingeben",IF(IF(IFERROR(OR(CODE(UPPER(LEFT(A600,1)))&lt;65,CODE(UPPER(LEFT(A600,1)))&gt;90),TRUE),TRUE,OR(NOT(ISTEXT(A600)),LEN(A600)&gt;64,LEN(A600)&lt;&gt;LEN(SUBSTITUTE(A600,"*","")),LEN(A600)&lt;&gt;LEN(SUBSTITUTE(A600,"?","")),LEN(A600)&lt;&gt;LEN(SUBSTITUTE(A600,"~","")),LEN(A600)&lt;&gt;LEN(SUBSTITUTE(A600,"=","")),LEN(A600)&lt;&gt;LEN(SUBSTITUTE(A600,"&lt;","")),LEN(A600)&lt;&gt;LEN(SUBSTITUTE(A600,"&gt;","")))),"IDs: Text mit A–Z am Anfang, bis zu 64 Zeichen; ohne *, ?, ~, =, &lt; oder &gt;. Beispiel: T-001.",IF(COUNTIFS('Exits'!$A$9:$A$608,A600)&lt;&gt;1,"Ausstiegs-ID ist doppelt",IF(B600="","Zugehörige Trade-ID eingeben",IF(IF(IFERROR(OR(CODE(UPPER(LEFT(B600,1)))&lt;65,CODE(UPPER(LEFT(B600,1)))&gt;90),TRUE),TRUE,OR(NOT(ISTEXT(B600)),LEN(B600)&gt;64,LEN(B600)&lt;&gt;LEN(SUBSTITUTE(B600,"*","")),LEN(B600)&lt;&gt;LEN(SUBSTITUTE(B600,"?","")),LEN(B600)&lt;&gt;LEN(SUBSTITUTE(B600,"~","")),LEN(B600)&lt;&gt;LEN(SUBSTITUTE(B600,"=","")),LEN(B600)&lt;&gt;LEN(SUBSTITUTE(B600,"&lt;","")),LEN(B600)&lt;&gt;LEN(SUBSTITUTE(B600,"&gt;","")))),"IDs: Text mit A–Z am Anfang, bis zu 64 Zeichen; ohne *, ?, ~, =, &lt; oder &gt;. Beispiel: T-001.",IF(COUNTIFS('Trades'!$A$9:$A$208,B600)&lt;&gt;1,"Trade-ID muss genau einer Trades-Zeile entsprechen",IF(NOT(ISNUMBER(C600)),"Gültigen Schließungszeitpunkt eingeben",IF(OR(C600&lt;1,C600&gt;2958465),"Gültigen Schließungszeitpunkt eingeben",IF(NOT(ISNUMBER(D600)),"Positive geschlossene Menge eingeben",IF(OR(D600&lt;=0,D600&gt;1000000,ROUND(D600,8)&lt;&gt;D600),"Positive geschlossene Menge eingeben",IF(NOT(ISNUMBER(INDEX('Trades'!$D$9:$D$208,MATCH(B600,'Trades'!$A$9:$A$208,0)))),"Gültigen Eröffnungszeitpunkt eingeben",IF(C600&lt;INDEX('Trades'!$D$9:$D$208,MATCH(B600,'Trades'!$A$9:$A$208,0)),"Ausstieg liegt vor der Eröffnung",IF(AND(E600&lt;&gt;"",OR(NOT(ISNUMBER(E600)),E600&lt;=0)),"Positiven Kurs eingeben oder leer lassen",IF(AND(F600&lt;&gt;"",NOT(ISNUMBER(F600))),"Brutto-P&amp;L muss numerisch oder leer sein",IF(AND(ISNUMBER(F600),OR(ABS(F600)&gt;1000000000,ROUND(F600,2)&lt;&gt;F600)),"Geldbeträge: höchstens 2 Nachkommastellen; Eingabebetrag absolut ≤ 1.000.000.000.",""))))))))))))))))</x:f>
      </x:c>
      <x:c r="I600" s="29" t="str">
        <x:f>IF(ISNUMBER(D600),ROUND(D600,8),"")</x:f>
      </x:c>
      <x:c r="J600" s="29" t="n">
        <x:f>IF(ISNUMBER(F600),1,0)</x:f>
        <x:v>0</x:v>
      </x:c>
      <x:c r="K600" s="29" t="n">
        <x:f>IF(COUNTA(A600:F600)=0,0,1)</x:f>
        <x:v>0</x:v>
      </x:c>
    </x:row>
    <x:row r="601" ht="36" customHeight="1">
      <x:c r="A601" s="34"/>
      <x:c r="B601" s="34"/>
      <x:c r="C601" s="35"/>
      <x:c r="D601" s="36"/>
      <x:c r="E601" s="36"/>
      <x:c r="F601" s="37"/>
      <x:c r="G601" s="38" t="n">
        <x:f>IF(K601=0,0,IF(H601="",1,-1))</x:f>
        <x:v>0</x:v>
      </x:c>
      <x:c r="H601" s="33" t="str">
        <x:f>IF(K601=0,"",IF(A601="","Ausstiegs-ID eingeben",IF(IF(IFERROR(OR(CODE(UPPER(LEFT(A601,1)))&lt;65,CODE(UPPER(LEFT(A601,1)))&gt;90),TRUE),TRUE,OR(NOT(ISTEXT(A601)),LEN(A601)&gt;64,LEN(A601)&lt;&gt;LEN(SUBSTITUTE(A601,"*","")),LEN(A601)&lt;&gt;LEN(SUBSTITUTE(A601,"?","")),LEN(A601)&lt;&gt;LEN(SUBSTITUTE(A601,"~","")),LEN(A601)&lt;&gt;LEN(SUBSTITUTE(A601,"=","")),LEN(A601)&lt;&gt;LEN(SUBSTITUTE(A601,"&lt;","")),LEN(A601)&lt;&gt;LEN(SUBSTITUTE(A601,"&gt;","")))),"IDs: Text mit A–Z am Anfang, bis zu 64 Zeichen; ohne *, ?, ~, =, &lt; oder &gt;. Beispiel: T-001.",IF(COUNTIFS('Exits'!$A$9:$A$608,A601)&lt;&gt;1,"Ausstiegs-ID ist doppelt",IF(B601="","Zugehörige Trade-ID eingeben",IF(IF(IFERROR(OR(CODE(UPPER(LEFT(B601,1)))&lt;65,CODE(UPPER(LEFT(B601,1)))&gt;90),TRUE),TRUE,OR(NOT(ISTEXT(B601)),LEN(B601)&gt;64,LEN(B601)&lt;&gt;LEN(SUBSTITUTE(B601,"*","")),LEN(B601)&lt;&gt;LEN(SUBSTITUTE(B601,"?","")),LEN(B601)&lt;&gt;LEN(SUBSTITUTE(B601,"~","")),LEN(B601)&lt;&gt;LEN(SUBSTITUTE(B601,"=","")),LEN(B601)&lt;&gt;LEN(SUBSTITUTE(B601,"&lt;","")),LEN(B601)&lt;&gt;LEN(SUBSTITUTE(B601,"&gt;","")))),"IDs: Text mit A–Z am Anfang, bis zu 64 Zeichen; ohne *, ?, ~, =, &lt; oder &gt;. Beispiel: T-001.",IF(COUNTIFS('Trades'!$A$9:$A$208,B601)&lt;&gt;1,"Trade-ID muss genau einer Trades-Zeile entsprechen",IF(NOT(ISNUMBER(C601)),"Gültigen Schließungszeitpunkt eingeben",IF(OR(C601&lt;1,C601&gt;2958465),"Gültigen Schließungszeitpunkt eingeben",IF(NOT(ISNUMBER(D601)),"Positive geschlossene Menge eingeben",IF(OR(D601&lt;=0,D601&gt;1000000,ROUND(D601,8)&lt;&gt;D601),"Positive geschlossene Menge eingeben",IF(NOT(ISNUMBER(INDEX('Trades'!$D$9:$D$208,MATCH(B601,'Trades'!$A$9:$A$208,0)))),"Gültigen Eröffnungszeitpunkt eingeben",IF(C601&lt;INDEX('Trades'!$D$9:$D$208,MATCH(B601,'Trades'!$A$9:$A$208,0)),"Ausstieg liegt vor der Eröffnung",IF(AND(E601&lt;&gt;"",OR(NOT(ISNUMBER(E601)),E601&lt;=0)),"Positiven Kurs eingeben oder leer lassen",IF(AND(F601&lt;&gt;"",NOT(ISNUMBER(F601))),"Brutto-P&amp;L muss numerisch oder leer sein",IF(AND(ISNUMBER(F601),OR(ABS(F601)&gt;1000000000,ROUND(F601,2)&lt;&gt;F601)),"Geldbeträge: höchstens 2 Nachkommastellen; Eingabebetrag absolut ≤ 1.000.000.000.",""))))))))))))))))</x:f>
      </x:c>
      <x:c r="I601" s="29" t="str">
        <x:f>IF(ISNUMBER(D601),ROUND(D601,8),"")</x:f>
      </x:c>
      <x:c r="J601" s="29" t="n">
        <x:f>IF(ISNUMBER(F601),1,0)</x:f>
        <x:v>0</x:v>
      </x:c>
      <x:c r="K601" s="29" t="n">
        <x:f>IF(COUNTA(A601:F601)=0,0,1)</x:f>
        <x:v>0</x:v>
      </x:c>
    </x:row>
    <x:row r="602" ht="36" customHeight="1">
      <x:c r="A602" s="34"/>
      <x:c r="B602" s="34"/>
      <x:c r="C602" s="35"/>
      <x:c r="D602" s="36"/>
      <x:c r="E602" s="36"/>
      <x:c r="F602" s="37"/>
      <x:c r="G602" s="38" t="n">
        <x:f>IF(K602=0,0,IF(H602="",1,-1))</x:f>
        <x:v>0</x:v>
      </x:c>
      <x:c r="H602" s="33" t="str">
        <x:f>IF(K602=0,"",IF(A602="","Ausstiegs-ID eingeben",IF(IF(IFERROR(OR(CODE(UPPER(LEFT(A602,1)))&lt;65,CODE(UPPER(LEFT(A602,1)))&gt;90),TRUE),TRUE,OR(NOT(ISTEXT(A602)),LEN(A602)&gt;64,LEN(A602)&lt;&gt;LEN(SUBSTITUTE(A602,"*","")),LEN(A602)&lt;&gt;LEN(SUBSTITUTE(A602,"?","")),LEN(A602)&lt;&gt;LEN(SUBSTITUTE(A602,"~","")),LEN(A602)&lt;&gt;LEN(SUBSTITUTE(A602,"=","")),LEN(A602)&lt;&gt;LEN(SUBSTITUTE(A602,"&lt;","")),LEN(A602)&lt;&gt;LEN(SUBSTITUTE(A602,"&gt;","")))),"IDs: Text mit A–Z am Anfang, bis zu 64 Zeichen; ohne *, ?, ~, =, &lt; oder &gt;. Beispiel: T-001.",IF(COUNTIFS('Exits'!$A$9:$A$608,A602)&lt;&gt;1,"Ausstiegs-ID ist doppelt",IF(B602="","Zugehörige Trade-ID eingeben",IF(IF(IFERROR(OR(CODE(UPPER(LEFT(B602,1)))&lt;65,CODE(UPPER(LEFT(B602,1)))&gt;90),TRUE),TRUE,OR(NOT(ISTEXT(B602)),LEN(B602)&gt;64,LEN(B602)&lt;&gt;LEN(SUBSTITUTE(B602,"*","")),LEN(B602)&lt;&gt;LEN(SUBSTITUTE(B602,"?","")),LEN(B602)&lt;&gt;LEN(SUBSTITUTE(B602,"~","")),LEN(B602)&lt;&gt;LEN(SUBSTITUTE(B602,"=","")),LEN(B602)&lt;&gt;LEN(SUBSTITUTE(B602,"&lt;","")),LEN(B602)&lt;&gt;LEN(SUBSTITUTE(B602,"&gt;","")))),"IDs: Text mit A–Z am Anfang, bis zu 64 Zeichen; ohne *, ?, ~, =, &lt; oder &gt;. Beispiel: T-001.",IF(COUNTIFS('Trades'!$A$9:$A$208,B602)&lt;&gt;1,"Trade-ID muss genau einer Trades-Zeile entsprechen",IF(NOT(ISNUMBER(C602)),"Gültigen Schließungszeitpunkt eingeben",IF(OR(C602&lt;1,C602&gt;2958465),"Gültigen Schließungszeitpunkt eingeben",IF(NOT(ISNUMBER(D602)),"Positive geschlossene Menge eingeben",IF(OR(D602&lt;=0,D602&gt;1000000,ROUND(D602,8)&lt;&gt;D602),"Positive geschlossene Menge eingeben",IF(NOT(ISNUMBER(INDEX('Trades'!$D$9:$D$208,MATCH(B602,'Trades'!$A$9:$A$208,0)))),"Gültigen Eröffnungszeitpunkt eingeben",IF(C602&lt;INDEX('Trades'!$D$9:$D$208,MATCH(B602,'Trades'!$A$9:$A$208,0)),"Ausstieg liegt vor der Eröffnung",IF(AND(E602&lt;&gt;"",OR(NOT(ISNUMBER(E602)),E602&lt;=0)),"Positiven Kurs eingeben oder leer lassen",IF(AND(F602&lt;&gt;"",NOT(ISNUMBER(F602))),"Brutto-P&amp;L muss numerisch oder leer sein",IF(AND(ISNUMBER(F602),OR(ABS(F602)&gt;1000000000,ROUND(F602,2)&lt;&gt;F602)),"Geldbeträge: höchstens 2 Nachkommastellen; Eingabebetrag absolut ≤ 1.000.000.000.",""))))))))))))))))</x:f>
      </x:c>
      <x:c r="I602" s="29" t="str">
        <x:f>IF(ISNUMBER(D602),ROUND(D602,8),"")</x:f>
      </x:c>
      <x:c r="J602" s="29" t="n">
        <x:f>IF(ISNUMBER(F602),1,0)</x:f>
        <x:v>0</x:v>
      </x:c>
      <x:c r="K602" s="29" t="n">
        <x:f>IF(COUNTA(A602:F602)=0,0,1)</x:f>
        <x:v>0</x:v>
      </x:c>
    </x:row>
    <x:row r="603" ht="36" customHeight="1">
      <x:c r="A603" s="34"/>
      <x:c r="B603" s="34"/>
      <x:c r="C603" s="35"/>
      <x:c r="D603" s="36"/>
      <x:c r="E603" s="36"/>
      <x:c r="F603" s="37"/>
      <x:c r="G603" s="38" t="n">
        <x:f>IF(K603=0,0,IF(H603="",1,-1))</x:f>
        <x:v>0</x:v>
      </x:c>
      <x:c r="H603" s="33" t="str">
        <x:f>IF(K603=0,"",IF(A603="","Ausstiegs-ID eingeben",IF(IF(IFERROR(OR(CODE(UPPER(LEFT(A603,1)))&lt;65,CODE(UPPER(LEFT(A603,1)))&gt;90),TRUE),TRUE,OR(NOT(ISTEXT(A603)),LEN(A603)&gt;64,LEN(A603)&lt;&gt;LEN(SUBSTITUTE(A603,"*","")),LEN(A603)&lt;&gt;LEN(SUBSTITUTE(A603,"?","")),LEN(A603)&lt;&gt;LEN(SUBSTITUTE(A603,"~","")),LEN(A603)&lt;&gt;LEN(SUBSTITUTE(A603,"=","")),LEN(A603)&lt;&gt;LEN(SUBSTITUTE(A603,"&lt;","")),LEN(A603)&lt;&gt;LEN(SUBSTITUTE(A603,"&gt;","")))),"IDs: Text mit A–Z am Anfang, bis zu 64 Zeichen; ohne *, ?, ~, =, &lt; oder &gt;. Beispiel: T-001.",IF(COUNTIFS('Exits'!$A$9:$A$608,A603)&lt;&gt;1,"Ausstiegs-ID ist doppelt",IF(B603="","Zugehörige Trade-ID eingeben",IF(IF(IFERROR(OR(CODE(UPPER(LEFT(B603,1)))&lt;65,CODE(UPPER(LEFT(B603,1)))&gt;90),TRUE),TRUE,OR(NOT(ISTEXT(B603)),LEN(B603)&gt;64,LEN(B603)&lt;&gt;LEN(SUBSTITUTE(B603,"*","")),LEN(B603)&lt;&gt;LEN(SUBSTITUTE(B603,"?","")),LEN(B603)&lt;&gt;LEN(SUBSTITUTE(B603,"~","")),LEN(B603)&lt;&gt;LEN(SUBSTITUTE(B603,"=","")),LEN(B603)&lt;&gt;LEN(SUBSTITUTE(B603,"&lt;","")),LEN(B603)&lt;&gt;LEN(SUBSTITUTE(B603,"&gt;","")))),"IDs: Text mit A–Z am Anfang, bis zu 64 Zeichen; ohne *, ?, ~, =, &lt; oder &gt;. Beispiel: T-001.",IF(COUNTIFS('Trades'!$A$9:$A$208,B603)&lt;&gt;1,"Trade-ID muss genau einer Trades-Zeile entsprechen",IF(NOT(ISNUMBER(C603)),"Gültigen Schließungszeitpunkt eingeben",IF(OR(C603&lt;1,C603&gt;2958465),"Gültigen Schließungszeitpunkt eingeben",IF(NOT(ISNUMBER(D603)),"Positive geschlossene Menge eingeben",IF(OR(D603&lt;=0,D603&gt;1000000,ROUND(D603,8)&lt;&gt;D603),"Positive geschlossene Menge eingeben",IF(NOT(ISNUMBER(INDEX('Trades'!$D$9:$D$208,MATCH(B603,'Trades'!$A$9:$A$208,0)))),"Gültigen Eröffnungszeitpunkt eingeben",IF(C603&lt;INDEX('Trades'!$D$9:$D$208,MATCH(B603,'Trades'!$A$9:$A$208,0)),"Ausstieg liegt vor der Eröffnung",IF(AND(E603&lt;&gt;"",OR(NOT(ISNUMBER(E603)),E603&lt;=0)),"Positiven Kurs eingeben oder leer lassen",IF(AND(F603&lt;&gt;"",NOT(ISNUMBER(F603))),"Brutto-P&amp;L muss numerisch oder leer sein",IF(AND(ISNUMBER(F603),OR(ABS(F603)&gt;1000000000,ROUND(F603,2)&lt;&gt;F603)),"Geldbeträge: höchstens 2 Nachkommastellen; Eingabebetrag absolut ≤ 1.000.000.000.",""))))))))))))))))</x:f>
      </x:c>
      <x:c r="I603" s="29" t="str">
        <x:f>IF(ISNUMBER(D603),ROUND(D603,8),"")</x:f>
      </x:c>
      <x:c r="J603" s="29" t="n">
        <x:f>IF(ISNUMBER(F603),1,0)</x:f>
        <x:v>0</x:v>
      </x:c>
      <x:c r="K603" s="29" t="n">
        <x:f>IF(COUNTA(A603:F603)=0,0,1)</x:f>
        <x:v>0</x:v>
      </x:c>
    </x:row>
    <x:row r="604" ht="36" customHeight="1">
      <x:c r="A604" s="34"/>
      <x:c r="B604" s="34"/>
      <x:c r="C604" s="35"/>
      <x:c r="D604" s="36"/>
      <x:c r="E604" s="36"/>
      <x:c r="F604" s="37"/>
      <x:c r="G604" s="38" t="n">
        <x:f>IF(K604=0,0,IF(H604="",1,-1))</x:f>
        <x:v>0</x:v>
      </x:c>
      <x:c r="H604" s="33" t="str">
        <x:f>IF(K604=0,"",IF(A604="","Ausstiegs-ID eingeben",IF(IF(IFERROR(OR(CODE(UPPER(LEFT(A604,1)))&lt;65,CODE(UPPER(LEFT(A604,1)))&gt;90),TRUE),TRUE,OR(NOT(ISTEXT(A604)),LEN(A604)&gt;64,LEN(A604)&lt;&gt;LEN(SUBSTITUTE(A604,"*","")),LEN(A604)&lt;&gt;LEN(SUBSTITUTE(A604,"?","")),LEN(A604)&lt;&gt;LEN(SUBSTITUTE(A604,"~","")),LEN(A604)&lt;&gt;LEN(SUBSTITUTE(A604,"=","")),LEN(A604)&lt;&gt;LEN(SUBSTITUTE(A604,"&lt;","")),LEN(A604)&lt;&gt;LEN(SUBSTITUTE(A604,"&gt;","")))),"IDs: Text mit A–Z am Anfang, bis zu 64 Zeichen; ohne *, ?, ~, =, &lt; oder &gt;. Beispiel: T-001.",IF(COUNTIFS('Exits'!$A$9:$A$608,A604)&lt;&gt;1,"Ausstiegs-ID ist doppelt",IF(B604="","Zugehörige Trade-ID eingeben",IF(IF(IFERROR(OR(CODE(UPPER(LEFT(B604,1)))&lt;65,CODE(UPPER(LEFT(B604,1)))&gt;90),TRUE),TRUE,OR(NOT(ISTEXT(B604)),LEN(B604)&gt;64,LEN(B604)&lt;&gt;LEN(SUBSTITUTE(B604,"*","")),LEN(B604)&lt;&gt;LEN(SUBSTITUTE(B604,"?","")),LEN(B604)&lt;&gt;LEN(SUBSTITUTE(B604,"~","")),LEN(B604)&lt;&gt;LEN(SUBSTITUTE(B604,"=","")),LEN(B604)&lt;&gt;LEN(SUBSTITUTE(B604,"&lt;","")),LEN(B604)&lt;&gt;LEN(SUBSTITUTE(B604,"&gt;","")))),"IDs: Text mit A–Z am Anfang, bis zu 64 Zeichen; ohne *, ?, ~, =, &lt; oder &gt;. Beispiel: T-001.",IF(COUNTIFS('Trades'!$A$9:$A$208,B604)&lt;&gt;1,"Trade-ID muss genau einer Trades-Zeile entsprechen",IF(NOT(ISNUMBER(C604)),"Gültigen Schließungszeitpunkt eingeben",IF(OR(C604&lt;1,C604&gt;2958465),"Gültigen Schließungszeitpunkt eingeben",IF(NOT(ISNUMBER(D604)),"Positive geschlossene Menge eingeben",IF(OR(D604&lt;=0,D604&gt;1000000,ROUND(D604,8)&lt;&gt;D604),"Positive geschlossene Menge eingeben",IF(NOT(ISNUMBER(INDEX('Trades'!$D$9:$D$208,MATCH(B604,'Trades'!$A$9:$A$208,0)))),"Gültigen Eröffnungszeitpunkt eingeben",IF(C604&lt;INDEX('Trades'!$D$9:$D$208,MATCH(B604,'Trades'!$A$9:$A$208,0)),"Ausstieg liegt vor der Eröffnung",IF(AND(E604&lt;&gt;"",OR(NOT(ISNUMBER(E604)),E604&lt;=0)),"Positiven Kurs eingeben oder leer lassen",IF(AND(F604&lt;&gt;"",NOT(ISNUMBER(F604))),"Brutto-P&amp;L muss numerisch oder leer sein",IF(AND(ISNUMBER(F604),OR(ABS(F604)&gt;1000000000,ROUND(F604,2)&lt;&gt;F604)),"Geldbeträge: höchstens 2 Nachkommastellen; Eingabebetrag absolut ≤ 1.000.000.000.",""))))))))))))))))</x:f>
      </x:c>
      <x:c r="I604" s="29" t="str">
        <x:f>IF(ISNUMBER(D604),ROUND(D604,8),"")</x:f>
      </x:c>
      <x:c r="J604" s="29" t="n">
        <x:f>IF(ISNUMBER(F604),1,0)</x:f>
        <x:v>0</x:v>
      </x:c>
      <x:c r="K604" s="29" t="n">
        <x:f>IF(COUNTA(A604:F604)=0,0,1)</x:f>
        <x:v>0</x:v>
      </x:c>
    </x:row>
    <x:row r="605" ht="36" customHeight="1">
      <x:c r="A605" s="34"/>
      <x:c r="B605" s="34"/>
      <x:c r="C605" s="35"/>
      <x:c r="D605" s="36"/>
      <x:c r="E605" s="36"/>
      <x:c r="F605" s="37"/>
      <x:c r="G605" s="38" t="n">
        <x:f>IF(K605=0,0,IF(H605="",1,-1))</x:f>
        <x:v>0</x:v>
      </x:c>
      <x:c r="H605" s="33" t="str">
        <x:f>IF(K605=0,"",IF(A605="","Ausstiegs-ID eingeben",IF(IF(IFERROR(OR(CODE(UPPER(LEFT(A605,1)))&lt;65,CODE(UPPER(LEFT(A605,1)))&gt;90),TRUE),TRUE,OR(NOT(ISTEXT(A605)),LEN(A605)&gt;64,LEN(A605)&lt;&gt;LEN(SUBSTITUTE(A605,"*","")),LEN(A605)&lt;&gt;LEN(SUBSTITUTE(A605,"?","")),LEN(A605)&lt;&gt;LEN(SUBSTITUTE(A605,"~","")),LEN(A605)&lt;&gt;LEN(SUBSTITUTE(A605,"=","")),LEN(A605)&lt;&gt;LEN(SUBSTITUTE(A605,"&lt;","")),LEN(A605)&lt;&gt;LEN(SUBSTITUTE(A605,"&gt;","")))),"IDs: Text mit A–Z am Anfang, bis zu 64 Zeichen; ohne *, ?, ~, =, &lt; oder &gt;. Beispiel: T-001.",IF(COUNTIFS('Exits'!$A$9:$A$608,A605)&lt;&gt;1,"Ausstiegs-ID ist doppelt",IF(B605="","Zugehörige Trade-ID eingeben",IF(IF(IFERROR(OR(CODE(UPPER(LEFT(B605,1)))&lt;65,CODE(UPPER(LEFT(B605,1)))&gt;90),TRUE),TRUE,OR(NOT(ISTEXT(B605)),LEN(B605)&gt;64,LEN(B605)&lt;&gt;LEN(SUBSTITUTE(B605,"*","")),LEN(B605)&lt;&gt;LEN(SUBSTITUTE(B605,"?","")),LEN(B605)&lt;&gt;LEN(SUBSTITUTE(B605,"~","")),LEN(B605)&lt;&gt;LEN(SUBSTITUTE(B605,"=","")),LEN(B605)&lt;&gt;LEN(SUBSTITUTE(B605,"&lt;","")),LEN(B605)&lt;&gt;LEN(SUBSTITUTE(B605,"&gt;","")))),"IDs: Text mit A–Z am Anfang, bis zu 64 Zeichen; ohne *, ?, ~, =, &lt; oder &gt;. Beispiel: T-001.",IF(COUNTIFS('Trades'!$A$9:$A$208,B605)&lt;&gt;1,"Trade-ID muss genau einer Trades-Zeile entsprechen",IF(NOT(ISNUMBER(C605)),"Gültigen Schließungszeitpunkt eingeben",IF(OR(C605&lt;1,C605&gt;2958465),"Gültigen Schließungszeitpunkt eingeben",IF(NOT(ISNUMBER(D605)),"Positive geschlossene Menge eingeben",IF(OR(D605&lt;=0,D605&gt;1000000,ROUND(D605,8)&lt;&gt;D605),"Positive geschlossene Menge eingeben",IF(NOT(ISNUMBER(INDEX('Trades'!$D$9:$D$208,MATCH(B605,'Trades'!$A$9:$A$208,0)))),"Gültigen Eröffnungszeitpunkt eingeben",IF(C605&lt;INDEX('Trades'!$D$9:$D$208,MATCH(B605,'Trades'!$A$9:$A$208,0)),"Ausstieg liegt vor der Eröffnung",IF(AND(E605&lt;&gt;"",OR(NOT(ISNUMBER(E605)),E605&lt;=0)),"Positiven Kurs eingeben oder leer lassen",IF(AND(F605&lt;&gt;"",NOT(ISNUMBER(F605))),"Brutto-P&amp;L muss numerisch oder leer sein",IF(AND(ISNUMBER(F605),OR(ABS(F605)&gt;1000000000,ROUND(F605,2)&lt;&gt;F605)),"Geldbeträge: höchstens 2 Nachkommastellen; Eingabebetrag absolut ≤ 1.000.000.000.",""))))))))))))))))</x:f>
      </x:c>
      <x:c r="I605" s="29" t="str">
        <x:f>IF(ISNUMBER(D605),ROUND(D605,8),"")</x:f>
      </x:c>
      <x:c r="J605" s="29" t="n">
        <x:f>IF(ISNUMBER(F605),1,0)</x:f>
        <x:v>0</x:v>
      </x:c>
      <x:c r="K605" s="29" t="n">
        <x:f>IF(COUNTA(A605:F605)=0,0,1)</x:f>
        <x:v>0</x:v>
      </x:c>
    </x:row>
    <x:row r="606" ht="36" customHeight="1">
      <x:c r="A606" s="34"/>
      <x:c r="B606" s="34"/>
      <x:c r="C606" s="35"/>
      <x:c r="D606" s="36"/>
      <x:c r="E606" s="36"/>
      <x:c r="F606" s="37"/>
      <x:c r="G606" s="38" t="n">
        <x:f>IF(K606=0,0,IF(H606="",1,-1))</x:f>
        <x:v>0</x:v>
      </x:c>
      <x:c r="H606" s="33" t="str">
        <x:f>IF(K606=0,"",IF(A606="","Ausstiegs-ID eingeben",IF(IF(IFERROR(OR(CODE(UPPER(LEFT(A606,1)))&lt;65,CODE(UPPER(LEFT(A606,1)))&gt;90),TRUE),TRUE,OR(NOT(ISTEXT(A606)),LEN(A606)&gt;64,LEN(A606)&lt;&gt;LEN(SUBSTITUTE(A606,"*","")),LEN(A606)&lt;&gt;LEN(SUBSTITUTE(A606,"?","")),LEN(A606)&lt;&gt;LEN(SUBSTITUTE(A606,"~","")),LEN(A606)&lt;&gt;LEN(SUBSTITUTE(A606,"=","")),LEN(A606)&lt;&gt;LEN(SUBSTITUTE(A606,"&lt;","")),LEN(A606)&lt;&gt;LEN(SUBSTITUTE(A606,"&gt;","")))),"IDs: Text mit A–Z am Anfang, bis zu 64 Zeichen; ohne *, ?, ~, =, &lt; oder &gt;. Beispiel: T-001.",IF(COUNTIFS('Exits'!$A$9:$A$608,A606)&lt;&gt;1,"Ausstiegs-ID ist doppelt",IF(B606="","Zugehörige Trade-ID eingeben",IF(IF(IFERROR(OR(CODE(UPPER(LEFT(B606,1)))&lt;65,CODE(UPPER(LEFT(B606,1)))&gt;90),TRUE),TRUE,OR(NOT(ISTEXT(B606)),LEN(B606)&gt;64,LEN(B606)&lt;&gt;LEN(SUBSTITUTE(B606,"*","")),LEN(B606)&lt;&gt;LEN(SUBSTITUTE(B606,"?","")),LEN(B606)&lt;&gt;LEN(SUBSTITUTE(B606,"~","")),LEN(B606)&lt;&gt;LEN(SUBSTITUTE(B606,"=","")),LEN(B606)&lt;&gt;LEN(SUBSTITUTE(B606,"&lt;","")),LEN(B606)&lt;&gt;LEN(SUBSTITUTE(B606,"&gt;","")))),"IDs: Text mit A–Z am Anfang, bis zu 64 Zeichen; ohne *, ?, ~, =, &lt; oder &gt;. Beispiel: T-001.",IF(COUNTIFS('Trades'!$A$9:$A$208,B606)&lt;&gt;1,"Trade-ID muss genau einer Trades-Zeile entsprechen",IF(NOT(ISNUMBER(C606)),"Gültigen Schließungszeitpunkt eingeben",IF(OR(C606&lt;1,C606&gt;2958465),"Gültigen Schließungszeitpunkt eingeben",IF(NOT(ISNUMBER(D606)),"Positive geschlossene Menge eingeben",IF(OR(D606&lt;=0,D606&gt;1000000,ROUND(D606,8)&lt;&gt;D606),"Positive geschlossene Menge eingeben",IF(NOT(ISNUMBER(INDEX('Trades'!$D$9:$D$208,MATCH(B606,'Trades'!$A$9:$A$208,0)))),"Gültigen Eröffnungszeitpunkt eingeben",IF(C606&lt;INDEX('Trades'!$D$9:$D$208,MATCH(B606,'Trades'!$A$9:$A$208,0)),"Ausstieg liegt vor der Eröffnung",IF(AND(E606&lt;&gt;"",OR(NOT(ISNUMBER(E606)),E606&lt;=0)),"Positiven Kurs eingeben oder leer lassen",IF(AND(F606&lt;&gt;"",NOT(ISNUMBER(F606))),"Brutto-P&amp;L muss numerisch oder leer sein",IF(AND(ISNUMBER(F606),OR(ABS(F606)&gt;1000000000,ROUND(F606,2)&lt;&gt;F606)),"Geldbeträge: höchstens 2 Nachkommastellen; Eingabebetrag absolut ≤ 1.000.000.000.",""))))))))))))))))</x:f>
      </x:c>
      <x:c r="I606" s="29" t="str">
        <x:f>IF(ISNUMBER(D606),ROUND(D606,8),"")</x:f>
      </x:c>
      <x:c r="J606" s="29" t="n">
        <x:f>IF(ISNUMBER(F606),1,0)</x:f>
        <x:v>0</x:v>
      </x:c>
      <x:c r="K606" s="29" t="n">
        <x:f>IF(COUNTA(A606:F606)=0,0,1)</x:f>
        <x:v>0</x:v>
      </x:c>
    </x:row>
    <x:row r="607" ht="36" customHeight="1">
      <x:c r="A607" s="34"/>
      <x:c r="B607" s="34"/>
      <x:c r="C607" s="35"/>
      <x:c r="D607" s="36"/>
      <x:c r="E607" s="36"/>
      <x:c r="F607" s="37"/>
      <x:c r="G607" s="38" t="n">
        <x:f>IF(K607=0,0,IF(H607="",1,-1))</x:f>
        <x:v>0</x:v>
      </x:c>
      <x:c r="H607" s="33" t="str">
        <x:f>IF(K607=0,"",IF(A607="","Ausstiegs-ID eingeben",IF(IF(IFERROR(OR(CODE(UPPER(LEFT(A607,1)))&lt;65,CODE(UPPER(LEFT(A607,1)))&gt;90),TRUE),TRUE,OR(NOT(ISTEXT(A607)),LEN(A607)&gt;64,LEN(A607)&lt;&gt;LEN(SUBSTITUTE(A607,"*","")),LEN(A607)&lt;&gt;LEN(SUBSTITUTE(A607,"?","")),LEN(A607)&lt;&gt;LEN(SUBSTITUTE(A607,"~","")),LEN(A607)&lt;&gt;LEN(SUBSTITUTE(A607,"=","")),LEN(A607)&lt;&gt;LEN(SUBSTITUTE(A607,"&lt;","")),LEN(A607)&lt;&gt;LEN(SUBSTITUTE(A607,"&gt;","")))),"IDs: Text mit A–Z am Anfang, bis zu 64 Zeichen; ohne *, ?, ~, =, &lt; oder &gt;. Beispiel: T-001.",IF(COUNTIFS('Exits'!$A$9:$A$608,A607)&lt;&gt;1,"Ausstiegs-ID ist doppelt",IF(B607="","Zugehörige Trade-ID eingeben",IF(IF(IFERROR(OR(CODE(UPPER(LEFT(B607,1)))&lt;65,CODE(UPPER(LEFT(B607,1)))&gt;90),TRUE),TRUE,OR(NOT(ISTEXT(B607)),LEN(B607)&gt;64,LEN(B607)&lt;&gt;LEN(SUBSTITUTE(B607,"*","")),LEN(B607)&lt;&gt;LEN(SUBSTITUTE(B607,"?","")),LEN(B607)&lt;&gt;LEN(SUBSTITUTE(B607,"~","")),LEN(B607)&lt;&gt;LEN(SUBSTITUTE(B607,"=","")),LEN(B607)&lt;&gt;LEN(SUBSTITUTE(B607,"&lt;","")),LEN(B607)&lt;&gt;LEN(SUBSTITUTE(B607,"&gt;","")))),"IDs: Text mit A–Z am Anfang, bis zu 64 Zeichen; ohne *, ?, ~, =, &lt; oder &gt;. Beispiel: T-001.",IF(COUNTIFS('Trades'!$A$9:$A$208,B607)&lt;&gt;1,"Trade-ID muss genau einer Trades-Zeile entsprechen",IF(NOT(ISNUMBER(C607)),"Gültigen Schließungszeitpunkt eingeben",IF(OR(C607&lt;1,C607&gt;2958465),"Gültigen Schließungszeitpunkt eingeben",IF(NOT(ISNUMBER(D607)),"Positive geschlossene Menge eingeben",IF(OR(D607&lt;=0,D607&gt;1000000,ROUND(D607,8)&lt;&gt;D607),"Positive geschlossene Menge eingeben",IF(NOT(ISNUMBER(INDEX('Trades'!$D$9:$D$208,MATCH(B607,'Trades'!$A$9:$A$208,0)))),"Gültigen Eröffnungszeitpunkt eingeben",IF(C607&lt;INDEX('Trades'!$D$9:$D$208,MATCH(B607,'Trades'!$A$9:$A$208,0)),"Ausstieg liegt vor der Eröffnung",IF(AND(E607&lt;&gt;"",OR(NOT(ISNUMBER(E607)),E607&lt;=0)),"Positiven Kurs eingeben oder leer lassen",IF(AND(F607&lt;&gt;"",NOT(ISNUMBER(F607))),"Brutto-P&amp;L muss numerisch oder leer sein",IF(AND(ISNUMBER(F607),OR(ABS(F607)&gt;1000000000,ROUND(F607,2)&lt;&gt;F607)),"Geldbeträge: höchstens 2 Nachkommastellen; Eingabebetrag absolut ≤ 1.000.000.000.",""))))))))))))))))</x:f>
      </x:c>
      <x:c r="I607" s="29" t="str">
        <x:f>IF(ISNUMBER(D607),ROUND(D607,8),"")</x:f>
      </x:c>
      <x:c r="J607" s="29" t="n">
        <x:f>IF(ISNUMBER(F607),1,0)</x:f>
        <x:v>0</x:v>
      </x:c>
      <x:c r="K607" s="29" t="n">
        <x:f>IF(COUNTA(A607:F607)=0,0,1)</x:f>
        <x:v>0</x:v>
      </x:c>
    </x:row>
    <x:row r="608" ht="36" customHeight="1">
      <x:c r="A608" s="34"/>
      <x:c r="B608" s="34"/>
      <x:c r="C608" s="35"/>
      <x:c r="D608" s="36"/>
      <x:c r="E608" s="36"/>
      <x:c r="F608" s="37"/>
      <x:c r="G608" s="38" t="n">
        <x:f>IF(K608=0,0,IF(H608="",1,-1))</x:f>
        <x:v>0</x:v>
      </x:c>
      <x:c r="H608" s="33" t="str">
        <x:f>IF(K608=0,"",IF(A608="","Ausstiegs-ID eingeben",IF(IF(IFERROR(OR(CODE(UPPER(LEFT(A608,1)))&lt;65,CODE(UPPER(LEFT(A608,1)))&gt;90),TRUE),TRUE,OR(NOT(ISTEXT(A608)),LEN(A608)&gt;64,LEN(A608)&lt;&gt;LEN(SUBSTITUTE(A608,"*","")),LEN(A608)&lt;&gt;LEN(SUBSTITUTE(A608,"?","")),LEN(A608)&lt;&gt;LEN(SUBSTITUTE(A608,"~","")),LEN(A608)&lt;&gt;LEN(SUBSTITUTE(A608,"=","")),LEN(A608)&lt;&gt;LEN(SUBSTITUTE(A608,"&lt;","")),LEN(A608)&lt;&gt;LEN(SUBSTITUTE(A608,"&gt;","")))),"IDs: Text mit A–Z am Anfang, bis zu 64 Zeichen; ohne *, ?, ~, =, &lt; oder &gt;. Beispiel: T-001.",IF(COUNTIFS('Exits'!$A$9:$A$608,A608)&lt;&gt;1,"Ausstiegs-ID ist doppelt",IF(B608="","Zugehörige Trade-ID eingeben",IF(IF(IFERROR(OR(CODE(UPPER(LEFT(B608,1)))&lt;65,CODE(UPPER(LEFT(B608,1)))&gt;90),TRUE),TRUE,OR(NOT(ISTEXT(B608)),LEN(B608)&gt;64,LEN(B608)&lt;&gt;LEN(SUBSTITUTE(B608,"*","")),LEN(B608)&lt;&gt;LEN(SUBSTITUTE(B608,"?","")),LEN(B608)&lt;&gt;LEN(SUBSTITUTE(B608,"~","")),LEN(B608)&lt;&gt;LEN(SUBSTITUTE(B608,"=","")),LEN(B608)&lt;&gt;LEN(SUBSTITUTE(B608,"&lt;","")),LEN(B608)&lt;&gt;LEN(SUBSTITUTE(B608,"&gt;","")))),"IDs: Text mit A–Z am Anfang, bis zu 64 Zeichen; ohne *, ?, ~, =, &lt; oder &gt;. Beispiel: T-001.",IF(COUNTIFS('Trades'!$A$9:$A$208,B608)&lt;&gt;1,"Trade-ID muss genau einer Trades-Zeile entsprechen",IF(NOT(ISNUMBER(C608)),"Gültigen Schließungszeitpunkt eingeben",IF(OR(C608&lt;1,C608&gt;2958465),"Gültigen Schließungszeitpunkt eingeben",IF(NOT(ISNUMBER(D608)),"Positive geschlossene Menge eingeben",IF(OR(D608&lt;=0,D608&gt;1000000,ROUND(D608,8)&lt;&gt;D608),"Positive geschlossene Menge eingeben",IF(NOT(ISNUMBER(INDEX('Trades'!$D$9:$D$208,MATCH(B608,'Trades'!$A$9:$A$208,0)))),"Gültigen Eröffnungszeitpunkt eingeben",IF(C608&lt;INDEX('Trades'!$D$9:$D$208,MATCH(B608,'Trades'!$A$9:$A$208,0)),"Ausstieg liegt vor der Eröffnung",IF(AND(E608&lt;&gt;"",OR(NOT(ISNUMBER(E608)),E608&lt;=0)),"Positiven Kurs eingeben oder leer lassen",IF(AND(F608&lt;&gt;"",NOT(ISNUMBER(F608))),"Brutto-P&amp;L muss numerisch oder leer sein",IF(AND(ISNUMBER(F608),OR(ABS(F608)&gt;1000000000,ROUND(F608,2)&lt;&gt;F608)),"Geldbeträge: höchstens 2 Nachkommastellen; Eingabebetrag absolut ≤ 1.000.000.000.",""))))))))))))))))</x:f>
      </x:c>
      <x:c r="I608" s="29" t="str">
        <x:f>IF(ISNUMBER(D608),ROUND(D608,8),"")</x:f>
      </x:c>
      <x:c r="J608" s="29" t="n">
        <x:f>IF(ISNUMBER(F608),1,0)</x:f>
        <x:v>0</x:v>
      </x:c>
      <x:c r="K608" s="29" t="n">
        <x:f>IF(COUNTA(A608:F608)=0,0,1)</x:f>
        <x:v>0</x:v>
      </x:c>
    </x:row>
  </x:sheetData>
  <x:conditionalFormatting sqref="H9:H608">
    <x:cfRule type="expression" dxfId="0" priority="1">
      <x:formula>$G9=-1</x:formula>
    </x:cfRule>
  </x:conditionalFormatting>
  <x:pageMargins left="0.7" right="0.7" top="0.75" bottom="0.75" header="0.3" footer="0.3"/>
  <x:tableParts count="1">
    <x:tablePart xmlns:r="http://schemas.openxmlformats.org/officeDocument/2006/relationships" r:id="R74d157bb47da4ad2"/>
  </x:tableParts>
</x:worksheet>
</file>

<file path=xl/worksheets/sheet5.xml><?xml version="1.0" encoding="utf-8"?>
<x:worksheet xmlns:x="http://schemas.openxmlformats.org/spreadsheetml/2006/main">
  <x:sheetPr>
    <x:tabColor rgb="FFADADB1"/>
  </x:sheetPr>
  <x:sheetViews>
    <x:sheetView showGridLines="0" workbookViewId="0"/>
  </x:sheetViews>
  <x:sheetFormatPr defaultRowHeight="15"/>
  <x:cols>
    <x:col min="1" max="1" width="24" hidden="0" customWidth="1"/>
    <x:col min="2" max="2" width="120" hidden="0" customWidth="1"/>
  </x:cols>
  <x:sheetData>
    <x:row r="1" ht="21" customHeight="1">
      <x:c r="A1" s="2"/>
      <x:c r="B1" s="2"/>
    </x:row>
    <x:row r="2" ht="21" customHeight="1">
      <x:c r="A2" s="7" t="str">
        <x:v>IFT-JOURNAL-V1-de-EXAMPLE</x:v>
      </x:c>
      <x:c r="B2" s="2"/>
    </x:row>
    <x:row r="3" ht="21" customHeight="1">
      <x:c r="A3" s="2"/>
      <x:c r="B3" s="2"/>
    </x:row>
    <x:row r="4" ht="21" customHeight="1">
      <x:c r="A4" s="3" t="str">
        <x:v>So verwenden Sie das Journal</x:v>
      </x:c>
      <x:c r="B4" s="2"/>
    </x:row>
    <x:row r="5" ht="21" customHeight="1">
      <x:c r="A5" s="2"/>
      <x:c r="B5" s="2"/>
    </x:row>
    <x:row r="6" ht="50" customHeight="1">
      <x:c r="A6" s="41" t="str">
        <x:v>Beginn</x:v>
      </x:c>
      <x:c r="B6" s="42" t="str">
        <x:v>Behalten Sie das Beispiel als Referenz und verwenden Sie eine leere Datei für eigene Einträge. Die Datei enthält keine Makros. Geben Sie Zahlen und Datumswerte numerisch ein, nicht als ähnlich aussehenden Text.</x:v>
      </x:c>
    </x:row>
    <x:row r="7" ht="50" customHeight="1">
      <x:c r="A7" s="41" t="str">
        <x:v>Einstellungen</x:v>
      </x:c>
      <x:c r="B7" s="42" t="str">
        <x:v>Summary zeigt eine Kontowährung und eine Zeitzone. Diese Beschriftungen rechnen weder Beträge noch Uhrzeiten um. Der Standardmodus gilt für die vorbereiteten Leerzeilen; ändern Sie bei Bedarf den Modus eines einzelnen Trades.</x:v>
      </x:c>
    </x:row>
    <x:row r="8" ht="50" customHeight="1">
      <x:c r="A8" s="41" t="str">
        <x:v>Eine Position</x:v>
      </x:c>
      <x:c r="B8" s="42" t="str">
        <x:v>Vergeben Sie in Trades eine eindeutige ID für jede ursprüngliche Position. Aufstockungen und Umkehrungen werden nicht unterstützt. Anfangsmenge und alle Ausstiege einer Position müssen dieselbe Einheit verwenden.</x:v>
      </x:c>
    </x:row>
    <x:row r="9" ht="50" customHeight="1">
      <x:c r="A9" s="41" t="str">
        <x:v>Jeder Ausstieg</x:v>
      </x:c>
      <x:c r="B9" s="42" t="str">
        <x:v>Erfassen Sie jede Schließung in Exits mit eindeutiger Ausstiegs-ID und zugehöriger Trade-ID. Auch ein einziger vollständiger Ausstieg benötigt eine Zeile. CLOSED wird erst berücksichtigt, wenn die geschlossene Gesamtmenge der Anfangsmenge entspricht.</x:v>
      </x:c>
    </x:row>
    <x:row r="10" ht="50" customHeight="1">
      <x:c r="A10" s="41" t="str">
        <x:v>NET-Modus</x:v>
      </x:c>
      <x:c r="B10" s="42" t="str">
        <x:v>Tragen Sie das manuell abgeglichene Nettoergebnis der gesamten Position ein und bestätigen Sie mit YES. Brutto- und Kostendetails dürfen leer bleiben. Sie werden nicht erneut abgezogen.</x:v>
      </x:c>
    </x:row>
    <x:row r="11" ht="50" customHeight="1">
      <x:c r="A11" s="41" t="str">
        <x:v>GROSS-Modus</x:v>
      </x:c>
      <x:c r="B11" s="42" t="str">
        <x:v>Erfassen Sie das monetäre Brutto-P&amp;L jedes Ausstiegs. Provision und sonstige Gebühren tragen Sie einmal als nichtnegative Gesamtkosten der Position ein. Finanzierung ist vorzeichenbehaftet: positiv für Gutschrift, negativ für Belastung. Null ist kein unbekannter Leerwert.</x:v>
      </x:c>
    </x:row>
    <x:row r="12" ht="50" customHeight="1">
      <x:c r="A12" s="41" t="str">
        <x:v>Kosten</x:v>
      </x:c>
      <x:c r="B12" s="42" t="str">
        <x:v>Netto = Summe der Bruttoergebnisse − Provision − sonstige Gebühren + Finanzierung mit Vorzeichen. Ziehen Sie Spread oder Slippage nicht erneut ab, wenn diese bereits in den Ausführungskursen enthalten sind. Das Journal prüft Konsistenz, nicht die Echtheit einer Abrechnung.</x:v>
      </x:c>
    </x:row>
    <x:row r="13" ht="50" customHeight="1">
      <x:c r="A13" s="41" t="str">
        <x:v>Anfangsrisiko</x:v>
      </x:c>
      <x:c r="B13" s="42" t="str">
        <x:v>Erfassen Sie das ursprüngliche positive Geldrisiko in derselben Währung. PRICE bezeichnet das Risiko aus dem anfänglichen Abstand zum Stop vor gesonderten Kosten. ALL_IN ist ein ursprüngliches Budget mit benannten Kostenannahmen. Ersetzen Sie fehlendes Risiko nicht durch den späteren Verlust.</x:v>
      </x:c>
    </x:row>
    <x:row r="14" ht="50" customHeight="1">
      <x:c r="A14" s="41" t="str">
        <x:v>R-Abdeckung</x:v>
      </x:c>
      <x:c r="B14" s="42" t="str">
        <x:v>Die Basis in Summary betrifft nur R-Kennzahlen. Die Geldsumme umfasst alle gültigen abgeschlossenen Positionen. Fehlendes, nullwertiges, negatives oder anders definiertes Risiko bleibt sichtbar und wird nicht zu null R.</x:v>
      </x:c>
    </x:row>
    <x:row r="15" ht="50" customHeight="1">
      <x:c r="A15" s="41" t="str">
        <x:v>Zeitraum</x:v>
      </x:c>
      <x:c r="B15" s="42" t="str">
        <x:v>Von- und Bis-Datum sind optional und schließen die angegebenen Kalendertage ein. Der letzte Ausstieg ordnet die Position zu. Alle Ausstiege und Positionskosten zählen mit, auch frühere. Dies ist kein Bericht sämtlicher Kontobuchungen des Zeitraums.</x:v>
      </x:c>
    </x:row>
    <x:row r="16" ht="50" customHeight="1">
      <x:c r="A16" s="41" t="str">
        <x:v>Zeit</x:v>
      </x:c>
      <x:c r="B16" s="42" t="str">
        <x:v>Verwenden Sie numerische Datums- und Zeitwerte im Format yyyy-mm-dd hh:mm. Alle Werte müssen bereits in der angegebenen Zeitzone vorliegen. Rechnen Sie unterschiedliche Quellzeitzonen vor der Eingabe um. Bei Zeitumstellungen empfiehlt sich UTC.</x:v>
      </x:c>
    </x:row>
    <x:row r="17" ht="50" customHeight="1">
      <x:c r="A17" s="41" t="str">
        <x:v>Codes</x:v>
      </x:c>
      <x:c r="B17" s="42" t="str">
        <x:v>LONG / SHORT geben die Richtung an. OPEN schließt die Position aus abgeschlossenen Ergebnissen aus. CLOSED verlangt vollständige Schließung. UNSUPPORTED markiert Aufstockungen oder Umkehrungen. NET / GROSS wählen die Berechnung. YES bestätigt das abgeglichene Netto der gesamten Position.</x:v>
      </x:c>
    </x:row>
    <x:row r="18" ht="50" customHeight="1">
      <x:c r="A18" s="41" t="str">
        <x:v>Nachbereitung</x:v>
      </x:c>
      <x:c r="B18" s="42" t="str">
        <x:v>Setup, Plan und Beobachtung sind optional. Der Konfigurator kann diese Spalten ohne Datenverlust ausblenden. Einstiegskurs und Anfangsstop liefern Kontext; sie berechnen weder Pip-Wert noch Risiko automatisch.</x:v>
      </x:c>
    </x:row>
    <x:row r="19" ht="50" customHeight="1">
      <x:c r="A19" s="41" t="str">
        <x:v>Bearbeitung</x:v>
      </x:c>
      <x:c r="B19" s="42" t="str">
        <x:v>Schreiben Sie Werte nur in gelbe Zellen und erhalten Sie die grauen Formeln. Sortieren oder filtern Sie stets vollständige Eingabetabellen, keine einzelne Spalte. IDs verknüpfen Ausstiege; die Zeilenreihenfolge darf abweichen.</x:v>
      </x:c>
    </x:row>
    <x:row r="20" ht="50" customHeight="1">
      <x:c r="A20" s="41" t="str">
        <x:v>Kapazität</x:v>
      </x:c>
      <x:c r="B20" s="42" t="str">
        <x:v>Es gibt 200 Trades- und 600 Exits-Zeilen. Zeilen außerhalb dieser Bereiche zählen nicht. Beginnen Sie vor Erreichen des Limits eine neue Datei mit klarem Auswertungszeitraum. Manuell hinzugefügte Zeilen erweitern die Formeln nicht automatisch.</x:v>
      </x:c>
    </x:row>
    <x:row r="21" ht="50" customHeight="1">
      <x:c r="A21" s="41" t="str">
        <x:v>Grenzen</x:v>
      </x:c>
      <x:c r="B21" s="42" t="str">
        <x:v>Kein automatischer Brokerimport, keine Währungsumrechnung, Aufstockungen, Umkehrungen, Kontorenditen, Drawdowns innerhalb einer Position oder MAE/MFE. Führen Sie Einzahlungen, Auszahlungen und Kontokorrekturen separat. Kleine Stichproben belegen keine künftige Leistung.</x:v>
      </x:c>
    </x:row>
    <x:row r="22" ht="50" customHeight="1">
      <x:c r="A22" s="41" t="str">
        <x:v>Beispiel</x:v>
      </x:c>
      <x:c r="B22" s="42" t="str">
        <x:v>Die drei fiktiven EDU-LINEAR-Positionen ergeben +12, +45 und −25 USD. Gesamt +32, zwei Gewinne bei drei Trades und Profitfaktor 2,28. Risiken von 100 und 50 ergeben 0,12R und 0,90R. Das dritte Risiko fehlt: PRICE-Abdeckung zwei von drei, mittleres R 0,51.</x:v>
      </x:c>
    </x:row>
    <x:row r="23" ht="50" customHeight="1">
      <x:c r="A23" s="41" t="str">
        <x:v>Quellen</x:v>
      </x:c>
      <x:c r="B23" s="42" t="str">
        <x:v>Die MetaTrader-Dokumentation unterscheidet Orders, Ausführungen und Positionen und beschreibt getrennte Geldfelder. Dies ist ein manuelles Journal, kein Parser für Brokerabrechnungen. Die folgenden Quellen erläutern diese Unterschiede.</x:v>
      </x:c>
    </x:row>
    <x:row r="24" ht="21" customHeight="1">
      <x:c r="A24" s="2"/>
      <x:c r="B24" s="2"/>
    </x:row>
    <x:row r="25" ht="21" customHeight="1">
      <x:c r="A25" s="2" t="str">
        <x:v>MetaTrader 5</x:v>
      </x:c>
      <x:c r="B25" s="2" t="str">
        <x:v>https://www.metatrader5.com/en/terminal/help/trading/general_concept</x:v>
      </x:c>
    </x:row>
    <x:row r="26" ht="21" customHeight="1">
      <x:c r="A26" s="2" t="str">
        <x:v>MQL5 deals</x:v>
      </x:c>
      <x:c r="B26" s="2" t="str">
        <x:v>https://www.mql5.com/en/docs/constants/tradingconstants/dealproperties</x:v>
      </x:c>
    </x:row>
    <x:row r="27" ht="21" customHeight="1">
      <x:c r="A27" s="2" t="str">
        <x:v>MQL5 positions</x:v>
      </x:c>
      <x:c r="B27" s="2" t="str">
        <x:v>https://www.mql5.com/en/docs/constants/tradingconstants/positionproperties</x:v>
      </x:c>
    </x:row>
    <x:row r="28" ht="21" customHeight="1">
      <x:c r="A28" s="2"/>
      <x:c r="B28" s="2"/>
    </x:row>
    <x:row r="29" ht="21" customHeight="1">
      <x:c r="A29" s="2" t="str">
        <x:v>1.0.0 · 2026-10-23</x:v>
      </x:c>
      <x:c r="B29" s="2"/>
    </x:row>
    <x:row r="30" ht="46" customHeight="1">
      <x:c r="A30" s="2" t="str">
        <x:v>Genauigkeit</x:v>
      </x:c>
      <x:c r="B30" s="40" t="str">
        <x:v>Menge: positiv, höchstens 1.000.000 und bis zu 8 Nachkommastellen.</x:v>
      </x:c>
    </x:row>
    <x:row r="31" ht="46" customHeight="1">
      <x:c r="A31" s="2" t="str">
        <x:v>Genauigkeit</x:v>
      </x:c>
      <x:c r="B31" s="40" t="str">
        <x:v>Geldbeträge: höchstens 2 Nachkommastellen; Eingabebetrag absolut ≤ 1.000.000.000.</x:v>
      </x:c>
    </x:row>
    <x:row r="32" ht="46" customHeight="1">
      <x:c r="A32" s="2" t="str">
        <x:v>Download-Standard</x:v>
      </x:c>
      <x:c r="B32" s="40" t="str">
        <x:v>Eine Änderung dieser Beschriftung nach dem Download ändert keine Trades-Zeilen. Den tatsächlichen Modus in Trades-Spalte J einstellen.</x:v>
      </x:c>
    </x:row>
    <x:row r="33" ht="46" customHeight="1">
      <x:c r="A33" s="2" t="str">
        <x:v>IDs</x:v>
      </x:c>
      <x:c r="B33" s="40" t="str">
        <x:v>IDs: Text mit A–Z am Anfang, bis zu 64 Zeichen; ohne *, ?, ~, =, &lt; oder &gt;. Beispiel: T-001.</x:v>
      </x:c>
    </x:row>
    <x:row r="34" ht="21" customHeight="1">
      <x:c r="A34" s="2"/>
      <x:c r="B34" s="2"/>
    </x:row>
    <x:row r="35" ht="21" customHeight="1">
      <x:c r="A35" s="2"/>
      <x:c r="B35" s="2"/>
    </x:row>
    <x:row r="36" ht="21" customHeight="1">
      <x:c r="A36" s="2"/>
      <x:c r="B36" s="2"/>
    </x:row>
    <x:row r="37" ht="21" customHeight="1">
      <x:c r="A37" s="2"/>
      <x:c r="B37" s="2"/>
    </x:row>
    <x:row r="38" ht="21" customHeight="1">
      <x:c r="A38" s="2"/>
      <x:c r="B38" s="2"/>
    </x:row>
    <x:row r="39" ht="21" customHeight="1">
      <x:c r="A39" s="2"/>
      <x:c r="B39" s="2"/>
    </x:row>
    <x:row r="40" ht="21" customHeight="1">
      <x:c r="A40" s="2"/>
      <x:c r="B40" s="2"/>
    </x:row>
    <x:row r="41" ht="21" customHeight="1">
      <x:c r="A41" s="2"/>
      <x:c r="B41" s="2"/>
    </x:row>
    <x:row r="42" ht="21" customHeight="1">
      <x:c r="A42" s="2"/>
      <x:c r="B42" s="2"/>
    </x:row>
    <x:row r="43" ht="21" customHeight="1">
      <x:c r="A43" s="2"/>
      <x:c r="B43" s="2"/>
    </x:row>
    <x:row r="44" ht="21" customHeight="1">
      <x:c r="A44" s="2"/>
      <x:c r="B44" s="2"/>
    </x:row>
    <x:row r="45" ht="21" customHeight="1">
      <x:c r="A45" s="2"/>
      <x:c r="B45" s="2"/>
    </x:row>
    <x:row r="46" ht="21" customHeight="1">
      <x:c r="A46" s="2"/>
      <x:c r="B46" s="2"/>
    </x:row>
    <x:row r="47" ht="21" customHeight="1">
      <x:c r="A47" s="2"/>
      <x:c r="B47" s="2"/>
    </x:row>
    <x:row r="48" ht="21" customHeight="1">
      <x:c r="A48" s="2"/>
      <x:c r="B48" s="2"/>
    </x:row>
  </x:sheetData>
  <x:pageMargins left="0.7" right="0.7" top="0.75" bottom="0.75" header="0.3" footer="0.3"/>
</x:worksheet>
</file>