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3246fd029544a53" /></Relationships>
</file>

<file path=xl/workbook.xml><?xml version="1.0" encoding="utf-8"?>
<x:workbook xmlns:x="http://schemas.openxmlformats.org/spreadsheetml/2006/main">
  <x:sheets>
    <x:sheet xmlns:r="http://schemas.openxmlformats.org/officeDocument/2006/relationships" name="Summary" sheetId="1" r:id="Rea00b195e50d454e"/>
    <x:sheet xmlns:r="http://schemas.openxmlformats.org/officeDocument/2006/relationships" name="Results" sheetId="2" r:id="R9b51ca1f5d0d46ea"/>
    <x:sheet xmlns:r="http://schemas.openxmlformats.org/officeDocument/2006/relationships" name="Trades" sheetId="3" r:id="Rf9e236c9867d4180"/>
    <x:sheet xmlns:r="http://schemas.openxmlformats.org/officeDocument/2006/relationships" name="Exits" sheetId="4" r:id="Rbe377755830f495b"/>
    <x:sheet xmlns:r="http://schemas.openxmlformats.org/officeDocument/2006/relationships" name="Readme" sheetId="5" r:id="Rb9ebf20c63e748d8"/>
  </x:sheets>
</x:workbook>
</file>

<file path=xl/sharedStrings.xml><?xml version="1.0" encoding="utf-8"?>
<x:sst xmlns:x="http://schemas.openxmlformats.org/spreadsheetml/2006/main"/>
</file>

<file path=xl/styles.xml><?xml version="1.0" encoding="utf-8"?>
<x:styleSheet xmlns:x="http://schemas.openxmlformats.org/spreadsheetml/2006/main">
  <x:numFmts count="9">
    <x:numFmt numFmtId="200" formatCode="yyyy-mm-dd"/>
    <x:numFmt numFmtId="201" formatCode="#,##0.00;[Red](#,##0.00);0.00"/>
    <x:numFmt numFmtId="202" formatCode="0.0%"/>
    <x:numFmt numFmtId="203" formatCode="0.00"/>
    <x:numFmt numFmtId="204" formatCode="0"/>
    <x:numFmt numFmtId="205" formatCode="General"/>
    <x:numFmt numFmtId="206" formatCode="yyyy-mm-dd hh:mm"/>
    <x:numFmt numFmtId="207" formatCode="@"/>
    <x:numFmt numFmtId="208" formatCode="[=1]&quot;Complete&quot;;[=-1]&quot;Action needed&quot;;&quot;&quot;"/>
  </x:numFmts>
  <x:fonts count="9">
    <x:font>
      <x:sz val="11"/>
      <x:name val="Carlito"/>
    </x:font>
    <x:font>
      <x:sz val="10"/>
      <x:color rgb="FF172533"/>
      <x:name val="Arial"/>
    </x:font>
    <x:font>
      <x:b/>
      <x:sz val="15"/>
      <x:color rgb="FF172533"/>
      <x:name val="Arial"/>
    </x:font>
    <x:font>
      <x:sz val="9"/>
      <x:color rgb="FF657488"/>
      <x:name val="Arial"/>
    </x:font>
    <x:font>
      <x:sz val="10"/>
      <x:color rgb="FF23476B"/>
      <x:name val="Arial"/>
    </x:font>
    <x:font>
      <x:b/>
      <x:sz val="10"/>
      <x:color rgb="FFFFFFFF"/>
      <x:name val="Arial"/>
    </x:font>
    <x:font>
      <x:sz val="10"/>
      <x:color rgb="FF657488"/>
      <x:name val="Arial"/>
    </x:font>
    <x:font>
      <x:b/>
      <x:sz val="10"/>
      <x:color rgb="FF23476B"/>
      <x:name val="Arial"/>
    </x:font>
    <x:font>
      <x:sz val="10"/>
      <x:color rgb="FF9C2525"/>
      <x:name val="Arial"/>
    </x:font>
  </x:fonts>
  <x:fills count="5">
    <x:fill>
      <x:patternFill patternType="none"/>
    </x:fill>
    <x:fill>
      <x:patternFill patternType="gray125"/>
    </x:fill>
    <x:fill>
      <x:patternFill patternType="solid">
        <x:fgColor rgb="FFFFF3D0"/>
      </x:patternFill>
    </x:fill>
    <x:fill>
      <x:patternFill patternType="solid">
        <x:fgColor rgb="FF23476B"/>
      </x:patternFill>
    </x:fill>
    <x:fill>
      <x:patternFill patternType="solid">
        <x:fgColor rgb="FFEFF3F7"/>
      </x:patternFill>
    </x:fill>
  </x:fills>
  <x:borders count="5">
    <x:border>
      <x:left/>
      <x:right/>
      <x:top/>
      <x:bottom/>
      <x:diagonal/>
    </x:border>
    <x:border>
      <x:left/>
      <x:right/>
      <x:top/>
      <x:bottom style="thin">
        <x:color rgb="FF23476B"/>
      </x:bottom>
      <x:diagonal/>
    </x:border>
    <x:border>
      <x:left/>
      <x:right style="thin">
        <x:color rgb="FFFFFFFF"/>
      </x:right>
      <x:top/>
      <x:bottom/>
      <x:diagonal/>
    </x:border>
    <x:border>
      <x:left style="thin">
        <x:color rgb="FFFFFFFF"/>
      </x:left>
      <x:right/>
      <x:top/>
      <x:bottom/>
      <x:diagonal/>
    </x:border>
    <x:border>
      <x:left style="thin">
        <x:color rgb="FFFFFFFF"/>
      </x:left>
      <x:right style="thin">
        <x:color rgb="FFFFFFFF"/>
      </x:right>
      <x:top/>
      <x:bottom/>
      <x:diagonal/>
    </x:border>
  </x:borders>
  <x:cellStyleXfs count="1">
    <x:xf numFmtId="0" fontId="0" fillId="0" borderId="0"/>
  </x:cellStyleXfs>
  <x:cellXfs count="4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200" fontId="4" fillId="2" borderId="0" xfId="0" applyNumberFormat="1" applyFont="1" applyFill="1" applyBorder="1" applyAlignment="1">
      <x:alignment vertical="center"/>
    </x:xf>
    <x:xf numFmtId="0" fontId="1" fillId="0" borderId="0" xfId="0" applyNumberFormat="1" applyFont="1" applyFill="1" applyBorder="1" applyAlignment="1">
      <x:alignment vertical="center" wrapText="0"/>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2" xfId="0" applyNumberFormat="1" applyFont="1" applyFill="1" applyBorder="1" applyAlignment="1">
      <x:alignment vertical="center"/>
    </x:xf>
    <x:xf numFmtId="0" fontId="5" fillId="3" borderId="3" xfId="0" applyNumberFormat="1" applyFont="1" applyFill="1" applyBorder="1" applyAlignment="1">
      <x:alignment vertical="center"/>
    </x:xf>
    <x:xf numFmtId="0" fontId="5" fillId="3" borderId="2" xfId="0" applyNumberFormat="1" applyFont="1" applyFill="1" applyBorder="1" applyAlignment="1">
      <x:alignment vertical="center" wrapText="1"/>
    </x:xf>
    <x:xf numFmtId="0" fontId="5" fillId="3" borderId="3" xfId="0" applyNumberFormat="1" applyFont="1" applyFill="1" applyBorder="1" applyAlignment="1">
      <x:alignment vertical="center" wrapText="1"/>
    </x:xf>
    <x:xf numFmtId="0" fontId="5" fillId="3" borderId="2" xfId="0" applyNumberFormat="1" applyFont="1" applyFill="1" applyBorder="1" applyAlignment="1">
      <x:alignment horizontal="center" vertical="center" wrapText="1"/>
    </x:xf>
    <x:xf numFmtId="0" fontId="5" fillId="3" borderId="3" xfId="0" applyNumberFormat="1" applyFont="1" applyFill="1" applyBorder="1" applyAlignment="1">
      <x:alignment horizontal="center" vertical="center" wrapText="1"/>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0" fontId="6" fillId="0" borderId="0" xfId="0" applyNumberFormat="1" applyFont="1" applyFill="1" applyBorder="1" applyAlignment="1">
      <x:alignment vertical="center"/>
    </x:xf>
    <x:xf numFmtId="0" fontId="5" fillId="3" borderId="4" xfId="0" applyNumberFormat="1" applyFont="1" applyFill="1" applyBorder="1" applyAlignment="1">
      <x:alignment vertical="center"/>
    </x:xf>
    <x:xf numFmtId="0" fontId="5" fillId="3" borderId="4" xfId="0" applyNumberFormat="1" applyFont="1" applyFill="1" applyBorder="1" applyAlignment="1">
      <x:alignment vertical="center" wrapText="1"/>
    </x:xf>
    <x:xf numFmtId="0" fontId="5" fillId="3" borderId="4"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201" fontId="1" fillId="4" borderId="0" xfId="0" applyNumberFormat="1" applyFont="1" applyFill="1" applyBorder="1" applyAlignment="1">
      <x:alignment vertical="center"/>
    </x:xf>
    <x:xf numFmtId="205" fontId="1" fillId="4" borderId="0" xfId="0" applyNumberFormat="1" applyFont="1" applyFill="1" applyBorder="1" applyAlignment="1">
      <x:alignment vertical="center"/>
    </x:xf>
    <x:xf numFmtId="206" fontId="1" fillId="4" borderId="0" xfId="0" applyNumberFormat="1" applyFont="1" applyFill="1" applyBorder="1" applyAlignment="1">
      <x:alignment vertical="center"/>
    </x:xf>
    <x:xf numFmtId="0" fontId="1" fillId="4" borderId="0" xfId="0" applyNumberFormat="1" applyFont="1" applyFill="1" applyBorder="1" applyAlignment="1">
      <x:alignment vertical="center" wrapText="1"/>
    </x:xf>
    <x:xf numFmtId="207" fontId="4" fillId="2" borderId="0" xfId="0" applyNumberFormat="1" applyFont="1" applyFill="1" applyBorder="1" applyAlignment="1">
      <x:alignment vertical="center"/>
    </x:xf>
    <x:xf numFmtId="206" fontId="4" fillId="2" borderId="0" xfId="0" applyNumberFormat="1" applyFont="1" applyFill="1" applyBorder="1" applyAlignment="1">
      <x:alignment vertical="center"/>
    </x:xf>
    <x:xf numFmtId="205" fontId="4" fillId="2" borderId="0" xfId="0" applyNumberFormat="1" applyFont="1" applyFill="1" applyBorder="1" applyAlignment="1">
      <x:alignment vertical="center"/>
    </x:xf>
    <x:xf numFmtId="201" fontId="4" fillId="2" borderId="0" xfId="0" applyNumberFormat="1" applyFont="1" applyFill="1" applyBorder="1" applyAlignment="1">
      <x:alignment vertical="center"/>
    </x:xf>
    <x:xf numFmtId="208" fontId="1" fillId="4" borderId="0" xfId="0" applyNumberFormat="1" applyFont="1" applyFill="1" applyBorder="1" applyAlignment="1">
      <x:alignment vertical="center"/>
    </x:xf>
    <x:xf numFmtId="0" fontId="7"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7"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4" fillId="2" borderId="0" xfId="0" applyNumberFormat="1" applyFont="1" applyFill="1" applyBorder="1" applyAlignment="1">
      <x:alignment vertical="center" wrapText="1"/>
    </x:xf>
    <x:xf numFmtId="0" fontId="8" fillId="0" borderId="0" xfId="0" applyNumberFormat="1" applyFont="1" applyFill="1" applyBorder="1" applyAlignment="1">
      <x:alignment vertical="center"/>
    </x:xf>
  </x:cellXfs>
  <x:cellStyles count="1">
    <x:cellStyle name="Normal" xfId="0"/>
  </x:cellStyles>
  <x:dxfs count="3">
    <x:dxf>
      <x:font>
        <x:color rgb="FF9C2525"/>
      </x:font>
      <x:fill>
        <x:patternFill patternType="solid">
          <x:bgColor rgb="FFFDE9E7"/>
        </x:patternFill>
      </x:fill>
    </x:dxf>
    <x:dxf>
      <x:font>
        <x:color rgb="FF9C2525"/>
      </x:font>
      <x:fill>
        <x:patternFill patternType="solid">
          <x:bgColor rgb="FFFDE9E7"/>
        </x:patternFill>
      </x:fill>
    </x:dxf>
    <x:dxf>
      <x:font>
        <x:color rgb="FF9C2525"/>
      </x:font>
      <x:fill>
        <x:patternFill patternType="solid">
          <x:bgColor rgb="FFFD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a54a51b267944b7" /><Relationship Type="http://schemas.openxmlformats.org/officeDocument/2006/relationships/theme" Target="/xl/theme/theme1.xml" Id="Rf0ca78e4702c4a50" /><Relationship Type="http://schemas.openxmlformats.org/officeDocument/2006/relationships/sharedStrings" Target="/xl/sharedStrings.xml" Id="R9062f30051134a51" /><Relationship Type="http://schemas.openxmlformats.org/officeDocument/2006/relationships/worksheet" Target="/xl/worksheets/sheet1.xml" Id="Rea00b195e50d454e" /><Relationship Type="http://schemas.openxmlformats.org/officeDocument/2006/relationships/worksheet" Target="/xl/worksheets/sheet2.xml" Id="R9b51ca1f5d0d46ea" /><Relationship Type="http://schemas.openxmlformats.org/officeDocument/2006/relationships/worksheet" Target="/xl/worksheets/sheet3.xml" Id="Rf9e236c9867d4180" /><Relationship Type="http://schemas.openxmlformats.org/officeDocument/2006/relationships/worksheet" Target="/xl/worksheets/sheet4.xml" Id="Rbe377755830f495b" /><Relationship Type="http://schemas.openxmlformats.org/officeDocument/2006/relationships/worksheet" Target="/xl/worksheets/sheet5.xml" Id="Rb9ebf20c63e748d8" /></Relationships>
</file>

<file path=xl/tables/table1.xml><?xml version="1.0" encoding="utf-8"?>
<x:table xmlns:x="http://schemas.openxmlformats.org/spreadsheetml/2006/main" id="1" name="JournalTrades" displayName="JournalTrades" ref="A8:T208" headerRowCount="1" totalsRowCount="0" totalsRowShown="0">
  <x:autoFilter ref="A8:T208"/>
  <x:tableColumns count="20">
    <x:tableColumn id="1" name="Trade ID"/>
    <x:tableColumn id="2" name="Symbol"/>
    <x:tableColumn id="3" name="Direction"/>
    <x:tableColumn id="4" name="Opened at"/>
    <x:tableColumn id="5" name="Original quantity"/>
    <x:tableColumn id="6" name="Quantity unit"/>
    <x:tableColumn id="7" name="Entry price (optional)"/>
    <x:tableColumn id="8" name="Initial stop (optional)"/>
    <x:tableColumn id="9" name="State"/>
    <x:tableColumn id="10" name="P&amp;L mode"/>
    <x:tableColumn id="11" name="Net reconciled?"/>
    <x:tableColumn id="12" name="Statement net P&amp;L"/>
    <x:tableColumn id="13" name="Commission cost"/>
    <x:tableColumn id="14" name="Other fees"/>
    <x:tableColumn id="15" name="Financing (+/−)"/>
    <x:tableColumn id="16" name="Initial risk"/>
    <x:tableColumn id="17" name="Risk basis"/>
    <x:tableColumn id="18" name="Setup"/>
    <x:tableColumn id="19" name="Plan"/>
    <x:tableColumn id="20" name="Lesson"/>
  </x:tableColumns>
  <x:tableStyleInfo name="TableStyleMedium2" showFirstColumn="0" showLastColumn="0" showRowStripes="1" showColumnStripes="0"/>
</x:table>
</file>

<file path=xl/tables/table2.xml><?xml version="1.0" encoding="utf-8"?>
<x:table xmlns:x="http://schemas.openxmlformats.org/spreadsheetml/2006/main" id="2" name="JournalExits" displayName="JournalExits" ref="A8:K608" headerRowCount="1" totalsRowCount="0" totalsRowShown="0">
  <x:autoFilter ref="A8:K608"/>
  <x:tableColumns count="11">
    <x:tableColumn id="1" name="Exit ID"/>
    <x:tableColumn id="2" name="Trade ID"/>
    <x:tableColumn id="3" name="Closed at"/>
    <x:tableColumn id="4" name="Closed quantity"/>
    <x:tableColumn id="5" name="Exit price (optional)"/>
    <x:tableColumn id="6" name="Gross P&amp;L"/>
    <x:tableColumn id="7" name="Record status"/>
    <x:tableColumn id="8" name="Action needed"/>
    <x:tableColumn id="9" name="Quantity used"/>
    <x:tableColumn id="10" name="Gross present"/>
    <x:tableColumn id="11" name="Active row"/>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99037d03db904ebf" /></Relationships>
</file>

<file path=xl/worksheets/_rels/sheet4.xml.rels>&#65279;<?xml version="1.0" encoding="utf-8"?><Relationships xmlns="http://schemas.openxmlformats.org/package/2006/relationships"><Relationship Type="http://schemas.openxmlformats.org/officeDocument/2006/relationships/table" Target="/xl/tables/table2.xml" Id="R6782d5b5cfea41f7" /></Relationships>
</file>

<file path=xl/worksheets/sheet1.xml><?xml version="1.0" encoding="utf-8"?>
<x:worksheet xmlns:x="http://schemas.openxmlformats.org/spreadsheetml/2006/main">
  <x:sheetPr>
    <x:tabColor rgb="FF23476B"/>
  </x:sheetPr>
  <x:sheetViews>
    <x:sheetView showGridLines="0" workbookViewId="0"/>
  </x:sheetViews>
  <x:sheetFormatPr defaultRowHeight="15"/>
  <x:cols>
    <x:col min="1" max="1" width="30" hidden="0" customWidth="1"/>
    <x:col min="2" max="2" width="24" hidden="0" customWidth="1"/>
    <x:col min="3" max="3" width="3" hidden="0" customWidth="1"/>
    <x:col min="4" max="4" width="33" hidden="0" customWidth="1"/>
    <x:col min="5" max="5" width="24" hidden="0" customWidth="1"/>
    <x:col min="6" max="6" width="3" hidden="0" customWidth="1"/>
    <x:col min="7" max="7" width="17" hidden="0" customWidth="1"/>
    <x:col min="8" max="8" width="14" hidden="0" customWidth="1"/>
    <x:col min="9" max="9" width="3" hidden="0" customWidth="1"/>
    <x:col min="10" max="10" width="13" hidden="0" customWidth="1"/>
    <x:col min="11" max="11" width="13" hidden="0" customWidth="1"/>
    <x:col min="12" max="12" width="3" hidden="0" customWidth="1"/>
  </x:cols>
  <x:sheetData>
    <x:row r="1" ht="21" customHeight="1">
      <x:c r="A1" s="7" t="str">
        <x:v>IamForexTrader · 1.0.0</x:v>
      </x:c>
      <x:c r="B1" s="2"/>
      <x:c r="C1" s="2"/>
      <x:c r="D1" s="2"/>
      <x:c r="E1" s="2"/>
      <x:c r="F1" s="2"/>
      <x:c r="G1" s="2"/>
      <x:c r="H1" s="2"/>
      <x:c r="I1" s="2"/>
      <x:c r="J1" s="2"/>
      <x:c r="K1" s="2"/>
      <x:c r="L1" s="2"/>
    </x:row>
    <x:row r="2" ht="30" customHeight="1">
      <x:c r="A2" s="4" t="str">
        <x:v>Trading journal</x:v>
      </x:c>
      <x:c r="B2" s="5"/>
      <x:c r="C2" s="5"/>
      <x:c r="D2" s="5"/>
      <x:c r="E2" s="5"/>
      <x:c r="F2" s="5"/>
      <x:c r="G2" s="5"/>
      <x:c r="H2" s="5"/>
      <x:c r="I2" s="5"/>
      <x:c r="J2" s="5"/>
      <x:c r="K2" s="5"/>
      <x:c r="L2" s="5"/>
    </x:row>
    <x:row r="3" ht="21" customHeight="1">
      <x:c r="A3" s="2"/>
      <x:c r="B3" s="2"/>
      <x:c r="C3" s="2"/>
      <x:c r="D3" s="2"/>
      <x:c r="E3" s="2"/>
      <x:c r="F3" s="2"/>
      <x:c r="G3" s="2"/>
      <x:c r="H3" s="2"/>
      <x:c r="I3" s="2"/>
      <x:c r="J3" s="2"/>
      <x:c r="K3" s="2"/>
      <x:c r="L3" s="2"/>
    </x:row>
    <x:row r="4" ht="42" customHeight="1">
      <x:c r="A4" s="40" t="str">
        <x:v>Currency</x:v>
      </x:c>
      <x:c r="B4" s="43" t="str">
        <x:v>USD</x:v>
      </x:c>
      <x:c r="C4" s="40"/>
      <x:c r="D4" s="40" t="str">
        <x:v>Timestamp zone</x:v>
      </x:c>
      <x:c r="E4" s="43" t="str">
        <x:v>UTC</x:v>
      </x:c>
      <x:c r="F4" s="40"/>
      <x:c r="G4" s="40" t="str">
        <x:v>Download default</x:v>
      </x:c>
      <x:c r="H4" s="43" t="str">
        <x:v>NET</x:v>
      </x:c>
      <x:c r="I4" s="40"/>
      <x:c r="J4" s="40" t="str">
        <x:v>R basis</x:v>
      </x:c>
      <x:c r="K4" s="43" t="str">
        <x:v>PRICE</x:v>
      </x:c>
      <x:c r="L4" s="2"/>
    </x:row>
    <x:row r="5" ht="21" customHeight="1">
      <x:c r="A5" s="2"/>
      <x:c r="B5" s="2"/>
      <x:c r="C5" s="2"/>
      <x:c r="D5" s="2"/>
      <x:c r="E5" s="2"/>
      <x:c r="F5" s="2"/>
      <x:c r="G5" s="2"/>
      <x:c r="H5" s="2"/>
      <x:c r="I5" s="2"/>
      <x:c r="J5" s="2"/>
      <x:c r="K5" s="2"/>
      <x:c r="L5" s="2"/>
    </x:row>
    <x:row r="6" ht="36" customHeight="1">
      <x:c r="A6" s="2" t="str">
        <x:v>From date</x:v>
      </x:c>
      <x:c r="B6" s="10"/>
      <x:c r="C6" s="2"/>
      <x:c r="D6" s="2" t="str">
        <x:v>Through date</x:v>
      </x:c>
      <x:c r="E6" s="10"/>
      <x:c r="F6" s="2"/>
      <x:c r="G6" s="2"/>
      <x:c r="H6" s="11" t="str">
        <x:f>IF(OR(IF(B6="",FALSE,IF(NOT(ISNUMBER(B6)),TRUE,OR(B6&lt;1,B6&gt;2958465,B6&lt;&gt;INT(B6)))),IF(E6="",FALSE,IF(NOT(ISNUMBER(E6)),TRUE,OR(E6&lt;1,E6&gt;2958465,E6&lt;&gt;INT(E6)))),IF(AND(ISNUMBER(B6),ISNUMBER(E6)),B6&gt;E6,FALSE)),"Check date filters",IF(AND(B6="",E6=""),"All dates","Completed positions selected by final close"))</x:f>
        <x:v>All dates</x:v>
      </x:c>
      <x:c r="I6" s="2"/>
      <x:c r="J6" s="2"/>
      <x:c r="K6" s="2"/>
      <x:c r="L6" s="2"/>
    </x:row>
    <x:row r="7" ht="21" customHeight="1">
      <x:c r="A7" s="2"/>
      <x:c r="B7" s="2"/>
      <x:c r="C7" s="2"/>
      <x:c r="D7" s="2"/>
      <x:c r="E7" s="2"/>
      <x:c r="F7" s="2"/>
      <x:c r="G7" s="2"/>
      <x:c r="H7" s="2"/>
      <x:c r="I7" s="2"/>
      <x:c r="J7" s="2"/>
      <x:c r="K7" s="2"/>
      <x:c r="L7" s="2"/>
    </x:row>
    <x:row r="8" ht="46" customHeight="1">
      <x:c r="A8" s="18" t="str">
        <x:v>Results</x:v>
      </x:c>
      <x:c r="B8" s="19" t="str">
        <x:v>Value</x:v>
      </x:c>
      <x:c r="C8" s="2"/>
      <x:c r="D8" s="18" t="str">
        <x:v>Record coverage</x:v>
      </x:c>
      <x:c r="E8" s="19" t="str">
        <x:v>Count</x:v>
      </x:c>
      <x:c r="F8" s="2"/>
      <x:c r="G8" s="2"/>
      <x:c r="H8" s="2"/>
      <x:c r="I8" s="2"/>
      <x:c r="J8" s="2"/>
      <x:c r="K8" s="2"/>
      <x:c r="L8" s="2"/>
    </x:row>
    <x:row r="9" ht="30" customHeight="1">
      <x:c r="A9" s="40" t="str">
        <x:v>Completed trades</x:v>
      </x:c>
      <x:c r="B9" s="2" t="n">
        <x:f>IF($H$6="Check date filters","n.a.",COUNTIFS('Results'!$L$9:$L$208,1))</x:f>
        <x:v>3</x:v>
      </x:c>
      <x:c r="C9" s="2"/>
      <x:c r="D9" s="40" t="str">
        <x:v>Missing or invalid R records</x:v>
      </x:c>
      <x:c r="E9" s="2" t="n">
        <x:f>IF($H$6="Check date filters","n.a.",COUNTIFS('Results'!$L$9:$L$208,1,'Results'!$N$9:$N$208,0))</x:f>
        <x:v>1</x:v>
      </x:c>
      <x:c r="F9" s="2"/>
      <x:c r="G9" s="2"/>
      <x:c r="H9" s="2"/>
      <x:c r="I9" s="2"/>
      <x:c r="J9" s="2"/>
      <x:c r="K9" s="2"/>
      <x:c r="L9" s="2"/>
    </x:row>
    <x:row r="10" ht="30" customHeight="1">
      <x:c r="A10" s="40" t="str">
        <x:v>Net P&amp;L</x:v>
      </x:c>
      <x:c r="B10" s="20" t="n">
        <x:f>IF($H$6="Check date filters","n.a.",IF(B9=0,"n.a.",SUMIFS('Results'!$G$9:$G$208,'Results'!$L$9:$L$208,1)))</x:f>
        <x:v>32</x:v>
      </x:c>
      <x:c r="C10" s="2"/>
      <x:c r="D10" s="40" t="str">
        <x:v>Other R basis</x:v>
      </x:c>
      <x:c r="E10" s="2" t="n">
        <x:f>IF($H$6="Check date filters","n.a.",COUNTIFS('Results'!$L$9:$L$208,1,'Results'!$N$9:$N$208,1)-SUM('Results'!$M$9:$M$208))</x:f>
        <x:v>0</x:v>
      </x:c>
      <x:c r="F10" s="2"/>
      <x:c r="G10" s="2"/>
      <x:c r="H10" s="2"/>
      <x:c r="I10" s="2"/>
      <x:c r="J10" s="2"/>
      <x:c r="K10" s="2"/>
      <x:c r="L10" s="2"/>
    </x:row>
    <x:row r="11" ht="30" customHeight="1">
      <x:c r="A11" s="40" t="str">
        <x:v>Winning trades</x:v>
      </x:c>
      <x:c r="B11" s="2" t="n">
        <x:f>IF($H$6="Check date filters","n.a.",COUNTIFS('Results'!$L$9:$L$208,1,'Results'!$G$9:$G$208,"&gt;0"))</x:f>
        <x:v>2</x:v>
      </x:c>
      <x:c r="C11" s="2"/>
      <x:c r="D11" s="40" t="str">
        <x:v>Open positions</x:v>
      </x:c>
      <x:c r="E11" s="2" t="n">
        <x:f>COUNTIFS('Results'!$K$9:$K$208,2)</x:f>
        <x:v>0</x:v>
      </x:c>
      <x:c r="F11" s="2"/>
      <x:c r="G11" s="2"/>
      <x:c r="H11" s="2"/>
      <x:c r="I11" s="2"/>
      <x:c r="J11" s="2"/>
      <x:c r="K11" s="2"/>
      <x:c r="L11" s="2"/>
    </x:row>
    <x:row r="12" ht="30" customHeight="1">
      <x:c r="A12" s="40" t="str">
        <x:v>Losing trades</x:v>
      </x:c>
      <x:c r="B12" s="2" t="n">
        <x:f>IF($H$6="Check date filters","n.a.",COUNTIFS('Results'!$L$9:$L$208,1,'Results'!$G$9:$G$208,"&lt;0"))</x:f>
        <x:v>1</x:v>
      </x:c>
      <x:c r="C12" s="2"/>
      <x:c r="D12" s="40" t="str">
        <x:v>Incomplete / invalid positions</x:v>
      </x:c>
      <x:c r="E12" s="2" t="n">
        <x:f>COUNTIFS('Results'!$K$9:$K$208,3)</x:f>
        <x:v>0</x:v>
      </x:c>
      <x:c r="F12" s="2"/>
      <x:c r="G12" s="2"/>
      <x:c r="H12" s="2"/>
      <x:c r="I12" s="2"/>
      <x:c r="J12" s="2"/>
      <x:c r="K12" s="2"/>
      <x:c r="L12" s="2"/>
    </x:row>
    <x:row r="13" ht="30" customHeight="1">
      <x:c r="A13" s="40" t="str">
        <x:v>Breakeven trades</x:v>
      </x:c>
      <x:c r="B13" s="2" t="n">
        <x:f>IF($H$6="Check date filters","n.a.",COUNTIFS('Results'!$L$9:$L$208,1,'Results'!$G$9:$G$208,"=0"))</x:f>
        <x:v>0</x:v>
      </x:c>
      <x:c r="C13" s="2"/>
      <x:c r="D13" s="40" t="str">
        <x:v>Unsupported positions</x:v>
      </x:c>
      <x:c r="E13" s="2" t="n">
        <x:f>COUNTIFS('Results'!$K$9:$K$208,4)</x:f>
        <x:v>0</x:v>
      </x:c>
      <x:c r="F13" s="2"/>
      <x:c r="G13" s="2"/>
      <x:c r="H13" s="2"/>
      <x:c r="I13" s="2"/>
      <x:c r="J13" s="2"/>
      <x:c r="K13" s="2"/>
      <x:c r="L13" s="2"/>
    </x:row>
    <x:row r="14" ht="30" customHeight="1">
      <x:c r="A14" s="40" t="str">
        <x:v>Win rate</x:v>
      </x:c>
      <x:c r="B14" s="21" t="n">
        <x:f>IF($H$6="Check date filters","n.a.",IF(B9=0,"n.a.",B11/B9))</x:f>
        <x:v>0.6666666666666666</x:v>
      </x:c>
      <x:c r="C14" s="2"/>
      <x:c r="D14" s="40" t="str">
        <x:v>Exit rows needing attention</x:v>
      </x:c>
      <x:c r="E14" s="2" t="n">
        <x:f>COUNTIFS('Exits'!$G$9:$G$608,-1)</x:f>
        <x:v>0</x:v>
      </x:c>
      <x:c r="F14" s="2"/>
      <x:c r="G14" s="2"/>
      <x:c r="H14" s="2"/>
      <x:c r="I14" s="2"/>
      <x:c r="J14" s="2"/>
      <x:c r="K14" s="2"/>
      <x:c r="L14" s="2"/>
    </x:row>
    <x:row r="15" ht="30" customHeight="1">
      <x:c r="A15" s="40" t="str">
        <x:v>Profit factor</x:v>
      </x:c>
      <x:c r="B15" s="22" t="n">
        <x:f>IF($H$6="Check date filters","n.a.",IF(B9=0,"n.a.",IF(B12=0,"No losing trades",SUMIFS('Results'!$G$9:$G$208,'Results'!$L$9:$L$208,1,'Results'!$G$9:$G$208,"&gt;0")/-SUMIFS('Results'!$G$9:$G$208,'Results'!$L$9:$L$208,1,'Results'!$G$9:$G$208,"&lt;0"))))</x:f>
        <x:v>2.28</x:v>
      </x:c>
      <x:c r="C15" s="2"/>
      <x:c r="D15" s="40" t="str">
        <x:v>Used trade slots</x:v>
      </x:c>
      <x:c r="E15" s="2" t="n">
        <x:f>SUM('Results'!$P$9:$P$208)</x:f>
        <x:v>3</x:v>
      </x:c>
      <x:c r="F15" s="2"/>
      <x:c r="G15" s="2"/>
      <x:c r="H15" s="2"/>
      <x:c r="I15" s="2"/>
      <x:c r="J15" s="2"/>
      <x:c r="K15" s="2"/>
      <x:c r="L15" s="2"/>
    </x:row>
    <x:row r="16" ht="30" customHeight="1">
      <x:c r="A16" s="40" t="str">
        <x:v>Mean net P&amp;L</x:v>
      </x:c>
      <x:c r="B16" s="20" t="n">
        <x:f>IF($H$6="Check date filters","n.a.",IF(B9=0,"n.a.",B10/B9))</x:f>
        <x:v>10.666666666666666</x:v>
      </x:c>
      <x:c r="C16" s="2"/>
      <x:c r="D16" s="40" t="str">
        <x:v>Used exit slots</x:v>
      </x:c>
      <x:c r="E16" s="2" t="n">
        <x:f>SUM('Exits'!$K$9:$K$608)</x:f>
        <x:v>4</x:v>
      </x:c>
      <x:c r="F16" s="2"/>
      <x:c r="G16" s="2"/>
      <x:c r="H16" s="2"/>
      <x:c r="I16" s="2"/>
      <x:c r="J16" s="2"/>
      <x:c r="K16" s="2"/>
      <x:c r="L16" s="2"/>
    </x:row>
    <x:row r="17" ht="30" customHeight="1">
      <x:c r="A17" s="40" t="str">
        <x:v>Eligible for selected R basis</x:v>
      </x:c>
      <x:c r="B17" s="23" t="n">
        <x:f>IF($H$6="Check date filters","n.a.",SUM('Results'!$M$9:$M$208))</x:f>
        <x:v>2</x:v>
      </x:c>
      <x:c r="C17" s="2"/>
      <x:c r="D17" s="2"/>
      <x:c r="E17" s="2"/>
      <x:c r="F17" s="2"/>
      <x:c r="G17" s="2"/>
      <x:c r="H17" s="2"/>
      <x:c r="I17" s="2"/>
      <x:c r="J17" s="2"/>
      <x:c r="K17" s="2"/>
      <x:c r="L17" s="2"/>
    </x:row>
    <x:row r="18" ht="30" customHeight="1">
      <x:c r="A18" s="40" t="str">
        <x:v>Mean R</x:v>
      </x:c>
      <x:c r="B18" s="24" t="n">
        <x:f>IF($H$6="Check date filters","n.a.",IF(B17=0,"n.a.",SUMIFS('Results'!$H$9:$H$208,'Results'!$M$9:$M$208,1)/B17))</x:f>
        <x:v>0.51</x:v>
      </x:c>
      <x:c r="C18" s="2"/>
      <x:c r="D18" s="2"/>
      <x:c r="E18" s="2"/>
      <x:c r="F18" s="2"/>
      <x:c r="G18" s="44" t="str">
        <x:f>IF(AND(K4&lt;&gt;"PRICE",K4&lt;&gt;"ALL_IN"),"Select PRICE or ALL_IN","")</x:f>
      </x:c>
      <x:c r="H18" s="2"/>
      <x:c r="I18" s="2"/>
      <x:c r="J18" s="2"/>
      <x:c r="K18" s="2"/>
      <x:c r="L18" s="2"/>
    </x:row>
    <x:row r="19" ht="21" customHeight="1">
      <x:c r="A19" s="2"/>
      <x:c r="B19" s="2"/>
      <x:c r="C19" s="2"/>
      <x:c r="D19" s="2"/>
      <x:c r="E19" s="2"/>
      <x:c r="F19" s="2"/>
      <x:c r="G19" s="2"/>
      <x:c r="H19" s="2"/>
      <x:c r="I19" s="2"/>
      <x:c r="J19" s="2"/>
      <x:c r="K19" s="2"/>
      <x:c r="L19" s="2"/>
    </x:row>
    <x:row r="20" ht="21" customHeight="1">
      <x:c r="A20" s="25" t="str">
        <x:v>This is a fictional example in USD and UTC. EDU-LINEAR is not a real Forex specification.</x:v>
      </x:c>
      <x:c r="B20" s="2"/>
      <x:c r="C20" s="2"/>
      <x:c r="D20" s="2"/>
      <x:c r="E20" s="2"/>
      <x:c r="F20" s="2"/>
      <x:c r="G20" s="2"/>
      <x:c r="H20" s="2"/>
      <x:c r="I20" s="2"/>
      <x:c r="J20" s="2"/>
      <x:c r="K20" s="2"/>
      <x:c r="L20" s="2"/>
    </x:row>
    <x:row r="21" ht="21" customHeight="1">
      <x:c r="A21" s="2" t="str">
        <x:f>IF($H$6="Check date filters","Check date filters",IF(B9=0,"No completed positions in this period",""))</x:f>
      </x:c>
      <x:c r="B21" s="2"/>
      <x:c r="C21" s="2"/>
      <x:c r="D21" s="2"/>
      <x:c r="E21" s="2"/>
      <x:c r="F21" s="2"/>
      <x:c r="G21" s="2"/>
      <x:c r="H21" s="2"/>
      <x:c r="I21" s="2"/>
      <x:c r="J21" s="2"/>
      <x:c r="K21" s="2"/>
      <x:c r="L21" s="2"/>
    </x:row>
    <x:row r="22" ht="21" customHeight="1">
      <x:c r="A22" s="25" t="str">
        <x:v>Yellow cells are inputs. Grey cells contain formulas. Use the code legends in Readme.</x:v>
      </x:c>
      <x:c r="B22" s="2"/>
      <x:c r="C22" s="2"/>
      <x:c r="D22" s="2"/>
      <x:c r="E22" s="2"/>
      <x:c r="F22" s="2"/>
      <x:c r="G22" s="2"/>
      <x:c r="H22" s="2"/>
      <x:c r="I22" s="2"/>
      <x:c r="J22" s="2"/>
      <x:c r="K22" s="2"/>
      <x:c r="L22" s="2"/>
    </x:row>
    <x:row r="23" ht="21" customHeight="1">
      <x:c r="A23" s="25" t="str">
        <x:v>Capacity: 200 positions and 600 exits. Do not add rows beyond the prepared range.</x:v>
      </x:c>
      <x:c r="B23" s="2"/>
      <x:c r="C23" s="2"/>
      <x:c r="D23" s="2"/>
      <x:c r="E23" s="2"/>
      <x:c r="F23" s="2"/>
      <x:c r="G23" s="2"/>
      <x:c r="H23" s="2"/>
      <x:c r="I23" s="2"/>
      <x:c r="J23" s="2"/>
      <x:c r="K23" s="2"/>
      <x:c r="L23" s="2"/>
    </x:row>
    <x:row r="24" ht="21" customHeight="1">
      <x:c r="A24" s="25" t="str">
        <x:v>All money is in the selected currency. Changing its label does not convert amounts.</x:v>
      </x:c>
      <x:c r="B24" s="2"/>
      <x:c r="C24" s="2"/>
      <x:c r="D24" s="2"/>
      <x:c r="E24" s="2"/>
      <x:c r="F24" s="2"/>
      <x:c r="G24" s="2"/>
      <x:c r="H24" s="2"/>
      <x:c r="I24" s="2"/>
      <x:c r="J24" s="2"/>
      <x:c r="K24" s="2"/>
      <x:c r="L24" s="2"/>
    </x:row>
    <x:row r="25" ht="21" customHeight="1">
      <x:c r="A25" s="25" t="str">
        <x:v>Dates are numeric spreadsheet dates in one declared zone. UTC avoids daylight-saving ambiguity.</x:v>
      </x:c>
      <x:c r="B25" s="2"/>
      <x:c r="C25" s="2"/>
      <x:c r="D25" s="2"/>
      <x:c r="E25" s="2"/>
      <x:c r="F25" s="2"/>
      <x:c r="G25" s="2"/>
      <x:c r="H25" s="2"/>
      <x:c r="I25" s="2"/>
      <x:c r="J25" s="2"/>
      <x:c r="K25" s="2"/>
      <x:c r="L25" s="2"/>
    </x:row>
    <x:row r="26" ht="21" customHeight="1">
      <x:c r="A26" s="25" t="str">
        <x:v>R coverage uses the selected basis only. Money totals still include valid trades with missing risk.</x:v>
      </x:c>
      <x:c r="B26" s="2"/>
      <x:c r="C26" s="2"/>
      <x:c r="D26" s="2"/>
      <x:c r="E26" s="2"/>
      <x:c r="F26" s="2"/>
      <x:c r="G26" s="2"/>
      <x:c r="H26" s="2"/>
      <x:c r="I26" s="2"/>
      <x:c r="J26" s="2"/>
      <x:c r="K26" s="2"/>
      <x:c r="L26" s="2"/>
    </x:row>
    <x:row r="27" ht="21" customHeight="1">
      <x:c r="A27" s="25" t="str">
        <x:v>The date filter uses the final closing date and includes all costs and exits of each selected position.</x:v>
      </x:c>
      <x:c r="B27" s="2"/>
      <x:c r="C27" s="2"/>
      <x:c r="D27" s="2"/>
      <x:c r="E27" s="2"/>
      <x:c r="F27" s="2"/>
      <x:c r="G27" s="2"/>
      <x:c r="H27" s="2"/>
      <x:c r="I27" s="2"/>
      <x:c r="J27" s="2"/>
      <x:c r="K27" s="2"/>
      <x:c r="L27" s="2"/>
    </x:row>
    <x:row r="28" ht="21" customHeight="1">
      <x:c r="A28" s="25" t="str">
        <x:v>Net P&amp;L is a trade result, not an account return. Deposits and withdrawals do not belong here.</x:v>
      </x:c>
      <x:c r="B28" s="2"/>
      <x:c r="C28" s="2"/>
      <x:c r="D28" s="2"/>
      <x:c r="E28" s="2"/>
      <x:c r="F28" s="2"/>
      <x:c r="G28" s="2"/>
      <x:c r="H28" s="2"/>
      <x:c r="I28" s="2"/>
      <x:c r="J28" s="2"/>
      <x:c r="K28" s="2"/>
      <x:c r="L28" s="2"/>
    </x:row>
    <x:row r="29" ht="21" customHeight="1">
      <x:c r="A29" s="25" t="str">
        <x:v>R counts use the selected period; other coverage counts use all records.</x:v>
      </x:c>
      <x:c r="B29" s="2"/>
      <x:c r="C29" s="2"/>
      <x:c r="D29" s="2"/>
      <x:c r="E29" s="2"/>
      <x:c r="F29" s="2"/>
      <x:c r="G29" s="2"/>
      <x:c r="H29" s="2"/>
      <x:c r="I29" s="2"/>
      <x:c r="J29" s="2"/>
      <x:c r="K29" s="2"/>
      <x:c r="L29" s="2"/>
    </x:row>
    <x:row r="30" ht="21" customHeight="1">
      <x:c r="A30" s="2"/>
      <x:c r="B30" s="2"/>
      <x:c r="C30" s="2"/>
      <x:c r="D30" s="2"/>
      <x:c r="E30" s="2"/>
      <x:c r="F30" s="2"/>
      <x:c r="G30" s="2"/>
      <x:c r="H30" s="2"/>
      <x:c r="I30" s="2"/>
      <x:c r="J30" s="2"/>
      <x:c r="K30" s="2"/>
      <x:c r="L30" s="2"/>
    </x:row>
  </x:sheetData>
  <x:conditionalFormatting sqref="E11:E14">
    <x:cfRule type="cellIs" dxfId="2" priority="1" operator="greaterThan">
      <x:formula>0</x:formula>
    </x:cfRule>
  </x:conditionalFormatting>
  <x:dataValidations count="2">
    <x:dataValidation type="list" sqref="H4">
      <x:formula1>"NET,GROSS"</x:formula1>
    </x:dataValidation>
    <x:dataValidation type="list" sqref="K4">
      <x:formula1>"PRICE,ALL_IN"</x:formula1>
    </x:dataValidation>
  </x:dataValidations>
  <x:pageMargins left="0.7" right="0.7" top="0.75" bottom="0.75" header="0.3" footer="0.3"/>
</x:worksheet>
</file>

<file path=xl/worksheets/sheet2.xml><?xml version="1.0" encoding="utf-8"?>
<x:worksheet xmlns:x="http://schemas.openxmlformats.org/spreadsheetml/2006/main">
  <x:sheetPr>
    <x:tabColor rgb="FF6686A5"/>
  </x:sheetPr>
  <x:sheetViews>
    <x:sheetView showGridLines="0" workbookViewId="0">
      <x:pane xSplit="1" ySplit="8" topLeftCell="B9" activePane="bottomRight" state="frozen"/>
    </x:sheetView>
  </x:sheetViews>
  <x:sheetFormatPr defaultRowHeight="15"/>
  <x:cols>
    <x:col min="1" max="1" width="20" hidden="0" customWidth="1"/>
    <x:col min="2" max="2" width="25" hidden="0" customWidth="1"/>
    <x:col min="3" max="3" width="50" hidden="0" customWidth="1"/>
    <x:col min="4" max="4" width="20" hidden="0" customWidth="1"/>
    <x:col min="5" max="5" width="24" hidden="0" customWidth="1"/>
    <x:col min="6" max="6" width="18" hidden="0" customWidth="1"/>
    <x:col min="7" max="7" width="18" hidden="0" customWidth="1"/>
    <x:col min="8" max="8" width="18" hidden="0" customWidth="1"/>
    <x:col min="9" max="9" width="35" hidden="0" customWidth="1"/>
    <x:col min="10" max="10" width="20"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s>
  <x:sheetData>
    <x:row r="1" ht="21" customHeight="1">
      <x:c r="A1" s="2"/>
      <x:c r="B1" s="2"/>
      <x:c r="C1" s="2"/>
      <x:c r="D1" s="2"/>
      <x:c r="E1" s="2"/>
      <x:c r="F1" s="2"/>
      <x:c r="G1" s="2"/>
      <x:c r="H1" s="2"/>
      <x:c r="I1" s="2"/>
      <x:c r="J1" s="2"/>
      <x:c r="K1" s="2"/>
      <x:c r="L1" s="2"/>
      <x:c r="M1" s="2"/>
      <x:c r="N1" s="2"/>
      <x:c r="O1" s="2"/>
      <x:c r="P1" s="2"/>
    </x:row>
    <x:row r="2" ht="30" customHeight="1">
      <x:c r="A2" s="4" t="str">
        <x:v>Results</x:v>
      </x:c>
      <x:c r="B2" s="5"/>
      <x:c r="C2" s="5"/>
      <x:c r="D2" s="5"/>
      <x:c r="E2" s="5"/>
      <x:c r="F2" s="5"/>
      <x:c r="G2" s="5"/>
      <x:c r="H2" s="5"/>
      <x:c r="I2" s="5"/>
      <x:c r="J2" s="5"/>
      <x:c r="K2" s="5"/>
      <x:c r="L2" s="5"/>
      <x:c r="M2" s="2"/>
      <x:c r="N2" s="2"/>
      <x:c r="O2" s="2"/>
      <x:c r="P2" s="2"/>
    </x:row>
    <x:row r="3" ht="21" customHeight="1">
      <x:c r="A3" s="2"/>
      <x:c r="B3" s="2"/>
      <x:c r="C3" s="2"/>
      <x:c r="D3" s="2"/>
      <x:c r="E3" s="2"/>
      <x:c r="F3" s="2"/>
      <x:c r="G3" s="2"/>
      <x:c r="H3" s="2"/>
      <x:c r="I3" s="2"/>
      <x:c r="J3" s="2"/>
      <x:c r="K3" s="2"/>
      <x:c r="L3" s="2"/>
      <x:c r="M3" s="2"/>
      <x:c r="N3" s="2"/>
      <x:c r="O3" s="2"/>
      <x:c r="P3" s="2"/>
    </x:row>
    <x:row r="4" ht="21" customHeight="1">
      <x:c r="A4" s="25" t="str">
        <x:v>R coverage uses the selected basis only. Money totals still include valid trades with missing risk.</x:v>
      </x:c>
      <x:c r="B4" s="2"/>
      <x:c r="C4" s="2"/>
      <x:c r="D4" s="2"/>
      <x:c r="E4" s="2"/>
      <x:c r="F4" s="2"/>
      <x:c r="G4" s="2"/>
      <x:c r="H4" s="2"/>
      <x:c r="I4" s="2"/>
      <x:c r="J4" s="2"/>
      <x:c r="K4" s="2"/>
      <x:c r="L4" s="2"/>
      <x:c r="M4" s="2"/>
      <x:c r="N4" s="2"/>
      <x:c r="O4" s="2"/>
      <x:c r="P4" s="2"/>
    </x:row>
    <x:row r="5" ht="21" customHeight="1">
      <x:c r="A5" s="25" t="str">
        <x:v>The date filter uses the final closing date and includes all costs and exits of each selected position.</x:v>
      </x:c>
      <x:c r="B5" s="2"/>
      <x:c r="C5" s="2"/>
      <x:c r="D5" s="2"/>
      <x:c r="E5" s="2"/>
      <x:c r="F5" s="2"/>
      <x:c r="G5" s="2"/>
      <x:c r="H5" s="2"/>
      <x:c r="I5" s="2"/>
      <x:c r="J5" s="2"/>
      <x:c r="K5" s="2"/>
      <x:c r="L5" s="2"/>
      <x:c r="M5" s="2"/>
      <x:c r="N5" s="2"/>
      <x:c r="O5" s="2"/>
      <x:c r="P5" s="2"/>
    </x:row>
    <x:row r="6" ht="21" customHeight="1">
      <x:c r="A6" s="25" t="str">
        <x:v>Yellow cells are inputs. Grey cells contain formulas. Use the code legends in Readme.</x:v>
      </x:c>
      <x:c r="B6" s="2"/>
      <x:c r="C6" s="2"/>
      <x:c r="D6" s="2"/>
      <x:c r="E6" s="2"/>
      <x:c r="F6" s="2"/>
      <x:c r="G6" s="2"/>
      <x:c r="H6" s="2"/>
      <x:c r="I6" s="2"/>
      <x:c r="J6" s="2"/>
      <x:c r="K6" s="2"/>
      <x:c r="L6" s="2"/>
      <x:c r="M6" s="2"/>
      <x:c r="N6" s="2"/>
      <x:c r="O6" s="2"/>
      <x:c r="P6" s="2"/>
    </x:row>
    <x:row r="7" ht="21" customHeight="1">
      <x:c r="A7" s="2"/>
      <x:c r="B7" s="2"/>
      <x:c r="C7" s="2"/>
      <x:c r="D7" s="2"/>
      <x:c r="E7" s="2"/>
      <x:c r="F7" s="2"/>
      <x:c r="G7" s="2"/>
      <x:c r="H7" s="2"/>
      <x:c r="I7" s="2"/>
      <x:c r="J7" s="2"/>
      <x:c r="K7" s="2"/>
      <x:c r="L7" s="2"/>
      <x:c r="M7" s="2"/>
      <x:c r="N7" s="2"/>
      <x:c r="O7" s="2"/>
      <x:c r="P7" s="2"/>
    </x:row>
    <x:row r="8" ht="46" customHeight="1">
      <x:c r="A8" s="18" t="str">
        <x:v>Trade ID</x:v>
      </x:c>
      <x:c r="B8" s="28" t="str">
        <x:v>Position status</x:v>
      </x:c>
      <x:c r="C8" s="28" t="str">
        <x:v>Action needed</x:v>
      </x:c>
      <x:c r="D8" s="28" t="str">
        <x:v>Closed quantity</x:v>
      </x:c>
      <x:c r="E8" s="28" t="str">
        <x:v>Final close</x:v>
      </x:c>
      <x:c r="F8" s="28" t="str">
        <x:v>Gross P&amp;L</x:v>
      </x:c>
      <x:c r="G8" s="28" t="str">
        <x:v>Net P&amp;L</x:v>
      </x:c>
      <x:c r="H8" s="28" t="str">
        <x:v>R-multiple</x:v>
      </x:c>
      <x:c r="I8" s="28" t="str">
        <x:v>R record</x:v>
      </x:c>
      <x:c r="J8" s="19" t="str">
        <x:v>Period</x:v>
      </x:c>
      <x:c r="K8" s="18" t="str">
        <x:v>State code</x:v>
      </x:c>
      <x:c r="L8" s="28" t="str">
        <x:v>In period</x:v>
      </x:c>
      <x:c r="M8" s="28" t="str">
        <x:v>R selected</x:v>
      </x:c>
      <x:c r="N8" s="28" t="str">
        <x:v>R valid</x:v>
      </x:c>
      <x:c r="O8" s="28" t="str">
        <x:v>Exit count</x:v>
      </x:c>
      <x:c r="P8" s="19" t="str">
        <x:v>Active row</x:v>
      </x:c>
    </x:row>
    <x:row r="9" ht="52" customHeight="1">
      <x:c r="A9" s="29" t="str">
        <x:f>IF(P9=0,"",IF('Trades'!A9="","[Trades "&amp;ROW()&amp;"]",'Trades'!A9))</x:f>
        <x:v>A</x:v>
      </x:c>
      <x:c r="B9" s="33" t="str">
        <x:f>IF(K9=0,"",CHOOSE(K9,"Completed","Open","Incomplete / invalid","Unsupported"))</x:f>
        <x:v>Completed</x:v>
      </x:c>
      <x:c r="C9" s="33" t="str">
        <x:f>IF(P9=0,"",IF('Trades'!I9="UNSUPPORTED","Additions / reversals are unsupported",IF('Trades'!A9="","Enter a trade ID",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IDs: text starting with A–Z, up to 64 characters; do not use *, ?, ~, =, &lt; or &gt;. Example: T-001.",IF(COUNTIFS('Trades'!$A$9:$A$208,'Trades'!A9)&lt;&gt;1,"Trade ID is duplicated",IF('Trades'!B9="","Enter the symbol",IF(AND('Trades'!C9&lt;&gt;"LONG",'Trades'!C9&lt;&gt;"SHORT"),"Select LONG or SHORT",IF(NOT(ISNUMBER('Trades'!D9)),"Enter a valid opening date/time",IF(OR('Trades'!D9&lt;1,'Trades'!D9&gt;2958465),"Enter a valid opening date/time",IF(NOT(ISNUMBER('Trades'!E9)),"Enter a positive original quantity",IF(OR('Trades'!E9&lt;=0,'Trades'!E9&gt;1000000,ROUND('Trades'!E9,8)&lt;&gt;'Trades'!E9),"Enter a positive original quantity",IF('Trades'!F9="","State the quantity unit",IF(AND('Trades'!I9&lt;&gt;"OPEN",'Trades'!I9&lt;&gt;"CLOSED"),"Select OPEN or CLOSED",IF(AND('Trades'!J9&lt;&gt;"NET",'Trades'!J9&lt;&gt;"GROSS"),"Select NET or GROSS",IF(COUNTIFS('Exits'!$B$9:$B$608,'Trades'!A9,'Exits'!$G$9:$G$608,-1)&gt;0,"Review linked exit rows",IF(D9&gt;'Trades'!E9,"Closed quantity exceeds original",IF(AND('Trades'!I9="OPEN",D9='Trades'!E9),"OPEN conflicts with no remainder",IF('Trades'!I9="OPEN","",IF(O9=0,"Add a closing event in Exits",IF(D9&lt;&gt;'Trades'!E9,"CLOSED requires all quantity closed",IF(AND('Trades'!J9="NET",NOT(ISNUMBER('Trades'!L9))),"Enter the reconciled whole-position net",IF(AND('Trades'!J9="NET",'Trades'!K9&lt;&gt;"YES"),"Confirm the net covers the whole position",IF(IF('Trades'!J9="NET",IF('Trades'!M9="",FALSE,IF(NOT(ISNUMBER('Trades'!M9)),TRUE,OR('Trades'!M9&lt;0,'Trades'!M9&gt;1000000000,ROUND('Trades'!M9,2)&lt;&gt;'Trades'!M9))),FALSE),"Money: at most 2 decimals; absolute input value ≤ 1,000,000,000.",IF(IF('Trades'!J9="NET",IF('Trades'!N9="",FALSE,IF(NOT(ISNUMBER('Trades'!N9)),TRUE,OR('Trades'!N9&lt;0,'Trades'!N9&gt;1000000000,ROUND('Trades'!N9,2)&lt;&gt;'Trades'!N9))),FALSE),"Money: at most 2 decimals; absolute input value ≤ 1,000,000,000.",IF(IF('Trades'!J9="NET",IF('Trades'!O9="",FALSE,IF(NOT(ISNUMBER('Trades'!O9)),TRUE,OR(ABS('Trades'!O9)&gt;1000000000,ROUND('Trades'!O9,2)&lt;&gt;'Trades'!O9))),FALSE),"Money: at most 2 decimals; absolute input value ≤ 1,000,000,000.",IF(AND('Trades'!J9="GROSS",NOT(ISNUMBER('Trades'!M9))),"Enter commission: zero is a value",IF(AND('Trades'!J9="GROSS",'Trades'!M9&lt;0),"Commission must be nonnegative",IF(AND('Trades'!J9="GROSS",NOT(ISNUMBER('Trades'!N9))),"Enter other fees: zero is a value",IF(AND('Trades'!J9="GROSS",'Trades'!N9&lt;0),"Other fees must be nonnegative",IF(AND('Trades'!J9="GROSS",NOT(ISNUMBER('Trades'!O9))),"Enter signed financing, including zero",IF(AND('Trades'!J9="GROSS",NOT(ISNUMBER(F9))),"Enter gross P&amp;L for every exit",IF(IF('Trades'!J9="NET",OR(ABS('Trades'!L9)&gt;1000000000,ROUND('Trades'!L9,2)&lt;&gt;'Trades'!L9),FALSE),"Money: at most 2 decimals; absolute input value ≤ 1,000,000,000.",IF(IF('Trades'!J9="GROSS",OR(ABS('Trades'!M9)&gt;1000000000,ABS('Trades'!N9)&gt;1000000000,ABS('Trades'!O9)&gt;1000000000,ROUND('Trades'!M9,2)&lt;&gt;'Trades'!M9,ROUND('Trades'!N9,2)&lt;&gt;'Trades'!N9,ROUND('Trades'!O9,2)&lt;&gt;'Trades'!O9),FALSE),"Money: at most 2 decimals; absolute input value ≤ 1,000,000,000.",IF(AND('Trades'!G9&lt;&gt;"",OR(NOT(ISNUMBER('Trades'!G9)),'Trades'!G9&lt;=0)),"Enter a positive price or leave blank",IF(AND('Trades'!H9&lt;&gt;"",OR(NOT(ISNUMBER('Trades'!H9)),'Trades'!H9&lt;=0)),"Enter a positive price or leave blank","")))))))))))))))))))))))))))))))))))</x:f>
      </x:c>
      <x:c r="D9" s="31" t="n">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n.a.",ROUND(SUMIFS('Exits'!$I$9:$I$608,'Exits'!$B$9:$B$608,'Trades'!A9),8)))</x:f>
        <x:v>100</x:v>
      </x:c>
      <x:c r="E9" s="32" t="n">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n.a.",IF(OR(O9=0,COUNTIFS('Exits'!$B$9:$B$608,'Trades'!A9,'Exits'!$G$9:$G$608,-1)&gt;0),"n.a.",_xlfn.MAXIFS('Exits'!$C$9:$C$608,'Exits'!$B$9:$B$608,'Trades'!A9))))</x:f>
        <x:v>46297.416666666664</x:v>
      </x:c>
      <x:c r="F9" s="30" t="n">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n.a.",IF(AND(O9&gt;0,SUMIFS('Exits'!$J$9:$J$608,'Exits'!$B$9:$B$608,'Trades'!A9)=O9),ROUND(SUMIFS('Exits'!$F$9:$F$608,'Exits'!$B$9:$B$608,'Trades'!A9),2),"n.a.")))</x:f>
        <x:v>20</x:v>
      </x:c>
      <x:c r="G9" s="30" t="n">
        <x:f>IF(P9=0,"",IF(K9&lt;&gt;1,"n.a.",IF('Trades'!J9="NET",'Trades'!L9,ROUND(F9-'Trades'!M9-'Trades'!N9+'Trades'!O9,2))))</x:f>
        <x:v>12</x:v>
      </x:c>
      <x:c r="H9" s="31" t="n">
        <x:f>IF(P9=0,"",IF(N9=1,G9/'Trades'!P9,"n.a."))</x:f>
        <x:v>0.12</x:v>
      </x:c>
      <x:c r="I9" s="33" t="str">
        <x:f>IF(P9=0,"",IF(K9&lt;&gt;1,"Position not completed",IF(NOT(ISNUMBER('Trades'!P9)),"Risk missing or invalid: positive, ≤ 1,000,000,000, at most 2 decimals.",IF(OR('Trades'!P9&lt;=0,'Trades'!P9&gt;1000000000,ROUND('Trades'!P9,2)&lt;&gt;'Trades'!P9),"Risk missing or invalid: positive, ≤ 1,000,000,000, at most 2 decimals.",IF(AND('Trades'!Q9&lt;&gt;"PRICE",'Trades'!Q9&lt;&gt;"ALL_IN"),"Select PRICE or ALL_IN",IF('Trades'!Q9&lt;&gt;'Summary'!$K$4,"Different selected basis","Recorded"))))))</x:f>
        <x:v>Recorded</x:v>
      </x:c>
      <x:c r="J9" s="33" t="str">
        <x:f>IF(P9=0,"",IF('Summary'!$H$6="Check date filters","Check date filters",IF(L9=1,"Included",IF(K9=1,"Outside period","Not eligible"))))</x:f>
        <x:v>Included</x:v>
      </x:c>
      <x:c r="K9" s="29" t="n">
        <x:f>IF(P9=0,0,IF('Trades'!I9="UNSUPPORTED",4,IF(C9&lt;&gt;"",3,IF('Trades'!I9="OPEN",2,1))))</x:f>
        <x:v>1</x:v>
      </x:c>
      <x:c r="L9" s="29" t="n">
        <x:f>IF(OR(K9&lt;&gt;1,'Summary'!$H$6="Check date filters"),0,IF(AND(OR('Summary'!$B$6="",E9&gt;='Summary'!$B$6),OR('Summary'!$E$6="",E9&lt;'Summary'!$E$6+1)),1,0))</x:f>
        <x:v>1</x:v>
      </x:c>
      <x:c r="M9" s="29" t="n">
        <x:f>IF(AND(L9=1,N9=1,'Trades'!Q9='Summary'!$K$4),1,0)</x:f>
        <x:v>1</x:v>
      </x:c>
      <x:c r="N9" s="29" t="n">
        <x:f>IF(K9&lt;&gt;1,0,IF(NOT(ISNUMBER('Trades'!P9)),0,IF(AND('Trades'!P9&gt;0,'Trades'!P9&lt;=1000000000,ROUND('Trades'!P9,2)='Trades'!P9,OR('Trades'!Q9="PRICE",'Trades'!Q9="ALL_IN")),1,0)))</x:f>
        <x:v>1</x:v>
      </x:c>
      <x:c r="O9" s="29" t="n">
        <x:f>IF(P9=0,0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0,COUNTIFS('Exits'!$B$9:$B$608,'Trades'!A9,'Exits'!$K$9:$K$608,1)))</x:f>
        <x:v>2</x:v>
      </x:c>
      <x:c r="P9" s="29" t="n">
        <x:f>IF(COUNTA('Trades'!A9:I9,'Trades'!K9:T9)=0,0,1)</x:f>
        <x:v>1</x:v>
      </x:c>
    </x:row>
    <x:row r="10" ht="52" customHeight="1">
      <x:c r="A10" s="29" t="str">
        <x:f>IF(P10=0,"",IF('Trades'!A10="","[Trades "&amp;ROW()&amp;"]",'Trades'!A10))</x:f>
        <x:v>B</x:v>
      </x:c>
      <x:c r="B10" s="33" t="str">
        <x:f>IF(K10=0,"",CHOOSE(K10,"Completed","Open","Incomplete / invalid","Unsupported"))</x:f>
        <x:v>Completed</x:v>
      </x:c>
      <x:c r="C10" s="33" t="str">
        <x:f>IF(P10=0,"",IF('Trades'!I10="UNSUPPORTED","Additions / reversals are unsupported",IF('Trades'!A10="","Enter a trade ID",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IDs: text starting with A–Z, up to 64 characters; do not use *, ?, ~, =, &lt; or &gt;. Example: T-001.",IF(COUNTIFS('Trades'!$A$9:$A$208,'Trades'!A10)&lt;&gt;1,"Trade ID is duplicated",IF('Trades'!B10="","Enter the symbol",IF(AND('Trades'!C10&lt;&gt;"LONG",'Trades'!C10&lt;&gt;"SHORT"),"Select LONG or SHORT",IF(NOT(ISNUMBER('Trades'!D10)),"Enter a valid opening date/time",IF(OR('Trades'!D10&lt;1,'Trades'!D10&gt;2958465),"Enter a valid opening date/time",IF(NOT(ISNUMBER('Trades'!E10)),"Enter a positive original quantity",IF(OR('Trades'!E10&lt;=0,'Trades'!E10&gt;1000000,ROUND('Trades'!E10,8)&lt;&gt;'Trades'!E10),"Enter a positive original quantity",IF('Trades'!F10="","State the quantity unit",IF(AND('Trades'!I10&lt;&gt;"OPEN",'Trades'!I10&lt;&gt;"CLOSED"),"Select OPEN or CLOSED",IF(AND('Trades'!J10&lt;&gt;"NET",'Trades'!J10&lt;&gt;"GROSS"),"Select NET or GROSS",IF(COUNTIFS('Exits'!$B$9:$B$608,'Trades'!A10,'Exits'!$G$9:$G$608,-1)&gt;0,"Review linked exit rows",IF(D10&gt;'Trades'!E10,"Closed quantity exceeds original",IF(AND('Trades'!I10="OPEN",D10='Trades'!E10),"OPEN conflicts with no remainder",IF('Trades'!I10="OPEN","",IF(O10=0,"Add a closing event in Exits",IF(D10&lt;&gt;'Trades'!E10,"CLOSED requires all quantity closed",IF(AND('Trades'!J10="NET",NOT(ISNUMBER('Trades'!L10))),"Enter the reconciled whole-position net",IF(AND('Trades'!J10="NET",'Trades'!K10&lt;&gt;"YES"),"Confirm the net covers the whole position",IF(IF('Trades'!J10="NET",IF('Trades'!M10="",FALSE,IF(NOT(ISNUMBER('Trades'!M10)),TRUE,OR('Trades'!M10&lt;0,'Trades'!M10&gt;1000000000,ROUND('Trades'!M10,2)&lt;&gt;'Trades'!M10))),FALSE),"Money: at most 2 decimals; absolute input value ≤ 1,000,000,000.",IF(IF('Trades'!J10="NET",IF('Trades'!N10="",FALSE,IF(NOT(ISNUMBER('Trades'!N10)),TRUE,OR('Trades'!N10&lt;0,'Trades'!N10&gt;1000000000,ROUND('Trades'!N10,2)&lt;&gt;'Trades'!N10))),FALSE),"Money: at most 2 decimals; absolute input value ≤ 1,000,000,000.",IF(IF('Trades'!J10="NET",IF('Trades'!O10="",FALSE,IF(NOT(ISNUMBER('Trades'!O10)),TRUE,OR(ABS('Trades'!O10)&gt;1000000000,ROUND('Trades'!O10,2)&lt;&gt;'Trades'!O10))),FALSE),"Money: at most 2 decimals; absolute input value ≤ 1,000,000,000.",IF(AND('Trades'!J10="GROSS",NOT(ISNUMBER('Trades'!M10))),"Enter commission: zero is a value",IF(AND('Trades'!J10="GROSS",'Trades'!M10&lt;0),"Commission must be nonnegative",IF(AND('Trades'!J10="GROSS",NOT(ISNUMBER('Trades'!N10))),"Enter other fees: zero is a value",IF(AND('Trades'!J10="GROSS",'Trades'!N10&lt;0),"Other fees must be nonnegative",IF(AND('Trades'!J10="GROSS",NOT(ISNUMBER('Trades'!O10))),"Enter signed financing, including zero",IF(AND('Trades'!J10="GROSS",NOT(ISNUMBER(F10))),"Enter gross P&amp;L for every exit",IF(IF('Trades'!J10="NET",OR(ABS('Trades'!L10)&gt;1000000000,ROUND('Trades'!L10,2)&lt;&gt;'Trades'!L10),FALSE),"Money: at most 2 decimals; absolute input value ≤ 1,000,000,000.",IF(IF('Trades'!J10="GROSS",OR(ABS('Trades'!M10)&gt;1000000000,ABS('Trades'!N10)&gt;1000000000,ABS('Trades'!O10)&gt;1000000000,ROUND('Trades'!M10,2)&lt;&gt;'Trades'!M10,ROUND('Trades'!N10,2)&lt;&gt;'Trades'!N10,ROUND('Trades'!O10,2)&lt;&gt;'Trades'!O10),FALSE),"Money: at most 2 decimals; absolute input value ≤ 1,000,000,000.",IF(AND('Trades'!G10&lt;&gt;"",OR(NOT(ISNUMBER('Trades'!G10)),'Trades'!G10&lt;=0)),"Enter a positive price or leave blank",IF(AND('Trades'!H10&lt;&gt;"",OR(NOT(ISNUMBER('Trades'!H10)),'Trades'!H10&lt;=0)),"Enter a positive price or leave blank","")))))))))))))))))))))))))))))))))))</x:f>
      </x:c>
      <x:c r="D10" s="31" t="n">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n.a.",ROUND(SUMIFS('Exits'!$I$9:$I$608,'Exits'!$B$9:$B$608,'Trades'!A10),8)))</x:f>
        <x:v>50</x:v>
      </x:c>
      <x:c r="E10" s="32" t="n">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n.a.",IF(OR(O10=0,COUNTIFS('Exits'!$B$9:$B$608,'Trades'!A10,'Exits'!$G$9:$G$608,-1)&gt;0),"n.a.",_xlfn.MAXIFS('Exits'!$C$9:$C$608,'Exits'!$B$9:$B$608,'Trades'!A10))))</x:f>
        <x:v>46298.5</x:v>
      </x:c>
      <x:c r="F10" s="30" t="n">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n.a.",IF(AND(O10&gt;0,SUMIFS('Exits'!$J$9:$J$608,'Exits'!$B$9:$B$608,'Trades'!A10)=O10),ROUND(SUMIFS('Exits'!$F$9:$F$608,'Exits'!$B$9:$B$608,'Trades'!A10),2),"n.a.")))</x:f>
        <x:v>50</x:v>
      </x:c>
      <x:c r="G10" s="30" t="n">
        <x:f>IF(P10=0,"",IF(K10&lt;&gt;1,"n.a.",IF('Trades'!J10="NET",'Trades'!L10,ROUND(F10-'Trades'!M10-'Trades'!N10+'Trades'!O10,2))))</x:f>
        <x:v>45</x:v>
      </x:c>
      <x:c r="H10" s="31" t="n">
        <x:f>IF(P10=0,"",IF(N10=1,G10/'Trades'!P10,"n.a."))</x:f>
        <x:v>0.9</x:v>
      </x:c>
      <x:c r="I10" s="33" t="str">
        <x:f>IF(P10=0,"",IF(K10&lt;&gt;1,"Position not completed",IF(NOT(ISNUMBER('Trades'!P10)),"Risk missing or invalid: positive, ≤ 1,000,000,000, at most 2 decimals.",IF(OR('Trades'!P10&lt;=0,'Trades'!P10&gt;1000000000,ROUND('Trades'!P10,2)&lt;&gt;'Trades'!P10),"Risk missing or invalid: positive, ≤ 1,000,000,000, at most 2 decimals.",IF(AND('Trades'!Q10&lt;&gt;"PRICE",'Trades'!Q10&lt;&gt;"ALL_IN"),"Select PRICE or ALL_IN",IF('Trades'!Q10&lt;&gt;'Summary'!$K$4,"Different selected basis","Recorded"))))))</x:f>
        <x:v>Recorded</x:v>
      </x:c>
      <x:c r="J10" s="33" t="str">
        <x:f>IF(P10=0,"",IF('Summary'!$H$6="Check date filters","Check date filters",IF(L10=1,"Included",IF(K10=1,"Outside period","Not eligible"))))</x:f>
        <x:v>Included</x:v>
      </x:c>
      <x:c r="K10" s="29" t="n">
        <x:f>IF(P10=0,0,IF('Trades'!I10="UNSUPPORTED",4,IF(C10&lt;&gt;"",3,IF('Trades'!I10="OPEN",2,1))))</x:f>
        <x:v>1</x:v>
      </x:c>
      <x:c r="L10" s="29" t="n">
        <x:f>IF(OR(K10&lt;&gt;1,'Summary'!$H$6="Check date filters"),0,IF(AND(OR('Summary'!$B$6="",E10&gt;='Summary'!$B$6),OR('Summary'!$E$6="",E10&lt;'Summary'!$E$6+1)),1,0))</x:f>
        <x:v>1</x:v>
      </x:c>
      <x:c r="M10" s="29" t="n">
        <x:f>IF(AND(L10=1,N10=1,'Trades'!Q10='Summary'!$K$4),1,0)</x:f>
        <x:v>1</x:v>
      </x:c>
      <x:c r="N10" s="29" t="n">
        <x:f>IF(K10&lt;&gt;1,0,IF(NOT(ISNUMBER('Trades'!P10)),0,IF(AND('Trades'!P10&gt;0,'Trades'!P10&lt;=1000000000,ROUND('Trades'!P10,2)='Trades'!P10,OR('Trades'!Q10="PRICE",'Trades'!Q10="ALL_IN")),1,0)))</x:f>
        <x:v>1</x:v>
      </x:c>
      <x:c r="O10" s="29" t="n">
        <x:f>IF(P10=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0,COUNTIFS('Exits'!$B$9:$B$608,'Trades'!A10,'Exits'!$K$9:$K$608,1)))</x:f>
        <x:v>1</x:v>
      </x:c>
      <x:c r="P10" s="29" t="n">
        <x:f>IF(COUNTA('Trades'!A10:I10,'Trades'!K10:T10)=0,0,1)</x:f>
        <x:v>1</x:v>
      </x:c>
    </x:row>
    <x:row r="11" ht="52" customHeight="1">
      <x:c r="A11" s="29" t="str">
        <x:f>IF(P11=0,"",IF('Trades'!A11="","[Trades "&amp;ROW()&amp;"]",'Trades'!A11))</x:f>
        <x:v>C</x:v>
      </x:c>
      <x:c r="B11" s="33" t="str">
        <x:f>IF(K11=0,"",CHOOSE(K11,"Completed","Open","Incomplete / invalid","Unsupported"))</x:f>
        <x:v>Completed</x:v>
      </x:c>
      <x:c r="C11" s="33" t="str">
        <x:f>IF(P11=0,"",IF('Trades'!I11="UNSUPPORTED","Additions / reversals are unsupported",IF('Trades'!A11="","Enter a trade ID",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IDs: text starting with A–Z, up to 64 characters; do not use *, ?, ~, =, &lt; or &gt;. Example: T-001.",IF(COUNTIFS('Trades'!$A$9:$A$208,'Trades'!A11)&lt;&gt;1,"Trade ID is duplicated",IF('Trades'!B11="","Enter the symbol",IF(AND('Trades'!C11&lt;&gt;"LONG",'Trades'!C11&lt;&gt;"SHORT"),"Select LONG or SHORT",IF(NOT(ISNUMBER('Trades'!D11)),"Enter a valid opening date/time",IF(OR('Trades'!D11&lt;1,'Trades'!D11&gt;2958465),"Enter a valid opening date/time",IF(NOT(ISNUMBER('Trades'!E11)),"Enter a positive original quantity",IF(OR('Trades'!E11&lt;=0,'Trades'!E11&gt;1000000,ROUND('Trades'!E11,8)&lt;&gt;'Trades'!E11),"Enter a positive original quantity",IF('Trades'!F11="","State the quantity unit",IF(AND('Trades'!I11&lt;&gt;"OPEN",'Trades'!I11&lt;&gt;"CLOSED"),"Select OPEN or CLOSED",IF(AND('Trades'!J11&lt;&gt;"NET",'Trades'!J11&lt;&gt;"GROSS"),"Select NET or GROSS",IF(COUNTIFS('Exits'!$B$9:$B$608,'Trades'!A11,'Exits'!$G$9:$G$608,-1)&gt;0,"Review linked exit rows",IF(D11&gt;'Trades'!E11,"Closed quantity exceeds original",IF(AND('Trades'!I11="OPEN",D11='Trades'!E11),"OPEN conflicts with no remainder",IF('Trades'!I11="OPEN","",IF(O11=0,"Add a closing event in Exits",IF(D11&lt;&gt;'Trades'!E11,"CLOSED requires all quantity closed",IF(AND('Trades'!J11="NET",NOT(ISNUMBER('Trades'!L11))),"Enter the reconciled whole-position net",IF(AND('Trades'!J11="NET",'Trades'!K11&lt;&gt;"YES"),"Confirm the net covers the whole position",IF(IF('Trades'!J11="NET",IF('Trades'!M11="",FALSE,IF(NOT(ISNUMBER('Trades'!M11)),TRUE,OR('Trades'!M11&lt;0,'Trades'!M11&gt;1000000000,ROUND('Trades'!M11,2)&lt;&gt;'Trades'!M11))),FALSE),"Money: at most 2 decimals; absolute input value ≤ 1,000,000,000.",IF(IF('Trades'!J11="NET",IF('Trades'!N11="",FALSE,IF(NOT(ISNUMBER('Trades'!N11)),TRUE,OR('Trades'!N11&lt;0,'Trades'!N11&gt;1000000000,ROUND('Trades'!N11,2)&lt;&gt;'Trades'!N11))),FALSE),"Money: at most 2 decimals; absolute input value ≤ 1,000,000,000.",IF(IF('Trades'!J11="NET",IF('Trades'!O11="",FALSE,IF(NOT(ISNUMBER('Trades'!O11)),TRUE,OR(ABS('Trades'!O11)&gt;1000000000,ROUND('Trades'!O11,2)&lt;&gt;'Trades'!O11))),FALSE),"Money: at most 2 decimals; absolute input value ≤ 1,000,000,000.",IF(AND('Trades'!J11="GROSS",NOT(ISNUMBER('Trades'!M11))),"Enter commission: zero is a value",IF(AND('Trades'!J11="GROSS",'Trades'!M11&lt;0),"Commission must be nonnegative",IF(AND('Trades'!J11="GROSS",NOT(ISNUMBER('Trades'!N11))),"Enter other fees: zero is a value",IF(AND('Trades'!J11="GROSS",'Trades'!N11&lt;0),"Other fees must be nonnegative",IF(AND('Trades'!J11="GROSS",NOT(ISNUMBER('Trades'!O11))),"Enter signed financing, including zero",IF(AND('Trades'!J11="GROSS",NOT(ISNUMBER(F11))),"Enter gross P&amp;L for every exit",IF(IF('Trades'!J11="NET",OR(ABS('Trades'!L11)&gt;1000000000,ROUND('Trades'!L11,2)&lt;&gt;'Trades'!L11),FALSE),"Money: at most 2 decimals; absolute input value ≤ 1,000,000,000.",IF(IF('Trades'!J11="GROSS",OR(ABS('Trades'!M11)&gt;1000000000,ABS('Trades'!N11)&gt;1000000000,ABS('Trades'!O11)&gt;1000000000,ROUND('Trades'!M11,2)&lt;&gt;'Trades'!M11,ROUND('Trades'!N11,2)&lt;&gt;'Trades'!N11,ROUND('Trades'!O11,2)&lt;&gt;'Trades'!O11),FALSE),"Money: at most 2 decimals; absolute input value ≤ 1,000,000,000.",IF(AND('Trades'!G11&lt;&gt;"",OR(NOT(ISNUMBER('Trades'!G11)),'Trades'!G11&lt;=0)),"Enter a positive price or leave blank",IF(AND('Trades'!H11&lt;&gt;"",OR(NOT(ISNUMBER('Trades'!H11)),'Trades'!H11&lt;=0)),"Enter a positive price or leave blank","")))))))))))))))))))))))))))))))))))</x:f>
      </x:c>
      <x:c r="D11" s="31" t="n">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n.a.",ROUND(SUMIFS('Exits'!$I$9:$I$608,'Exits'!$B$9:$B$608,'Trades'!A11),8)))</x:f>
        <x:v>20</x:v>
      </x:c>
      <x:c r="E11" s="32" t="n">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n.a.",IF(OR(O11=0,COUNTIFS('Exits'!$B$9:$B$608,'Trades'!A11,'Exits'!$G$9:$G$608,-1)&gt;0),"n.a.",_xlfn.MAXIFS('Exits'!$C$9:$C$608,'Exits'!$B$9:$B$608,'Trades'!A11))))</x:f>
        <x:v>46299.541666666664</x:v>
      </x:c>
      <x:c r="F11" s="30" t="n">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n.a.",IF(AND(O11&gt;0,SUMIFS('Exits'!$J$9:$J$608,'Exits'!$B$9:$B$608,'Trades'!A11)=O11),ROUND(SUMIFS('Exits'!$F$9:$F$608,'Exits'!$B$9:$B$608,'Trades'!A11),2),"n.a.")))</x:f>
        <x:v>-20</x:v>
      </x:c>
      <x:c r="G11" s="30" t="n">
        <x:f>IF(P11=0,"",IF(K11&lt;&gt;1,"n.a.",IF('Trades'!J11="NET",'Trades'!L11,ROUND(F11-'Trades'!M11-'Trades'!N11+'Trades'!O11,2))))</x:f>
        <x:v>-25</x:v>
      </x:c>
      <x:c r="H11" s="31" t="str">
        <x:f>IF(P11=0,"",IF(N11=1,G11/'Trades'!P11,"n.a."))</x:f>
        <x:v>n.a.</x:v>
      </x:c>
      <x:c r="I11" s="33" t="str">
        <x:f>IF(P11=0,"",IF(K11&lt;&gt;1,"Position not completed",IF(NOT(ISNUMBER('Trades'!P11)),"Risk missing or invalid: positive, ≤ 1,000,000,000, at most 2 decimals.",IF(OR('Trades'!P11&lt;=0,'Trades'!P11&gt;1000000000,ROUND('Trades'!P11,2)&lt;&gt;'Trades'!P11),"Risk missing or invalid: positive, ≤ 1,000,000,000, at most 2 decimals.",IF(AND('Trades'!Q11&lt;&gt;"PRICE",'Trades'!Q11&lt;&gt;"ALL_IN"),"Select PRICE or ALL_IN",IF('Trades'!Q11&lt;&gt;'Summary'!$K$4,"Different selected basis","Recorded"))))))</x:f>
        <x:v>Risk missing or invalid: positive, ≤ 1,000,000,000, at most 2 decimals.</x:v>
      </x:c>
      <x:c r="J11" s="33" t="str">
        <x:f>IF(P11=0,"",IF('Summary'!$H$6="Check date filters","Check date filters",IF(L11=1,"Included",IF(K11=1,"Outside period","Not eligible"))))</x:f>
        <x:v>Included</x:v>
      </x:c>
      <x:c r="K11" s="29" t="n">
        <x:f>IF(P11=0,0,IF('Trades'!I11="UNSUPPORTED",4,IF(C11&lt;&gt;"",3,IF('Trades'!I11="OPEN",2,1))))</x:f>
        <x:v>1</x:v>
      </x:c>
      <x:c r="L11" s="29" t="n">
        <x:f>IF(OR(K11&lt;&gt;1,'Summary'!$H$6="Check date filters"),0,IF(AND(OR('Summary'!$B$6="",E11&gt;='Summary'!$B$6),OR('Summary'!$E$6="",E11&lt;'Summary'!$E$6+1)),1,0))</x:f>
        <x:v>1</x:v>
      </x:c>
      <x:c r="M11" s="29" t="n">
        <x:f>IF(AND(L11=1,N11=1,'Trades'!Q11='Summary'!$K$4),1,0)</x:f>
        <x:v>0</x:v>
      </x:c>
      <x:c r="N11" s="29" t="n">
        <x:f>IF(K11&lt;&gt;1,0,IF(NOT(ISNUMBER('Trades'!P11)),0,IF(AND('Trades'!P11&gt;0,'Trades'!P11&lt;=1000000000,ROUND('Trades'!P11,2)='Trades'!P11,OR('Trades'!Q11="PRICE",'Trades'!Q11="ALL_IN")),1,0)))</x:f>
        <x:v>0</x:v>
      </x:c>
      <x:c r="O11" s="29" t="n">
        <x:f>IF(P11=0,0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0,COUNTIFS('Exits'!$B$9:$B$608,'Trades'!A11,'Exits'!$K$9:$K$608,1)))</x:f>
        <x:v>1</x:v>
      </x:c>
      <x:c r="P11" s="29" t="n">
        <x:f>IF(COUNTA('Trades'!A11:I11,'Trades'!K11:T11)=0,0,1)</x:f>
        <x:v>1</x:v>
      </x:c>
    </x:row>
    <x:row r="12" ht="52" customHeight="1">
      <x:c r="A12" s="29" t="str">
        <x:f>IF(P12=0,"",IF('Trades'!A12="","[Trades "&amp;ROW()&amp;"]",'Trades'!A12))</x:f>
      </x:c>
      <x:c r="B12" s="33" t="str">
        <x:f>IF(K12=0,"",CHOOSE(K12,"Completed","Open","Incomplete / invalid","Unsupported"))</x:f>
      </x:c>
      <x:c r="C12" s="33" t="str">
        <x:f>IF(P12=0,"",IF('Trades'!I12="UNSUPPORTED","Additions / reversals are unsupported",IF('Trades'!A12="","Enter a trade ID",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IDs: text starting with A–Z, up to 64 characters; do not use *, ?, ~, =, &lt; or &gt;. Example: T-001.",IF(COUNTIFS('Trades'!$A$9:$A$208,'Trades'!A12)&lt;&gt;1,"Trade ID is duplicated",IF('Trades'!B12="","Enter the symbol",IF(AND('Trades'!C12&lt;&gt;"LONG",'Trades'!C12&lt;&gt;"SHORT"),"Select LONG or SHORT",IF(NOT(ISNUMBER('Trades'!D12)),"Enter a valid opening date/time",IF(OR('Trades'!D12&lt;1,'Trades'!D12&gt;2958465),"Enter a valid opening date/time",IF(NOT(ISNUMBER('Trades'!E12)),"Enter a positive original quantity",IF(OR('Trades'!E12&lt;=0,'Trades'!E12&gt;1000000,ROUND('Trades'!E12,8)&lt;&gt;'Trades'!E12),"Enter a positive original quantity",IF('Trades'!F12="","State the quantity unit",IF(AND('Trades'!I12&lt;&gt;"OPEN",'Trades'!I12&lt;&gt;"CLOSED"),"Select OPEN or CLOSED",IF(AND('Trades'!J12&lt;&gt;"NET",'Trades'!J12&lt;&gt;"GROSS"),"Select NET or GROSS",IF(COUNTIFS('Exits'!$B$9:$B$608,'Trades'!A12,'Exits'!$G$9:$G$608,-1)&gt;0,"Review linked exit rows",IF(D12&gt;'Trades'!E12,"Closed quantity exceeds original",IF(AND('Trades'!I12="OPEN",D12='Trades'!E12),"OPEN conflicts with no remainder",IF('Trades'!I12="OPEN","",IF(O12=0,"Add a closing event in Exits",IF(D12&lt;&gt;'Trades'!E12,"CLOSED requires all quantity closed",IF(AND('Trades'!J12="NET",NOT(ISNUMBER('Trades'!L12))),"Enter the reconciled whole-position net",IF(AND('Trades'!J12="NET",'Trades'!K12&lt;&gt;"YES"),"Confirm the net covers the whole position",IF(IF('Trades'!J12="NET",IF('Trades'!M12="",FALSE,IF(NOT(ISNUMBER('Trades'!M12)),TRUE,OR('Trades'!M12&lt;0,'Trades'!M12&gt;1000000000,ROUND('Trades'!M12,2)&lt;&gt;'Trades'!M12))),FALSE),"Money: at most 2 decimals; absolute input value ≤ 1,000,000,000.",IF(IF('Trades'!J12="NET",IF('Trades'!N12="",FALSE,IF(NOT(ISNUMBER('Trades'!N12)),TRUE,OR('Trades'!N12&lt;0,'Trades'!N12&gt;1000000000,ROUND('Trades'!N12,2)&lt;&gt;'Trades'!N12))),FALSE),"Money: at most 2 decimals; absolute input value ≤ 1,000,000,000.",IF(IF('Trades'!J12="NET",IF('Trades'!O12="",FALSE,IF(NOT(ISNUMBER('Trades'!O12)),TRUE,OR(ABS('Trades'!O12)&gt;1000000000,ROUND('Trades'!O12,2)&lt;&gt;'Trades'!O12))),FALSE),"Money: at most 2 decimals; absolute input value ≤ 1,000,000,000.",IF(AND('Trades'!J12="GROSS",NOT(ISNUMBER('Trades'!M12))),"Enter commission: zero is a value",IF(AND('Trades'!J12="GROSS",'Trades'!M12&lt;0),"Commission must be nonnegative",IF(AND('Trades'!J12="GROSS",NOT(ISNUMBER('Trades'!N12))),"Enter other fees: zero is a value",IF(AND('Trades'!J12="GROSS",'Trades'!N12&lt;0),"Other fees must be nonnegative",IF(AND('Trades'!J12="GROSS",NOT(ISNUMBER('Trades'!O12))),"Enter signed financing, including zero",IF(AND('Trades'!J12="GROSS",NOT(ISNUMBER(F12))),"Enter gross P&amp;L for every exit",IF(IF('Trades'!J12="NET",OR(ABS('Trades'!L12)&gt;1000000000,ROUND('Trades'!L12,2)&lt;&gt;'Trades'!L12),FALSE),"Money: at most 2 decimals; absolute input value ≤ 1,000,000,000.",IF(IF('Trades'!J12="GROSS",OR(ABS('Trades'!M12)&gt;1000000000,ABS('Trades'!N12)&gt;1000000000,ABS('Trades'!O12)&gt;1000000000,ROUND('Trades'!M12,2)&lt;&gt;'Trades'!M12,ROUND('Trades'!N12,2)&lt;&gt;'Trades'!N12,ROUND('Trades'!O12,2)&lt;&gt;'Trades'!O12),FALSE),"Money: at most 2 decimals; absolute input value ≤ 1,000,000,000.",IF(AND('Trades'!G12&lt;&gt;"",OR(NOT(ISNUMBER('Trades'!G12)),'Trades'!G12&lt;=0)),"Enter a positive price or leave blank",IF(AND('Trades'!H12&lt;&gt;"",OR(NOT(ISNUMBER('Trades'!H12)),'Trades'!H12&lt;=0)),"Enter a positive price or leave blank","")))))))))))))))))))))))))))))))))))</x:f>
      </x:c>
      <x:c r="D12" s="31"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n.a.",ROUND(SUMIFS('Exits'!$I$9:$I$608,'Exits'!$B$9:$B$608,'Trades'!A12),8)))</x:f>
      </x:c>
      <x:c r="E12" s="32"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n.a.",IF(OR(O12=0,COUNTIFS('Exits'!$B$9:$B$608,'Trades'!A12,'Exits'!$G$9:$G$608,-1)&gt;0),"n.a.",_xlfn.MAXIFS('Exits'!$C$9:$C$608,'Exits'!$B$9:$B$608,'Trades'!A12))))</x:f>
      </x:c>
      <x:c r="F12" s="30"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n.a.",IF(AND(O12&gt;0,SUMIFS('Exits'!$J$9:$J$608,'Exits'!$B$9:$B$608,'Trades'!A12)=O12),ROUND(SUMIFS('Exits'!$F$9:$F$608,'Exits'!$B$9:$B$608,'Trades'!A12),2),"n.a.")))</x:f>
      </x:c>
      <x:c r="G12" s="30" t="str">
        <x:f>IF(P12=0,"",IF(K12&lt;&gt;1,"n.a.",IF('Trades'!J12="NET",'Trades'!L12,ROUND(F12-'Trades'!M12-'Trades'!N12+'Trades'!O12,2))))</x:f>
      </x:c>
      <x:c r="H12" s="31" t="str">
        <x:f>IF(P12=0,"",IF(N12=1,G12/'Trades'!P12,"n.a."))</x:f>
      </x:c>
      <x:c r="I12" s="33" t="str">
        <x:f>IF(P12=0,"",IF(K12&lt;&gt;1,"Position not completed",IF(NOT(ISNUMBER('Trades'!P12)),"Risk missing or invalid: positive, ≤ 1,000,000,000, at most 2 decimals.",IF(OR('Trades'!P12&lt;=0,'Trades'!P12&gt;1000000000,ROUND('Trades'!P12,2)&lt;&gt;'Trades'!P12),"Risk missing or invalid: positive, ≤ 1,000,000,000, at most 2 decimals.",IF(AND('Trades'!Q12&lt;&gt;"PRICE",'Trades'!Q12&lt;&gt;"ALL_IN"),"Select PRICE or ALL_IN",IF('Trades'!Q12&lt;&gt;'Summary'!$K$4,"Different selected basis","Recorded"))))))</x:f>
      </x:c>
      <x:c r="J12" s="33" t="str">
        <x:f>IF(P12=0,"",IF('Summary'!$H$6="Check date filters","Check date filters",IF(L12=1,"Included",IF(K12=1,"Outside period","Not eligible"))))</x:f>
      </x:c>
      <x:c r="K12" s="29" t="n">
        <x:f>IF(P12=0,0,IF('Trades'!I12="UNSUPPORTED",4,IF(C12&lt;&gt;"",3,IF('Trades'!I12="OPEN",2,1))))</x:f>
        <x:v>0</x:v>
      </x:c>
      <x:c r="L12" s="29" t="n">
        <x:f>IF(OR(K12&lt;&gt;1,'Summary'!$H$6="Check date filters"),0,IF(AND(OR('Summary'!$B$6="",E12&gt;='Summary'!$B$6),OR('Summary'!$E$6="",E12&lt;'Summary'!$E$6+1)),1,0))</x:f>
        <x:v>0</x:v>
      </x:c>
      <x:c r="M12" s="29" t="n">
        <x:f>IF(AND(L12=1,N12=1,'Trades'!Q12='Summary'!$K$4),1,0)</x:f>
        <x:v>0</x:v>
      </x:c>
      <x:c r="N12" s="29" t="n">
        <x:f>IF(K12&lt;&gt;1,0,IF(NOT(ISNUMBER('Trades'!P12)),0,IF(AND('Trades'!P12&gt;0,'Trades'!P12&lt;=1000000000,ROUND('Trades'!P12,2)='Trades'!P12,OR('Trades'!Q12="PRICE",'Trades'!Q12="ALL_IN")),1,0)))</x:f>
        <x:v>0</x:v>
      </x:c>
      <x:c r="O12" s="29" t="n">
        <x:f>IF(P12=0,0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0,COUNTIFS('Exits'!$B$9:$B$608,'Trades'!A12,'Exits'!$K$9:$K$608,1)))</x:f>
        <x:v>0</x:v>
      </x:c>
      <x:c r="P12" s="29" t="n">
        <x:f>IF(COUNTA('Trades'!A12:I12,'Trades'!K12:T12)=0,0,1)</x:f>
        <x:v>0</x:v>
      </x:c>
    </x:row>
    <x:row r="13" ht="52" customHeight="1">
      <x:c r="A13" s="29" t="str">
        <x:f>IF(P13=0,"",IF('Trades'!A13="","[Trades "&amp;ROW()&amp;"]",'Trades'!A13))</x:f>
      </x:c>
      <x:c r="B13" s="33" t="str">
        <x:f>IF(K13=0,"",CHOOSE(K13,"Completed","Open","Incomplete / invalid","Unsupported"))</x:f>
      </x:c>
      <x:c r="C13" s="33" t="str">
        <x:f>IF(P13=0,"",IF('Trades'!I13="UNSUPPORTED","Additions / reversals are unsupported",IF('Trades'!A13="","Enter a trade ID",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IDs: text starting with A–Z, up to 64 characters; do not use *, ?, ~, =, &lt; or &gt;. Example: T-001.",IF(COUNTIFS('Trades'!$A$9:$A$208,'Trades'!A13)&lt;&gt;1,"Trade ID is duplicated",IF('Trades'!B13="","Enter the symbol",IF(AND('Trades'!C13&lt;&gt;"LONG",'Trades'!C13&lt;&gt;"SHORT"),"Select LONG or SHORT",IF(NOT(ISNUMBER('Trades'!D13)),"Enter a valid opening date/time",IF(OR('Trades'!D13&lt;1,'Trades'!D13&gt;2958465),"Enter a valid opening date/time",IF(NOT(ISNUMBER('Trades'!E13)),"Enter a positive original quantity",IF(OR('Trades'!E13&lt;=0,'Trades'!E13&gt;1000000,ROUND('Trades'!E13,8)&lt;&gt;'Trades'!E13),"Enter a positive original quantity",IF('Trades'!F13="","State the quantity unit",IF(AND('Trades'!I13&lt;&gt;"OPEN",'Trades'!I13&lt;&gt;"CLOSED"),"Select OPEN or CLOSED",IF(AND('Trades'!J13&lt;&gt;"NET",'Trades'!J13&lt;&gt;"GROSS"),"Select NET or GROSS",IF(COUNTIFS('Exits'!$B$9:$B$608,'Trades'!A13,'Exits'!$G$9:$G$608,-1)&gt;0,"Review linked exit rows",IF(D13&gt;'Trades'!E13,"Closed quantity exceeds original",IF(AND('Trades'!I13="OPEN",D13='Trades'!E13),"OPEN conflicts with no remainder",IF('Trades'!I13="OPEN","",IF(O13=0,"Add a closing event in Exits",IF(D13&lt;&gt;'Trades'!E13,"CLOSED requires all quantity closed",IF(AND('Trades'!J13="NET",NOT(ISNUMBER('Trades'!L13))),"Enter the reconciled whole-position net",IF(AND('Trades'!J13="NET",'Trades'!K13&lt;&gt;"YES"),"Confirm the net covers the whole position",IF(IF('Trades'!J13="NET",IF('Trades'!M13="",FALSE,IF(NOT(ISNUMBER('Trades'!M13)),TRUE,OR('Trades'!M13&lt;0,'Trades'!M13&gt;1000000000,ROUND('Trades'!M13,2)&lt;&gt;'Trades'!M13))),FALSE),"Money: at most 2 decimals; absolute input value ≤ 1,000,000,000.",IF(IF('Trades'!J13="NET",IF('Trades'!N13="",FALSE,IF(NOT(ISNUMBER('Trades'!N13)),TRUE,OR('Trades'!N13&lt;0,'Trades'!N13&gt;1000000000,ROUND('Trades'!N13,2)&lt;&gt;'Trades'!N13))),FALSE),"Money: at most 2 decimals; absolute input value ≤ 1,000,000,000.",IF(IF('Trades'!J13="NET",IF('Trades'!O13="",FALSE,IF(NOT(ISNUMBER('Trades'!O13)),TRUE,OR(ABS('Trades'!O13)&gt;1000000000,ROUND('Trades'!O13,2)&lt;&gt;'Trades'!O13))),FALSE),"Money: at most 2 decimals; absolute input value ≤ 1,000,000,000.",IF(AND('Trades'!J13="GROSS",NOT(ISNUMBER('Trades'!M13))),"Enter commission: zero is a value",IF(AND('Trades'!J13="GROSS",'Trades'!M13&lt;0),"Commission must be nonnegative",IF(AND('Trades'!J13="GROSS",NOT(ISNUMBER('Trades'!N13))),"Enter other fees: zero is a value",IF(AND('Trades'!J13="GROSS",'Trades'!N13&lt;0),"Other fees must be nonnegative",IF(AND('Trades'!J13="GROSS",NOT(ISNUMBER('Trades'!O13))),"Enter signed financing, including zero",IF(AND('Trades'!J13="GROSS",NOT(ISNUMBER(F13))),"Enter gross P&amp;L for every exit",IF(IF('Trades'!J13="NET",OR(ABS('Trades'!L13)&gt;1000000000,ROUND('Trades'!L13,2)&lt;&gt;'Trades'!L13),FALSE),"Money: at most 2 decimals; absolute input value ≤ 1,000,000,000.",IF(IF('Trades'!J13="GROSS",OR(ABS('Trades'!M13)&gt;1000000000,ABS('Trades'!N13)&gt;1000000000,ABS('Trades'!O13)&gt;1000000000,ROUND('Trades'!M13,2)&lt;&gt;'Trades'!M13,ROUND('Trades'!N13,2)&lt;&gt;'Trades'!N13,ROUND('Trades'!O13,2)&lt;&gt;'Trades'!O13),FALSE),"Money: at most 2 decimals; absolute input value ≤ 1,000,000,000.",IF(AND('Trades'!G13&lt;&gt;"",OR(NOT(ISNUMBER('Trades'!G13)),'Trades'!G13&lt;=0)),"Enter a positive price or leave blank",IF(AND('Trades'!H13&lt;&gt;"",OR(NOT(ISNUMBER('Trades'!H13)),'Trades'!H13&lt;=0)),"Enter a positive price or leave blank","")))))))))))))))))))))))))))))))))))</x:f>
      </x:c>
      <x:c r="D13" s="31"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n.a.",ROUND(SUMIFS('Exits'!$I$9:$I$608,'Exits'!$B$9:$B$608,'Trades'!A13),8)))</x:f>
      </x:c>
      <x:c r="E13" s="32"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n.a.",IF(OR(O13=0,COUNTIFS('Exits'!$B$9:$B$608,'Trades'!A13,'Exits'!$G$9:$G$608,-1)&gt;0),"n.a.",_xlfn.MAXIFS('Exits'!$C$9:$C$608,'Exits'!$B$9:$B$608,'Trades'!A13))))</x:f>
      </x:c>
      <x:c r="F13" s="30"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n.a.",IF(AND(O13&gt;0,SUMIFS('Exits'!$J$9:$J$608,'Exits'!$B$9:$B$608,'Trades'!A13)=O13),ROUND(SUMIFS('Exits'!$F$9:$F$608,'Exits'!$B$9:$B$608,'Trades'!A13),2),"n.a.")))</x:f>
      </x:c>
      <x:c r="G13" s="30" t="str">
        <x:f>IF(P13=0,"",IF(K13&lt;&gt;1,"n.a.",IF('Trades'!J13="NET",'Trades'!L13,ROUND(F13-'Trades'!M13-'Trades'!N13+'Trades'!O13,2))))</x:f>
      </x:c>
      <x:c r="H13" s="31" t="str">
        <x:f>IF(P13=0,"",IF(N13=1,G13/'Trades'!P13,"n.a."))</x:f>
      </x:c>
      <x:c r="I13" s="33" t="str">
        <x:f>IF(P13=0,"",IF(K13&lt;&gt;1,"Position not completed",IF(NOT(ISNUMBER('Trades'!P13)),"Risk missing or invalid: positive, ≤ 1,000,000,000, at most 2 decimals.",IF(OR('Trades'!P13&lt;=0,'Trades'!P13&gt;1000000000,ROUND('Trades'!P13,2)&lt;&gt;'Trades'!P13),"Risk missing or invalid: positive, ≤ 1,000,000,000, at most 2 decimals.",IF(AND('Trades'!Q13&lt;&gt;"PRICE",'Trades'!Q13&lt;&gt;"ALL_IN"),"Select PRICE or ALL_IN",IF('Trades'!Q13&lt;&gt;'Summary'!$K$4,"Different selected basis","Recorded"))))))</x:f>
      </x:c>
      <x:c r="J13" s="33" t="str">
        <x:f>IF(P13=0,"",IF('Summary'!$H$6="Check date filters","Check date filters",IF(L13=1,"Included",IF(K13=1,"Outside period","Not eligible"))))</x:f>
      </x:c>
      <x:c r="K13" s="29" t="n">
        <x:f>IF(P13=0,0,IF('Trades'!I13="UNSUPPORTED",4,IF(C13&lt;&gt;"",3,IF('Trades'!I13="OPEN",2,1))))</x:f>
        <x:v>0</x:v>
      </x:c>
      <x:c r="L13" s="29" t="n">
        <x:f>IF(OR(K13&lt;&gt;1,'Summary'!$H$6="Check date filters"),0,IF(AND(OR('Summary'!$B$6="",E13&gt;='Summary'!$B$6),OR('Summary'!$E$6="",E13&lt;'Summary'!$E$6+1)),1,0))</x:f>
        <x:v>0</x:v>
      </x:c>
      <x:c r="M13" s="29" t="n">
        <x:f>IF(AND(L13=1,N13=1,'Trades'!Q13='Summary'!$K$4),1,0)</x:f>
        <x:v>0</x:v>
      </x:c>
      <x:c r="N13" s="29" t="n">
        <x:f>IF(K13&lt;&gt;1,0,IF(NOT(ISNUMBER('Trades'!P13)),0,IF(AND('Trades'!P13&gt;0,'Trades'!P13&lt;=1000000000,ROUND('Trades'!P13,2)='Trades'!P13,OR('Trades'!Q13="PRICE",'Trades'!Q13="ALL_IN")),1,0)))</x:f>
        <x:v>0</x:v>
      </x:c>
      <x:c r="O13" s="29" t="n">
        <x:f>IF(P13=0,0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0,COUNTIFS('Exits'!$B$9:$B$608,'Trades'!A13,'Exits'!$K$9:$K$608,1)))</x:f>
        <x:v>0</x:v>
      </x:c>
      <x:c r="P13" s="29" t="n">
        <x:f>IF(COUNTA('Trades'!A13:I13,'Trades'!K13:T13)=0,0,1)</x:f>
        <x:v>0</x:v>
      </x:c>
    </x:row>
    <x:row r="14" ht="52" customHeight="1">
      <x:c r="A14" s="29" t="str">
        <x:f>IF(P14=0,"",IF('Trades'!A14="","[Trades "&amp;ROW()&amp;"]",'Trades'!A14))</x:f>
      </x:c>
      <x:c r="B14" s="33" t="str">
        <x:f>IF(K14=0,"",CHOOSE(K14,"Completed","Open","Incomplete / invalid","Unsupported"))</x:f>
      </x:c>
      <x:c r="C14" s="33" t="str">
        <x:f>IF(P14=0,"",IF('Trades'!I14="UNSUPPORTED","Additions / reversals are unsupported",IF('Trades'!A14="","Enter a trade ID",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IDs: text starting with A–Z, up to 64 characters; do not use *, ?, ~, =, &lt; or &gt;. Example: T-001.",IF(COUNTIFS('Trades'!$A$9:$A$208,'Trades'!A14)&lt;&gt;1,"Trade ID is duplicated",IF('Trades'!B14="","Enter the symbol",IF(AND('Trades'!C14&lt;&gt;"LONG",'Trades'!C14&lt;&gt;"SHORT"),"Select LONG or SHORT",IF(NOT(ISNUMBER('Trades'!D14)),"Enter a valid opening date/time",IF(OR('Trades'!D14&lt;1,'Trades'!D14&gt;2958465),"Enter a valid opening date/time",IF(NOT(ISNUMBER('Trades'!E14)),"Enter a positive original quantity",IF(OR('Trades'!E14&lt;=0,'Trades'!E14&gt;1000000,ROUND('Trades'!E14,8)&lt;&gt;'Trades'!E14),"Enter a positive original quantity",IF('Trades'!F14="","State the quantity unit",IF(AND('Trades'!I14&lt;&gt;"OPEN",'Trades'!I14&lt;&gt;"CLOSED"),"Select OPEN or CLOSED",IF(AND('Trades'!J14&lt;&gt;"NET",'Trades'!J14&lt;&gt;"GROSS"),"Select NET or GROSS",IF(COUNTIFS('Exits'!$B$9:$B$608,'Trades'!A14,'Exits'!$G$9:$G$608,-1)&gt;0,"Review linked exit rows",IF(D14&gt;'Trades'!E14,"Closed quantity exceeds original",IF(AND('Trades'!I14="OPEN",D14='Trades'!E14),"OPEN conflicts with no remainder",IF('Trades'!I14="OPEN","",IF(O14=0,"Add a closing event in Exits",IF(D14&lt;&gt;'Trades'!E14,"CLOSED requires all quantity closed",IF(AND('Trades'!J14="NET",NOT(ISNUMBER('Trades'!L14))),"Enter the reconciled whole-position net",IF(AND('Trades'!J14="NET",'Trades'!K14&lt;&gt;"YES"),"Confirm the net covers the whole position",IF(IF('Trades'!J14="NET",IF('Trades'!M14="",FALSE,IF(NOT(ISNUMBER('Trades'!M14)),TRUE,OR('Trades'!M14&lt;0,'Trades'!M14&gt;1000000000,ROUND('Trades'!M14,2)&lt;&gt;'Trades'!M14))),FALSE),"Money: at most 2 decimals; absolute input value ≤ 1,000,000,000.",IF(IF('Trades'!J14="NET",IF('Trades'!N14="",FALSE,IF(NOT(ISNUMBER('Trades'!N14)),TRUE,OR('Trades'!N14&lt;0,'Trades'!N14&gt;1000000000,ROUND('Trades'!N14,2)&lt;&gt;'Trades'!N14))),FALSE),"Money: at most 2 decimals; absolute input value ≤ 1,000,000,000.",IF(IF('Trades'!J14="NET",IF('Trades'!O14="",FALSE,IF(NOT(ISNUMBER('Trades'!O14)),TRUE,OR(ABS('Trades'!O14)&gt;1000000000,ROUND('Trades'!O14,2)&lt;&gt;'Trades'!O14))),FALSE),"Money: at most 2 decimals; absolute input value ≤ 1,000,000,000.",IF(AND('Trades'!J14="GROSS",NOT(ISNUMBER('Trades'!M14))),"Enter commission: zero is a value",IF(AND('Trades'!J14="GROSS",'Trades'!M14&lt;0),"Commission must be nonnegative",IF(AND('Trades'!J14="GROSS",NOT(ISNUMBER('Trades'!N14))),"Enter other fees: zero is a value",IF(AND('Trades'!J14="GROSS",'Trades'!N14&lt;0),"Other fees must be nonnegative",IF(AND('Trades'!J14="GROSS",NOT(ISNUMBER('Trades'!O14))),"Enter signed financing, including zero",IF(AND('Trades'!J14="GROSS",NOT(ISNUMBER(F14))),"Enter gross P&amp;L for every exit",IF(IF('Trades'!J14="NET",OR(ABS('Trades'!L14)&gt;1000000000,ROUND('Trades'!L14,2)&lt;&gt;'Trades'!L14),FALSE),"Money: at most 2 decimals; absolute input value ≤ 1,000,000,000.",IF(IF('Trades'!J14="GROSS",OR(ABS('Trades'!M14)&gt;1000000000,ABS('Trades'!N14)&gt;1000000000,ABS('Trades'!O14)&gt;1000000000,ROUND('Trades'!M14,2)&lt;&gt;'Trades'!M14,ROUND('Trades'!N14,2)&lt;&gt;'Trades'!N14,ROUND('Trades'!O14,2)&lt;&gt;'Trades'!O14),FALSE),"Money: at most 2 decimals; absolute input value ≤ 1,000,000,000.",IF(AND('Trades'!G14&lt;&gt;"",OR(NOT(ISNUMBER('Trades'!G14)),'Trades'!G14&lt;=0)),"Enter a positive price or leave blank",IF(AND('Trades'!H14&lt;&gt;"",OR(NOT(ISNUMBER('Trades'!H14)),'Trades'!H14&lt;=0)),"Enter a positive price or leave blank","")))))))))))))))))))))))))))))))))))</x:f>
      </x:c>
      <x:c r="D14" s="31"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n.a.",ROUND(SUMIFS('Exits'!$I$9:$I$608,'Exits'!$B$9:$B$608,'Trades'!A14),8)))</x:f>
      </x:c>
      <x:c r="E14" s="32"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n.a.",IF(OR(O14=0,COUNTIFS('Exits'!$B$9:$B$608,'Trades'!A14,'Exits'!$G$9:$G$608,-1)&gt;0),"n.a.",_xlfn.MAXIFS('Exits'!$C$9:$C$608,'Exits'!$B$9:$B$608,'Trades'!A14))))</x:f>
      </x:c>
      <x:c r="F14" s="30"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n.a.",IF(AND(O14&gt;0,SUMIFS('Exits'!$J$9:$J$608,'Exits'!$B$9:$B$608,'Trades'!A14)=O14),ROUND(SUMIFS('Exits'!$F$9:$F$608,'Exits'!$B$9:$B$608,'Trades'!A14),2),"n.a.")))</x:f>
      </x:c>
      <x:c r="G14" s="30" t="str">
        <x:f>IF(P14=0,"",IF(K14&lt;&gt;1,"n.a.",IF('Trades'!J14="NET",'Trades'!L14,ROUND(F14-'Trades'!M14-'Trades'!N14+'Trades'!O14,2))))</x:f>
      </x:c>
      <x:c r="H14" s="31" t="str">
        <x:f>IF(P14=0,"",IF(N14=1,G14/'Trades'!P14,"n.a."))</x:f>
      </x:c>
      <x:c r="I14" s="33" t="str">
        <x:f>IF(P14=0,"",IF(K14&lt;&gt;1,"Position not completed",IF(NOT(ISNUMBER('Trades'!P14)),"Risk missing or invalid: positive, ≤ 1,000,000,000, at most 2 decimals.",IF(OR('Trades'!P14&lt;=0,'Trades'!P14&gt;1000000000,ROUND('Trades'!P14,2)&lt;&gt;'Trades'!P14),"Risk missing or invalid: positive, ≤ 1,000,000,000, at most 2 decimals.",IF(AND('Trades'!Q14&lt;&gt;"PRICE",'Trades'!Q14&lt;&gt;"ALL_IN"),"Select PRICE or ALL_IN",IF('Trades'!Q14&lt;&gt;'Summary'!$K$4,"Different selected basis","Recorded"))))))</x:f>
      </x:c>
      <x:c r="J14" s="33" t="str">
        <x:f>IF(P14=0,"",IF('Summary'!$H$6="Check date filters","Check date filters",IF(L14=1,"Included",IF(K14=1,"Outside period","Not eligible"))))</x:f>
      </x:c>
      <x:c r="K14" s="29" t="n">
        <x:f>IF(P14=0,0,IF('Trades'!I14="UNSUPPORTED",4,IF(C14&lt;&gt;"",3,IF('Trades'!I14="OPEN",2,1))))</x:f>
        <x:v>0</x:v>
      </x:c>
      <x:c r="L14" s="29" t="n">
        <x:f>IF(OR(K14&lt;&gt;1,'Summary'!$H$6="Check date filters"),0,IF(AND(OR('Summary'!$B$6="",E14&gt;='Summary'!$B$6),OR('Summary'!$E$6="",E14&lt;'Summary'!$E$6+1)),1,0))</x:f>
        <x:v>0</x:v>
      </x:c>
      <x:c r="M14" s="29" t="n">
        <x:f>IF(AND(L14=1,N14=1,'Trades'!Q14='Summary'!$K$4),1,0)</x:f>
        <x:v>0</x:v>
      </x:c>
      <x:c r="N14" s="29" t="n">
        <x:f>IF(K14&lt;&gt;1,0,IF(NOT(ISNUMBER('Trades'!P14)),0,IF(AND('Trades'!P14&gt;0,'Trades'!P14&lt;=1000000000,ROUND('Trades'!P14,2)='Trades'!P14,OR('Trades'!Q14="PRICE",'Trades'!Q14="ALL_IN")),1,0)))</x:f>
        <x:v>0</x:v>
      </x:c>
      <x:c r="O14" s="29" t="n">
        <x:f>IF(P14=0,0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0,COUNTIFS('Exits'!$B$9:$B$608,'Trades'!A14,'Exits'!$K$9:$K$608,1)))</x:f>
        <x:v>0</x:v>
      </x:c>
      <x:c r="P14" s="29" t="n">
        <x:f>IF(COUNTA('Trades'!A14:I14,'Trades'!K14:T14)=0,0,1)</x:f>
        <x:v>0</x:v>
      </x:c>
    </x:row>
    <x:row r="15" ht="52" customHeight="1">
      <x:c r="A15" s="29" t="str">
        <x:f>IF(P15=0,"",IF('Trades'!A15="","[Trades "&amp;ROW()&amp;"]",'Trades'!A15))</x:f>
      </x:c>
      <x:c r="B15" s="33" t="str">
        <x:f>IF(K15=0,"",CHOOSE(K15,"Completed","Open","Incomplete / invalid","Unsupported"))</x:f>
      </x:c>
      <x:c r="C15" s="33" t="str">
        <x:f>IF(P15=0,"",IF('Trades'!I15="UNSUPPORTED","Additions / reversals are unsupported",IF('Trades'!A15="","Enter a trade ID",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IDs: text starting with A–Z, up to 64 characters; do not use *, ?, ~, =, &lt; or &gt;. Example: T-001.",IF(COUNTIFS('Trades'!$A$9:$A$208,'Trades'!A15)&lt;&gt;1,"Trade ID is duplicated",IF('Trades'!B15="","Enter the symbol",IF(AND('Trades'!C15&lt;&gt;"LONG",'Trades'!C15&lt;&gt;"SHORT"),"Select LONG or SHORT",IF(NOT(ISNUMBER('Trades'!D15)),"Enter a valid opening date/time",IF(OR('Trades'!D15&lt;1,'Trades'!D15&gt;2958465),"Enter a valid opening date/time",IF(NOT(ISNUMBER('Trades'!E15)),"Enter a positive original quantity",IF(OR('Trades'!E15&lt;=0,'Trades'!E15&gt;1000000,ROUND('Trades'!E15,8)&lt;&gt;'Trades'!E15),"Enter a positive original quantity",IF('Trades'!F15="","State the quantity unit",IF(AND('Trades'!I15&lt;&gt;"OPEN",'Trades'!I15&lt;&gt;"CLOSED"),"Select OPEN or CLOSED",IF(AND('Trades'!J15&lt;&gt;"NET",'Trades'!J15&lt;&gt;"GROSS"),"Select NET or GROSS",IF(COUNTIFS('Exits'!$B$9:$B$608,'Trades'!A15,'Exits'!$G$9:$G$608,-1)&gt;0,"Review linked exit rows",IF(D15&gt;'Trades'!E15,"Closed quantity exceeds original",IF(AND('Trades'!I15="OPEN",D15='Trades'!E15),"OPEN conflicts with no remainder",IF('Trades'!I15="OPEN","",IF(O15=0,"Add a closing event in Exits",IF(D15&lt;&gt;'Trades'!E15,"CLOSED requires all quantity closed",IF(AND('Trades'!J15="NET",NOT(ISNUMBER('Trades'!L15))),"Enter the reconciled whole-position net",IF(AND('Trades'!J15="NET",'Trades'!K15&lt;&gt;"YES"),"Confirm the net covers the whole position",IF(IF('Trades'!J15="NET",IF('Trades'!M15="",FALSE,IF(NOT(ISNUMBER('Trades'!M15)),TRUE,OR('Trades'!M15&lt;0,'Trades'!M15&gt;1000000000,ROUND('Trades'!M15,2)&lt;&gt;'Trades'!M15))),FALSE),"Money: at most 2 decimals; absolute input value ≤ 1,000,000,000.",IF(IF('Trades'!J15="NET",IF('Trades'!N15="",FALSE,IF(NOT(ISNUMBER('Trades'!N15)),TRUE,OR('Trades'!N15&lt;0,'Trades'!N15&gt;1000000000,ROUND('Trades'!N15,2)&lt;&gt;'Trades'!N15))),FALSE),"Money: at most 2 decimals; absolute input value ≤ 1,000,000,000.",IF(IF('Trades'!J15="NET",IF('Trades'!O15="",FALSE,IF(NOT(ISNUMBER('Trades'!O15)),TRUE,OR(ABS('Trades'!O15)&gt;1000000000,ROUND('Trades'!O15,2)&lt;&gt;'Trades'!O15))),FALSE),"Money: at most 2 decimals; absolute input value ≤ 1,000,000,000.",IF(AND('Trades'!J15="GROSS",NOT(ISNUMBER('Trades'!M15))),"Enter commission: zero is a value",IF(AND('Trades'!J15="GROSS",'Trades'!M15&lt;0),"Commission must be nonnegative",IF(AND('Trades'!J15="GROSS",NOT(ISNUMBER('Trades'!N15))),"Enter other fees: zero is a value",IF(AND('Trades'!J15="GROSS",'Trades'!N15&lt;0),"Other fees must be nonnegative",IF(AND('Trades'!J15="GROSS",NOT(ISNUMBER('Trades'!O15))),"Enter signed financing, including zero",IF(AND('Trades'!J15="GROSS",NOT(ISNUMBER(F15))),"Enter gross P&amp;L for every exit",IF(IF('Trades'!J15="NET",OR(ABS('Trades'!L15)&gt;1000000000,ROUND('Trades'!L15,2)&lt;&gt;'Trades'!L15),FALSE),"Money: at most 2 decimals; absolute input value ≤ 1,000,000,000.",IF(IF('Trades'!J15="GROSS",OR(ABS('Trades'!M15)&gt;1000000000,ABS('Trades'!N15)&gt;1000000000,ABS('Trades'!O15)&gt;1000000000,ROUND('Trades'!M15,2)&lt;&gt;'Trades'!M15,ROUND('Trades'!N15,2)&lt;&gt;'Trades'!N15,ROUND('Trades'!O15,2)&lt;&gt;'Trades'!O15),FALSE),"Money: at most 2 decimals; absolute input value ≤ 1,000,000,000.",IF(AND('Trades'!G15&lt;&gt;"",OR(NOT(ISNUMBER('Trades'!G15)),'Trades'!G15&lt;=0)),"Enter a positive price or leave blank",IF(AND('Trades'!H15&lt;&gt;"",OR(NOT(ISNUMBER('Trades'!H15)),'Trades'!H15&lt;=0)),"Enter a positive price or leave blank","")))))))))))))))))))))))))))))))))))</x:f>
      </x:c>
      <x:c r="D15" s="31"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n.a.",ROUND(SUMIFS('Exits'!$I$9:$I$608,'Exits'!$B$9:$B$608,'Trades'!A15),8)))</x:f>
      </x:c>
      <x:c r="E15" s="32"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n.a.",IF(OR(O15=0,COUNTIFS('Exits'!$B$9:$B$608,'Trades'!A15,'Exits'!$G$9:$G$608,-1)&gt;0),"n.a.",_xlfn.MAXIFS('Exits'!$C$9:$C$608,'Exits'!$B$9:$B$608,'Trades'!A15))))</x:f>
      </x:c>
      <x:c r="F15" s="30"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n.a.",IF(AND(O15&gt;0,SUMIFS('Exits'!$J$9:$J$608,'Exits'!$B$9:$B$608,'Trades'!A15)=O15),ROUND(SUMIFS('Exits'!$F$9:$F$608,'Exits'!$B$9:$B$608,'Trades'!A15),2),"n.a.")))</x:f>
      </x:c>
      <x:c r="G15" s="30" t="str">
        <x:f>IF(P15=0,"",IF(K15&lt;&gt;1,"n.a.",IF('Trades'!J15="NET",'Trades'!L15,ROUND(F15-'Trades'!M15-'Trades'!N15+'Trades'!O15,2))))</x:f>
      </x:c>
      <x:c r="H15" s="31" t="str">
        <x:f>IF(P15=0,"",IF(N15=1,G15/'Trades'!P15,"n.a."))</x:f>
      </x:c>
      <x:c r="I15" s="33" t="str">
        <x:f>IF(P15=0,"",IF(K15&lt;&gt;1,"Position not completed",IF(NOT(ISNUMBER('Trades'!P15)),"Risk missing or invalid: positive, ≤ 1,000,000,000, at most 2 decimals.",IF(OR('Trades'!P15&lt;=0,'Trades'!P15&gt;1000000000,ROUND('Trades'!P15,2)&lt;&gt;'Trades'!P15),"Risk missing or invalid: positive, ≤ 1,000,000,000, at most 2 decimals.",IF(AND('Trades'!Q15&lt;&gt;"PRICE",'Trades'!Q15&lt;&gt;"ALL_IN"),"Select PRICE or ALL_IN",IF('Trades'!Q15&lt;&gt;'Summary'!$K$4,"Different selected basis","Recorded"))))))</x:f>
      </x:c>
      <x:c r="J15" s="33" t="str">
        <x:f>IF(P15=0,"",IF('Summary'!$H$6="Check date filters","Check date filters",IF(L15=1,"Included",IF(K15=1,"Outside period","Not eligible"))))</x:f>
      </x:c>
      <x:c r="K15" s="29" t="n">
        <x:f>IF(P15=0,0,IF('Trades'!I15="UNSUPPORTED",4,IF(C15&lt;&gt;"",3,IF('Trades'!I15="OPEN",2,1))))</x:f>
        <x:v>0</x:v>
      </x:c>
      <x:c r="L15" s="29" t="n">
        <x:f>IF(OR(K15&lt;&gt;1,'Summary'!$H$6="Check date filters"),0,IF(AND(OR('Summary'!$B$6="",E15&gt;='Summary'!$B$6),OR('Summary'!$E$6="",E15&lt;'Summary'!$E$6+1)),1,0))</x:f>
        <x:v>0</x:v>
      </x:c>
      <x:c r="M15" s="29" t="n">
        <x:f>IF(AND(L15=1,N15=1,'Trades'!Q15='Summary'!$K$4),1,0)</x:f>
        <x:v>0</x:v>
      </x:c>
      <x:c r="N15" s="29" t="n">
        <x:f>IF(K15&lt;&gt;1,0,IF(NOT(ISNUMBER('Trades'!P15)),0,IF(AND('Trades'!P15&gt;0,'Trades'!P15&lt;=1000000000,ROUND('Trades'!P15,2)='Trades'!P15,OR('Trades'!Q15="PRICE",'Trades'!Q15="ALL_IN")),1,0)))</x:f>
        <x:v>0</x:v>
      </x:c>
      <x:c r="O15" s="29" t="n">
        <x:f>IF(P15=0,0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0,COUNTIFS('Exits'!$B$9:$B$608,'Trades'!A15,'Exits'!$K$9:$K$608,1)))</x:f>
        <x:v>0</x:v>
      </x:c>
      <x:c r="P15" s="29" t="n">
        <x:f>IF(COUNTA('Trades'!A15:I15,'Trades'!K15:T15)=0,0,1)</x:f>
        <x:v>0</x:v>
      </x:c>
    </x:row>
    <x:row r="16" ht="52" customHeight="1">
      <x:c r="A16" s="29" t="str">
        <x:f>IF(P16=0,"",IF('Trades'!A16="","[Trades "&amp;ROW()&amp;"]",'Trades'!A16))</x:f>
      </x:c>
      <x:c r="B16" s="33" t="str">
        <x:f>IF(K16=0,"",CHOOSE(K16,"Completed","Open","Incomplete / invalid","Unsupported"))</x:f>
      </x:c>
      <x:c r="C16" s="33" t="str">
        <x:f>IF(P16=0,"",IF('Trades'!I16="UNSUPPORTED","Additions / reversals are unsupported",IF('Trades'!A16="","Enter a trade ID",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IDs: text starting with A–Z, up to 64 characters; do not use *, ?, ~, =, &lt; or &gt;. Example: T-001.",IF(COUNTIFS('Trades'!$A$9:$A$208,'Trades'!A16)&lt;&gt;1,"Trade ID is duplicated",IF('Trades'!B16="","Enter the symbol",IF(AND('Trades'!C16&lt;&gt;"LONG",'Trades'!C16&lt;&gt;"SHORT"),"Select LONG or SHORT",IF(NOT(ISNUMBER('Trades'!D16)),"Enter a valid opening date/time",IF(OR('Trades'!D16&lt;1,'Trades'!D16&gt;2958465),"Enter a valid opening date/time",IF(NOT(ISNUMBER('Trades'!E16)),"Enter a positive original quantity",IF(OR('Trades'!E16&lt;=0,'Trades'!E16&gt;1000000,ROUND('Trades'!E16,8)&lt;&gt;'Trades'!E16),"Enter a positive original quantity",IF('Trades'!F16="","State the quantity unit",IF(AND('Trades'!I16&lt;&gt;"OPEN",'Trades'!I16&lt;&gt;"CLOSED"),"Select OPEN or CLOSED",IF(AND('Trades'!J16&lt;&gt;"NET",'Trades'!J16&lt;&gt;"GROSS"),"Select NET or GROSS",IF(COUNTIFS('Exits'!$B$9:$B$608,'Trades'!A16,'Exits'!$G$9:$G$608,-1)&gt;0,"Review linked exit rows",IF(D16&gt;'Trades'!E16,"Closed quantity exceeds original",IF(AND('Trades'!I16="OPEN",D16='Trades'!E16),"OPEN conflicts with no remainder",IF('Trades'!I16="OPEN","",IF(O16=0,"Add a closing event in Exits",IF(D16&lt;&gt;'Trades'!E16,"CLOSED requires all quantity closed",IF(AND('Trades'!J16="NET",NOT(ISNUMBER('Trades'!L16))),"Enter the reconciled whole-position net",IF(AND('Trades'!J16="NET",'Trades'!K16&lt;&gt;"YES"),"Confirm the net covers the whole position",IF(IF('Trades'!J16="NET",IF('Trades'!M16="",FALSE,IF(NOT(ISNUMBER('Trades'!M16)),TRUE,OR('Trades'!M16&lt;0,'Trades'!M16&gt;1000000000,ROUND('Trades'!M16,2)&lt;&gt;'Trades'!M16))),FALSE),"Money: at most 2 decimals; absolute input value ≤ 1,000,000,000.",IF(IF('Trades'!J16="NET",IF('Trades'!N16="",FALSE,IF(NOT(ISNUMBER('Trades'!N16)),TRUE,OR('Trades'!N16&lt;0,'Trades'!N16&gt;1000000000,ROUND('Trades'!N16,2)&lt;&gt;'Trades'!N16))),FALSE),"Money: at most 2 decimals; absolute input value ≤ 1,000,000,000.",IF(IF('Trades'!J16="NET",IF('Trades'!O16="",FALSE,IF(NOT(ISNUMBER('Trades'!O16)),TRUE,OR(ABS('Trades'!O16)&gt;1000000000,ROUND('Trades'!O16,2)&lt;&gt;'Trades'!O16))),FALSE),"Money: at most 2 decimals; absolute input value ≤ 1,000,000,000.",IF(AND('Trades'!J16="GROSS",NOT(ISNUMBER('Trades'!M16))),"Enter commission: zero is a value",IF(AND('Trades'!J16="GROSS",'Trades'!M16&lt;0),"Commission must be nonnegative",IF(AND('Trades'!J16="GROSS",NOT(ISNUMBER('Trades'!N16))),"Enter other fees: zero is a value",IF(AND('Trades'!J16="GROSS",'Trades'!N16&lt;0),"Other fees must be nonnegative",IF(AND('Trades'!J16="GROSS",NOT(ISNUMBER('Trades'!O16))),"Enter signed financing, including zero",IF(AND('Trades'!J16="GROSS",NOT(ISNUMBER(F16))),"Enter gross P&amp;L for every exit",IF(IF('Trades'!J16="NET",OR(ABS('Trades'!L16)&gt;1000000000,ROUND('Trades'!L16,2)&lt;&gt;'Trades'!L16),FALSE),"Money: at most 2 decimals; absolute input value ≤ 1,000,000,000.",IF(IF('Trades'!J16="GROSS",OR(ABS('Trades'!M16)&gt;1000000000,ABS('Trades'!N16)&gt;1000000000,ABS('Trades'!O16)&gt;1000000000,ROUND('Trades'!M16,2)&lt;&gt;'Trades'!M16,ROUND('Trades'!N16,2)&lt;&gt;'Trades'!N16,ROUND('Trades'!O16,2)&lt;&gt;'Trades'!O16),FALSE),"Money: at most 2 decimals; absolute input value ≤ 1,000,000,000.",IF(AND('Trades'!G16&lt;&gt;"",OR(NOT(ISNUMBER('Trades'!G16)),'Trades'!G16&lt;=0)),"Enter a positive price or leave blank",IF(AND('Trades'!H16&lt;&gt;"",OR(NOT(ISNUMBER('Trades'!H16)),'Trades'!H16&lt;=0)),"Enter a positive price or leave blank","")))))))))))))))))))))))))))))))))))</x:f>
      </x:c>
      <x:c r="D16" s="31"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n.a.",ROUND(SUMIFS('Exits'!$I$9:$I$608,'Exits'!$B$9:$B$608,'Trades'!A16),8)))</x:f>
      </x:c>
      <x:c r="E16" s="32"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n.a.",IF(OR(O16=0,COUNTIFS('Exits'!$B$9:$B$608,'Trades'!A16,'Exits'!$G$9:$G$608,-1)&gt;0),"n.a.",_xlfn.MAXIFS('Exits'!$C$9:$C$608,'Exits'!$B$9:$B$608,'Trades'!A16))))</x:f>
      </x:c>
      <x:c r="F16" s="30"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n.a.",IF(AND(O16&gt;0,SUMIFS('Exits'!$J$9:$J$608,'Exits'!$B$9:$B$608,'Trades'!A16)=O16),ROUND(SUMIFS('Exits'!$F$9:$F$608,'Exits'!$B$9:$B$608,'Trades'!A16),2),"n.a.")))</x:f>
      </x:c>
      <x:c r="G16" s="30" t="str">
        <x:f>IF(P16=0,"",IF(K16&lt;&gt;1,"n.a.",IF('Trades'!J16="NET",'Trades'!L16,ROUND(F16-'Trades'!M16-'Trades'!N16+'Trades'!O16,2))))</x:f>
      </x:c>
      <x:c r="H16" s="31" t="str">
        <x:f>IF(P16=0,"",IF(N16=1,G16/'Trades'!P16,"n.a."))</x:f>
      </x:c>
      <x:c r="I16" s="33" t="str">
        <x:f>IF(P16=0,"",IF(K16&lt;&gt;1,"Position not completed",IF(NOT(ISNUMBER('Trades'!P16)),"Risk missing or invalid: positive, ≤ 1,000,000,000, at most 2 decimals.",IF(OR('Trades'!P16&lt;=0,'Trades'!P16&gt;1000000000,ROUND('Trades'!P16,2)&lt;&gt;'Trades'!P16),"Risk missing or invalid: positive, ≤ 1,000,000,000, at most 2 decimals.",IF(AND('Trades'!Q16&lt;&gt;"PRICE",'Trades'!Q16&lt;&gt;"ALL_IN"),"Select PRICE or ALL_IN",IF('Trades'!Q16&lt;&gt;'Summary'!$K$4,"Different selected basis","Recorded"))))))</x:f>
      </x:c>
      <x:c r="J16" s="33" t="str">
        <x:f>IF(P16=0,"",IF('Summary'!$H$6="Check date filters","Check date filters",IF(L16=1,"Included",IF(K16=1,"Outside period","Not eligible"))))</x:f>
      </x:c>
      <x:c r="K16" s="29" t="n">
        <x:f>IF(P16=0,0,IF('Trades'!I16="UNSUPPORTED",4,IF(C16&lt;&gt;"",3,IF('Trades'!I16="OPEN",2,1))))</x:f>
        <x:v>0</x:v>
      </x:c>
      <x:c r="L16" s="29" t="n">
        <x:f>IF(OR(K16&lt;&gt;1,'Summary'!$H$6="Check date filters"),0,IF(AND(OR('Summary'!$B$6="",E16&gt;='Summary'!$B$6),OR('Summary'!$E$6="",E16&lt;'Summary'!$E$6+1)),1,0))</x:f>
        <x:v>0</x:v>
      </x:c>
      <x:c r="M16" s="29" t="n">
        <x:f>IF(AND(L16=1,N16=1,'Trades'!Q16='Summary'!$K$4),1,0)</x:f>
        <x:v>0</x:v>
      </x:c>
      <x:c r="N16" s="29" t="n">
        <x:f>IF(K16&lt;&gt;1,0,IF(NOT(ISNUMBER('Trades'!P16)),0,IF(AND('Trades'!P16&gt;0,'Trades'!P16&lt;=1000000000,ROUND('Trades'!P16,2)='Trades'!P16,OR('Trades'!Q16="PRICE",'Trades'!Q16="ALL_IN")),1,0)))</x:f>
        <x:v>0</x:v>
      </x:c>
      <x:c r="O16" s="29" t="n">
        <x:f>IF(P16=0,0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0,COUNTIFS('Exits'!$B$9:$B$608,'Trades'!A16,'Exits'!$K$9:$K$608,1)))</x:f>
        <x:v>0</x:v>
      </x:c>
      <x:c r="P16" s="29" t="n">
        <x:f>IF(COUNTA('Trades'!A16:I16,'Trades'!K16:T16)=0,0,1)</x:f>
        <x:v>0</x:v>
      </x:c>
    </x:row>
    <x:row r="17" ht="52" customHeight="1">
      <x:c r="A17" s="29" t="str">
        <x:f>IF(P17=0,"",IF('Trades'!A17="","[Trades "&amp;ROW()&amp;"]",'Trades'!A17))</x:f>
      </x:c>
      <x:c r="B17" s="33" t="str">
        <x:f>IF(K17=0,"",CHOOSE(K17,"Completed","Open","Incomplete / invalid","Unsupported"))</x:f>
      </x:c>
      <x:c r="C17" s="33" t="str">
        <x:f>IF(P17=0,"",IF('Trades'!I17="UNSUPPORTED","Additions / reversals are unsupported",IF('Trades'!A17="","Enter a trade ID",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IDs: text starting with A–Z, up to 64 characters; do not use *, ?, ~, =, &lt; or &gt;. Example: T-001.",IF(COUNTIFS('Trades'!$A$9:$A$208,'Trades'!A17)&lt;&gt;1,"Trade ID is duplicated",IF('Trades'!B17="","Enter the symbol",IF(AND('Trades'!C17&lt;&gt;"LONG",'Trades'!C17&lt;&gt;"SHORT"),"Select LONG or SHORT",IF(NOT(ISNUMBER('Trades'!D17)),"Enter a valid opening date/time",IF(OR('Trades'!D17&lt;1,'Trades'!D17&gt;2958465),"Enter a valid opening date/time",IF(NOT(ISNUMBER('Trades'!E17)),"Enter a positive original quantity",IF(OR('Trades'!E17&lt;=0,'Trades'!E17&gt;1000000,ROUND('Trades'!E17,8)&lt;&gt;'Trades'!E17),"Enter a positive original quantity",IF('Trades'!F17="","State the quantity unit",IF(AND('Trades'!I17&lt;&gt;"OPEN",'Trades'!I17&lt;&gt;"CLOSED"),"Select OPEN or CLOSED",IF(AND('Trades'!J17&lt;&gt;"NET",'Trades'!J17&lt;&gt;"GROSS"),"Select NET or GROSS",IF(COUNTIFS('Exits'!$B$9:$B$608,'Trades'!A17,'Exits'!$G$9:$G$608,-1)&gt;0,"Review linked exit rows",IF(D17&gt;'Trades'!E17,"Closed quantity exceeds original",IF(AND('Trades'!I17="OPEN",D17='Trades'!E17),"OPEN conflicts with no remainder",IF('Trades'!I17="OPEN","",IF(O17=0,"Add a closing event in Exits",IF(D17&lt;&gt;'Trades'!E17,"CLOSED requires all quantity closed",IF(AND('Trades'!J17="NET",NOT(ISNUMBER('Trades'!L17))),"Enter the reconciled whole-position net",IF(AND('Trades'!J17="NET",'Trades'!K17&lt;&gt;"YES"),"Confirm the net covers the whole position",IF(IF('Trades'!J17="NET",IF('Trades'!M17="",FALSE,IF(NOT(ISNUMBER('Trades'!M17)),TRUE,OR('Trades'!M17&lt;0,'Trades'!M17&gt;1000000000,ROUND('Trades'!M17,2)&lt;&gt;'Trades'!M17))),FALSE),"Money: at most 2 decimals; absolute input value ≤ 1,000,000,000.",IF(IF('Trades'!J17="NET",IF('Trades'!N17="",FALSE,IF(NOT(ISNUMBER('Trades'!N17)),TRUE,OR('Trades'!N17&lt;0,'Trades'!N17&gt;1000000000,ROUND('Trades'!N17,2)&lt;&gt;'Trades'!N17))),FALSE),"Money: at most 2 decimals; absolute input value ≤ 1,000,000,000.",IF(IF('Trades'!J17="NET",IF('Trades'!O17="",FALSE,IF(NOT(ISNUMBER('Trades'!O17)),TRUE,OR(ABS('Trades'!O17)&gt;1000000000,ROUND('Trades'!O17,2)&lt;&gt;'Trades'!O17))),FALSE),"Money: at most 2 decimals; absolute input value ≤ 1,000,000,000.",IF(AND('Trades'!J17="GROSS",NOT(ISNUMBER('Trades'!M17))),"Enter commission: zero is a value",IF(AND('Trades'!J17="GROSS",'Trades'!M17&lt;0),"Commission must be nonnegative",IF(AND('Trades'!J17="GROSS",NOT(ISNUMBER('Trades'!N17))),"Enter other fees: zero is a value",IF(AND('Trades'!J17="GROSS",'Trades'!N17&lt;0),"Other fees must be nonnegative",IF(AND('Trades'!J17="GROSS",NOT(ISNUMBER('Trades'!O17))),"Enter signed financing, including zero",IF(AND('Trades'!J17="GROSS",NOT(ISNUMBER(F17))),"Enter gross P&amp;L for every exit",IF(IF('Trades'!J17="NET",OR(ABS('Trades'!L17)&gt;1000000000,ROUND('Trades'!L17,2)&lt;&gt;'Trades'!L17),FALSE),"Money: at most 2 decimals; absolute input value ≤ 1,000,000,000.",IF(IF('Trades'!J17="GROSS",OR(ABS('Trades'!M17)&gt;1000000000,ABS('Trades'!N17)&gt;1000000000,ABS('Trades'!O17)&gt;1000000000,ROUND('Trades'!M17,2)&lt;&gt;'Trades'!M17,ROUND('Trades'!N17,2)&lt;&gt;'Trades'!N17,ROUND('Trades'!O17,2)&lt;&gt;'Trades'!O17),FALSE),"Money: at most 2 decimals; absolute input value ≤ 1,000,000,000.",IF(AND('Trades'!G17&lt;&gt;"",OR(NOT(ISNUMBER('Trades'!G17)),'Trades'!G17&lt;=0)),"Enter a positive price or leave blank",IF(AND('Trades'!H17&lt;&gt;"",OR(NOT(ISNUMBER('Trades'!H17)),'Trades'!H17&lt;=0)),"Enter a positive price or leave blank","")))))))))))))))))))))))))))))))))))</x:f>
      </x:c>
      <x:c r="D17" s="31"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n.a.",ROUND(SUMIFS('Exits'!$I$9:$I$608,'Exits'!$B$9:$B$608,'Trades'!A17),8)))</x:f>
      </x:c>
      <x:c r="E17" s="32"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n.a.",IF(OR(O17=0,COUNTIFS('Exits'!$B$9:$B$608,'Trades'!A17,'Exits'!$G$9:$G$608,-1)&gt;0),"n.a.",_xlfn.MAXIFS('Exits'!$C$9:$C$608,'Exits'!$B$9:$B$608,'Trades'!A17))))</x:f>
      </x:c>
      <x:c r="F17" s="30"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n.a.",IF(AND(O17&gt;0,SUMIFS('Exits'!$J$9:$J$608,'Exits'!$B$9:$B$608,'Trades'!A17)=O17),ROUND(SUMIFS('Exits'!$F$9:$F$608,'Exits'!$B$9:$B$608,'Trades'!A17),2),"n.a.")))</x:f>
      </x:c>
      <x:c r="G17" s="30" t="str">
        <x:f>IF(P17=0,"",IF(K17&lt;&gt;1,"n.a.",IF('Trades'!J17="NET",'Trades'!L17,ROUND(F17-'Trades'!M17-'Trades'!N17+'Trades'!O17,2))))</x:f>
      </x:c>
      <x:c r="H17" s="31" t="str">
        <x:f>IF(P17=0,"",IF(N17=1,G17/'Trades'!P17,"n.a."))</x:f>
      </x:c>
      <x:c r="I17" s="33" t="str">
        <x:f>IF(P17=0,"",IF(K17&lt;&gt;1,"Position not completed",IF(NOT(ISNUMBER('Trades'!P17)),"Risk missing or invalid: positive, ≤ 1,000,000,000, at most 2 decimals.",IF(OR('Trades'!P17&lt;=0,'Trades'!P17&gt;1000000000,ROUND('Trades'!P17,2)&lt;&gt;'Trades'!P17),"Risk missing or invalid: positive, ≤ 1,000,000,000, at most 2 decimals.",IF(AND('Trades'!Q17&lt;&gt;"PRICE",'Trades'!Q17&lt;&gt;"ALL_IN"),"Select PRICE or ALL_IN",IF('Trades'!Q17&lt;&gt;'Summary'!$K$4,"Different selected basis","Recorded"))))))</x:f>
      </x:c>
      <x:c r="J17" s="33" t="str">
        <x:f>IF(P17=0,"",IF('Summary'!$H$6="Check date filters","Check date filters",IF(L17=1,"Included",IF(K17=1,"Outside period","Not eligible"))))</x:f>
      </x:c>
      <x:c r="K17" s="29" t="n">
        <x:f>IF(P17=0,0,IF('Trades'!I17="UNSUPPORTED",4,IF(C17&lt;&gt;"",3,IF('Trades'!I17="OPEN",2,1))))</x:f>
        <x:v>0</x:v>
      </x:c>
      <x:c r="L17" s="29" t="n">
        <x:f>IF(OR(K17&lt;&gt;1,'Summary'!$H$6="Check date filters"),0,IF(AND(OR('Summary'!$B$6="",E17&gt;='Summary'!$B$6),OR('Summary'!$E$6="",E17&lt;'Summary'!$E$6+1)),1,0))</x:f>
        <x:v>0</x:v>
      </x:c>
      <x:c r="M17" s="29" t="n">
        <x:f>IF(AND(L17=1,N17=1,'Trades'!Q17='Summary'!$K$4),1,0)</x:f>
        <x:v>0</x:v>
      </x:c>
      <x:c r="N17" s="29" t="n">
        <x:f>IF(K17&lt;&gt;1,0,IF(NOT(ISNUMBER('Trades'!P17)),0,IF(AND('Trades'!P17&gt;0,'Trades'!P17&lt;=1000000000,ROUND('Trades'!P17,2)='Trades'!P17,OR('Trades'!Q17="PRICE",'Trades'!Q17="ALL_IN")),1,0)))</x:f>
        <x:v>0</x:v>
      </x:c>
      <x:c r="O17" s="29" t="n">
        <x:f>IF(P17=0,0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0,COUNTIFS('Exits'!$B$9:$B$608,'Trades'!A17,'Exits'!$K$9:$K$608,1)))</x:f>
        <x:v>0</x:v>
      </x:c>
      <x:c r="P17" s="29" t="n">
        <x:f>IF(COUNTA('Trades'!A17:I17,'Trades'!K17:T17)=0,0,1)</x:f>
        <x:v>0</x:v>
      </x:c>
    </x:row>
    <x:row r="18" ht="52" customHeight="1">
      <x:c r="A18" s="29" t="str">
        <x:f>IF(P18=0,"",IF('Trades'!A18="","[Trades "&amp;ROW()&amp;"]",'Trades'!A18))</x:f>
      </x:c>
      <x:c r="B18" s="33" t="str">
        <x:f>IF(K18=0,"",CHOOSE(K18,"Completed","Open","Incomplete / invalid","Unsupported"))</x:f>
      </x:c>
      <x:c r="C18" s="33" t="str">
        <x:f>IF(P18=0,"",IF('Trades'!I18="UNSUPPORTED","Additions / reversals are unsupported",IF('Trades'!A18="","Enter a trade ID",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IDs: text starting with A–Z, up to 64 characters; do not use *, ?, ~, =, &lt; or &gt;. Example: T-001.",IF(COUNTIFS('Trades'!$A$9:$A$208,'Trades'!A18)&lt;&gt;1,"Trade ID is duplicated",IF('Trades'!B18="","Enter the symbol",IF(AND('Trades'!C18&lt;&gt;"LONG",'Trades'!C18&lt;&gt;"SHORT"),"Select LONG or SHORT",IF(NOT(ISNUMBER('Trades'!D18)),"Enter a valid opening date/time",IF(OR('Trades'!D18&lt;1,'Trades'!D18&gt;2958465),"Enter a valid opening date/time",IF(NOT(ISNUMBER('Trades'!E18)),"Enter a positive original quantity",IF(OR('Trades'!E18&lt;=0,'Trades'!E18&gt;1000000,ROUND('Trades'!E18,8)&lt;&gt;'Trades'!E18),"Enter a positive original quantity",IF('Trades'!F18="","State the quantity unit",IF(AND('Trades'!I18&lt;&gt;"OPEN",'Trades'!I18&lt;&gt;"CLOSED"),"Select OPEN or CLOSED",IF(AND('Trades'!J18&lt;&gt;"NET",'Trades'!J18&lt;&gt;"GROSS"),"Select NET or GROSS",IF(COUNTIFS('Exits'!$B$9:$B$608,'Trades'!A18,'Exits'!$G$9:$G$608,-1)&gt;0,"Review linked exit rows",IF(D18&gt;'Trades'!E18,"Closed quantity exceeds original",IF(AND('Trades'!I18="OPEN",D18='Trades'!E18),"OPEN conflicts with no remainder",IF('Trades'!I18="OPEN","",IF(O18=0,"Add a closing event in Exits",IF(D18&lt;&gt;'Trades'!E18,"CLOSED requires all quantity closed",IF(AND('Trades'!J18="NET",NOT(ISNUMBER('Trades'!L18))),"Enter the reconciled whole-position net",IF(AND('Trades'!J18="NET",'Trades'!K18&lt;&gt;"YES"),"Confirm the net covers the whole position",IF(IF('Trades'!J18="NET",IF('Trades'!M18="",FALSE,IF(NOT(ISNUMBER('Trades'!M18)),TRUE,OR('Trades'!M18&lt;0,'Trades'!M18&gt;1000000000,ROUND('Trades'!M18,2)&lt;&gt;'Trades'!M18))),FALSE),"Money: at most 2 decimals; absolute input value ≤ 1,000,000,000.",IF(IF('Trades'!J18="NET",IF('Trades'!N18="",FALSE,IF(NOT(ISNUMBER('Trades'!N18)),TRUE,OR('Trades'!N18&lt;0,'Trades'!N18&gt;1000000000,ROUND('Trades'!N18,2)&lt;&gt;'Trades'!N18))),FALSE),"Money: at most 2 decimals; absolute input value ≤ 1,000,000,000.",IF(IF('Trades'!J18="NET",IF('Trades'!O18="",FALSE,IF(NOT(ISNUMBER('Trades'!O18)),TRUE,OR(ABS('Trades'!O18)&gt;1000000000,ROUND('Trades'!O18,2)&lt;&gt;'Trades'!O18))),FALSE),"Money: at most 2 decimals; absolute input value ≤ 1,000,000,000.",IF(AND('Trades'!J18="GROSS",NOT(ISNUMBER('Trades'!M18))),"Enter commission: zero is a value",IF(AND('Trades'!J18="GROSS",'Trades'!M18&lt;0),"Commission must be nonnegative",IF(AND('Trades'!J18="GROSS",NOT(ISNUMBER('Trades'!N18))),"Enter other fees: zero is a value",IF(AND('Trades'!J18="GROSS",'Trades'!N18&lt;0),"Other fees must be nonnegative",IF(AND('Trades'!J18="GROSS",NOT(ISNUMBER('Trades'!O18))),"Enter signed financing, including zero",IF(AND('Trades'!J18="GROSS",NOT(ISNUMBER(F18))),"Enter gross P&amp;L for every exit",IF(IF('Trades'!J18="NET",OR(ABS('Trades'!L18)&gt;1000000000,ROUND('Trades'!L18,2)&lt;&gt;'Trades'!L18),FALSE),"Money: at most 2 decimals; absolute input value ≤ 1,000,000,000.",IF(IF('Trades'!J18="GROSS",OR(ABS('Trades'!M18)&gt;1000000000,ABS('Trades'!N18)&gt;1000000000,ABS('Trades'!O18)&gt;1000000000,ROUND('Trades'!M18,2)&lt;&gt;'Trades'!M18,ROUND('Trades'!N18,2)&lt;&gt;'Trades'!N18,ROUND('Trades'!O18,2)&lt;&gt;'Trades'!O18),FALSE),"Money: at most 2 decimals; absolute input value ≤ 1,000,000,000.",IF(AND('Trades'!G18&lt;&gt;"",OR(NOT(ISNUMBER('Trades'!G18)),'Trades'!G18&lt;=0)),"Enter a positive price or leave blank",IF(AND('Trades'!H18&lt;&gt;"",OR(NOT(ISNUMBER('Trades'!H18)),'Trades'!H18&lt;=0)),"Enter a positive price or leave blank","")))))))))))))))))))))))))))))))))))</x:f>
      </x:c>
      <x:c r="D18" s="31"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n.a.",ROUND(SUMIFS('Exits'!$I$9:$I$608,'Exits'!$B$9:$B$608,'Trades'!A18),8)))</x:f>
      </x:c>
      <x:c r="E18" s="32"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n.a.",IF(OR(O18=0,COUNTIFS('Exits'!$B$9:$B$608,'Trades'!A18,'Exits'!$G$9:$G$608,-1)&gt;0),"n.a.",_xlfn.MAXIFS('Exits'!$C$9:$C$608,'Exits'!$B$9:$B$608,'Trades'!A18))))</x:f>
      </x:c>
      <x:c r="F18" s="30"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n.a.",IF(AND(O18&gt;0,SUMIFS('Exits'!$J$9:$J$608,'Exits'!$B$9:$B$608,'Trades'!A18)=O18),ROUND(SUMIFS('Exits'!$F$9:$F$608,'Exits'!$B$9:$B$608,'Trades'!A18),2),"n.a.")))</x:f>
      </x:c>
      <x:c r="G18" s="30" t="str">
        <x:f>IF(P18=0,"",IF(K18&lt;&gt;1,"n.a.",IF('Trades'!J18="NET",'Trades'!L18,ROUND(F18-'Trades'!M18-'Trades'!N18+'Trades'!O18,2))))</x:f>
      </x:c>
      <x:c r="H18" s="31" t="str">
        <x:f>IF(P18=0,"",IF(N18=1,G18/'Trades'!P18,"n.a."))</x:f>
      </x:c>
      <x:c r="I18" s="33" t="str">
        <x:f>IF(P18=0,"",IF(K18&lt;&gt;1,"Position not completed",IF(NOT(ISNUMBER('Trades'!P18)),"Risk missing or invalid: positive, ≤ 1,000,000,000, at most 2 decimals.",IF(OR('Trades'!P18&lt;=0,'Trades'!P18&gt;1000000000,ROUND('Trades'!P18,2)&lt;&gt;'Trades'!P18),"Risk missing or invalid: positive, ≤ 1,000,000,000, at most 2 decimals.",IF(AND('Trades'!Q18&lt;&gt;"PRICE",'Trades'!Q18&lt;&gt;"ALL_IN"),"Select PRICE or ALL_IN",IF('Trades'!Q18&lt;&gt;'Summary'!$K$4,"Different selected basis","Recorded"))))))</x:f>
      </x:c>
      <x:c r="J18" s="33" t="str">
        <x:f>IF(P18=0,"",IF('Summary'!$H$6="Check date filters","Check date filters",IF(L18=1,"Included",IF(K18=1,"Outside period","Not eligible"))))</x:f>
      </x:c>
      <x:c r="K18" s="29" t="n">
        <x:f>IF(P18=0,0,IF('Trades'!I18="UNSUPPORTED",4,IF(C18&lt;&gt;"",3,IF('Trades'!I18="OPEN",2,1))))</x:f>
        <x:v>0</x:v>
      </x:c>
      <x:c r="L18" s="29" t="n">
        <x:f>IF(OR(K18&lt;&gt;1,'Summary'!$H$6="Check date filters"),0,IF(AND(OR('Summary'!$B$6="",E18&gt;='Summary'!$B$6),OR('Summary'!$E$6="",E18&lt;'Summary'!$E$6+1)),1,0))</x:f>
        <x:v>0</x:v>
      </x:c>
      <x:c r="M18" s="29" t="n">
        <x:f>IF(AND(L18=1,N18=1,'Trades'!Q18='Summary'!$K$4),1,0)</x:f>
        <x:v>0</x:v>
      </x:c>
      <x:c r="N18" s="29" t="n">
        <x:f>IF(K18&lt;&gt;1,0,IF(NOT(ISNUMBER('Trades'!P18)),0,IF(AND('Trades'!P18&gt;0,'Trades'!P18&lt;=1000000000,ROUND('Trades'!P18,2)='Trades'!P18,OR('Trades'!Q18="PRICE",'Trades'!Q18="ALL_IN")),1,0)))</x:f>
        <x:v>0</x:v>
      </x:c>
      <x:c r="O18" s="29" t="n">
        <x:f>IF(P18=0,0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0,COUNTIFS('Exits'!$B$9:$B$608,'Trades'!A18,'Exits'!$K$9:$K$608,1)))</x:f>
        <x:v>0</x:v>
      </x:c>
      <x:c r="P18" s="29" t="n">
        <x:f>IF(COUNTA('Trades'!A18:I18,'Trades'!K18:T18)=0,0,1)</x:f>
        <x:v>0</x:v>
      </x:c>
    </x:row>
    <x:row r="19" ht="52" customHeight="1">
      <x:c r="A19" s="29" t="str">
        <x:f>IF(P19=0,"",IF('Trades'!A19="","[Trades "&amp;ROW()&amp;"]",'Trades'!A19))</x:f>
      </x:c>
      <x:c r="B19" s="33" t="str">
        <x:f>IF(K19=0,"",CHOOSE(K19,"Completed","Open","Incomplete / invalid","Unsupported"))</x:f>
      </x:c>
      <x:c r="C19" s="33" t="str">
        <x:f>IF(P19=0,"",IF('Trades'!I19="UNSUPPORTED","Additions / reversals are unsupported",IF('Trades'!A19="","Enter a trade ID",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IDs: text starting with A–Z, up to 64 characters; do not use *, ?, ~, =, &lt; or &gt;. Example: T-001.",IF(COUNTIFS('Trades'!$A$9:$A$208,'Trades'!A19)&lt;&gt;1,"Trade ID is duplicated",IF('Trades'!B19="","Enter the symbol",IF(AND('Trades'!C19&lt;&gt;"LONG",'Trades'!C19&lt;&gt;"SHORT"),"Select LONG or SHORT",IF(NOT(ISNUMBER('Trades'!D19)),"Enter a valid opening date/time",IF(OR('Trades'!D19&lt;1,'Trades'!D19&gt;2958465),"Enter a valid opening date/time",IF(NOT(ISNUMBER('Trades'!E19)),"Enter a positive original quantity",IF(OR('Trades'!E19&lt;=0,'Trades'!E19&gt;1000000,ROUND('Trades'!E19,8)&lt;&gt;'Trades'!E19),"Enter a positive original quantity",IF('Trades'!F19="","State the quantity unit",IF(AND('Trades'!I19&lt;&gt;"OPEN",'Trades'!I19&lt;&gt;"CLOSED"),"Select OPEN or CLOSED",IF(AND('Trades'!J19&lt;&gt;"NET",'Trades'!J19&lt;&gt;"GROSS"),"Select NET or GROSS",IF(COUNTIFS('Exits'!$B$9:$B$608,'Trades'!A19,'Exits'!$G$9:$G$608,-1)&gt;0,"Review linked exit rows",IF(D19&gt;'Trades'!E19,"Closed quantity exceeds original",IF(AND('Trades'!I19="OPEN",D19='Trades'!E19),"OPEN conflicts with no remainder",IF('Trades'!I19="OPEN","",IF(O19=0,"Add a closing event in Exits",IF(D19&lt;&gt;'Trades'!E19,"CLOSED requires all quantity closed",IF(AND('Trades'!J19="NET",NOT(ISNUMBER('Trades'!L19))),"Enter the reconciled whole-position net",IF(AND('Trades'!J19="NET",'Trades'!K19&lt;&gt;"YES"),"Confirm the net covers the whole position",IF(IF('Trades'!J19="NET",IF('Trades'!M19="",FALSE,IF(NOT(ISNUMBER('Trades'!M19)),TRUE,OR('Trades'!M19&lt;0,'Trades'!M19&gt;1000000000,ROUND('Trades'!M19,2)&lt;&gt;'Trades'!M19))),FALSE),"Money: at most 2 decimals; absolute input value ≤ 1,000,000,000.",IF(IF('Trades'!J19="NET",IF('Trades'!N19="",FALSE,IF(NOT(ISNUMBER('Trades'!N19)),TRUE,OR('Trades'!N19&lt;0,'Trades'!N19&gt;1000000000,ROUND('Trades'!N19,2)&lt;&gt;'Trades'!N19))),FALSE),"Money: at most 2 decimals; absolute input value ≤ 1,000,000,000.",IF(IF('Trades'!J19="NET",IF('Trades'!O19="",FALSE,IF(NOT(ISNUMBER('Trades'!O19)),TRUE,OR(ABS('Trades'!O19)&gt;1000000000,ROUND('Trades'!O19,2)&lt;&gt;'Trades'!O19))),FALSE),"Money: at most 2 decimals; absolute input value ≤ 1,000,000,000.",IF(AND('Trades'!J19="GROSS",NOT(ISNUMBER('Trades'!M19))),"Enter commission: zero is a value",IF(AND('Trades'!J19="GROSS",'Trades'!M19&lt;0),"Commission must be nonnegative",IF(AND('Trades'!J19="GROSS",NOT(ISNUMBER('Trades'!N19))),"Enter other fees: zero is a value",IF(AND('Trades'!J19="GROSS",'Trades'!N19&lt;0),"Other fees must be nonnegative",IF(AND('Trades'!J19="GROSS",NOT(ISNUMBER('Trades'!O19))),"Enter signed financing, including zero",IF(AND('Trades'!J19="GROSS",NOT(ISNUMBER(F19))),"Enter gross P&amp;L for every exit",IF(IF('Trades'!J19="NET",OR(ABS('Trades'!L19)&gt;1000000000,ROUND('Trades'!L19,2)&lt;&gt;'Trades'!L19),FALSE),"Money: at most 2 decimals; absolute input value ≤ 1,000,000,000.",IF(IF('Trades'!J19="GROSS",OR(ABS('Trades'!M19)&gt;1000000000,ABS('Trades'!N19)&gt;1000000000,ABS('Trades'!O19)&gt;1000000000,ROUND('Trades'!M19,2)&lt;&gt;'Trades'!M19,ROUND('Trades'!N19,2)&lt;&gt;'Trades'!N19,ROUND('Trades'!O19,2)&lt;&gt;'Trades'!O19),FALSE),"Money: at most 2 decimals; absolute input value ≤ 1,000,000,000.",IF(AND('Trades'!G19&lt;&gt;"",OR(NOT(ISNUMBER('Trades'!G19)),'Trades'!G19&lt;=0)),"Enter a positive price or leave blank",IF(AND('Trades'!H19&lt;&gt;"",OR(NOT(ISNUMBER('Trades'!H19)),'Trades'!H19&lt;=0)),"Enter a positive price or leave blank","")))))))))))))))))))))))))))))))))))</x:f>
      </x:c>
      <x:c r="D19" s="31"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n.a.",ROUND(SUMIFS('Exits'!$I$9:$I$608,'Exits'!$B$9:$B$608,'Trades'!A19),8)))</x:f>
      </x:c>
      <x:c r="E19" s="32"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n.a.",IF(OR(O19=0,COUNTIFS('Exits'!$B$9:$B$608,'Trades'!A19,'Exits'!$G$9:$G$608,-1)&gt;0),"n.a.",_xlfn.MAXIFS('Exits'!$C$9:$C$608,'Exits'!$B$9:$B$608,'Trades'!A19))))</x:f>
      </x:c>
      <x:c r="F19" s="30"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n.a.",IF(AND(O19&gt;0,SUMIFS('Exits'!$J$9:$J$608,'Exits'!$B$9:$B$608,'Trades'!A19)=O19),ROUND(SUMIFS('Exits'!$F$9:$F$608,'Exits'!$B$9:$B$608,'Trades'!A19),2),"n.a.")))</x:f>
      </x:c>
      <x:c r="G19" s="30" t="str">
        <x:f>IF(P19=0,"",IF(K19&lt;&gt;1,"n.a.",IF('Trades'!J19="NET",'Trades'!L19,ROUND(F19-'Trades'!M19-'Trades'!N19+'Trades'!O19,2))))</x:f>
      </x:c>
      <x:c r="H19" s="31" t="str">
        <x:f>IF(P19=0,"",IF(N19=1,G19/'Trades'!P19,"n.a."))</x:f>
      </x:c>
      <x:c r="I19" s="33" t="str">
        <x:f>IF(P19=0,"",IF(K19&lt;&gt;1,"Position not completed",IF(NOT(ISNUMBER('Trades'!P19)),"Risk missing or invalid: positive, ≤ 1,000,000,000, at most 2 decimals.",IF(OR('Trades'!P19&lt;=0,'Trades'!P19&gt;1000000000,ROUND('Trades'!P19,2)&lt;&gt;'Trades'!P19),"Risk missing or invalid: positive, ≤ 1,000,000,000, at most 2 decimals.",IF(AND('Trades'!Q19&lt;&gt;"PRICE",'Trades'!Q19&lt;&gt;"ALL_IN"),"Select PRICE or ALL_IN",IF('Trades'!Q19&lt;&gt;'Summary'!$K$4,"Different selected basis","Recorded"))))))</x:f>
      </x:c>
      <x:c r="J19" s="33" t="str">
        <x:f>IF(P19=0,"",IF('Summary'!$H$6="Check date filters","Check date filters",IF(L19=1,"Included",IF(K19=1,"Outside period","Not eligible"))))</x:f>
      </x:c>
      <x:c r="K19" s="29" t="n">
        <x:f>IF(P19=0,0,IF('Trades'!I19="UNSUPPORTED",4,IF(C19&lt;&gt;"",3,IF('Trades'!I19="OPEN",2,1))))</x:f>
        <x:v>0</x:v>
      </x:c>
      <x:c r="L19" s="29" t="n">
        <x:f>IF(OR(K19&lt;&gt;1,'Summary'!$H$6="Check date filters"),0,IF(AND(OR('Summary'!$B$6="",E19&gt;='Summary'!$B$6),OR('Summary'!$E$6="",E19&lt;'Summary'!$E$6+1)),1,0))</x:f>
        <x:v>0</x:v>
      </x:c>
      <x:c r="M19" s="29" t="n">
        <x:f>IF(AND(L19=1,N19=1,'Trades'!Q19='Summary'!$K$4),1,0)</x:f>
        <x:v>0</x:v>
      </x:c>
      <x:c r="N19" s="29" t="n">
        <x:f>IF(K19&lt;&gt;1,0,IF(NOT(ISNUMBER('Trades'!P19)),0,IF(AND('Trades'!P19&gt;0,'Trades'!P19&lt;=1000000000,ROUND('Trades'!P19,2)='Trades'!P19,OR('Trades'!Q19="PRICE",'Trades'!Q19="ALL_IN")),1,0)))</x:f>
        <x:v>0</x:v>
      </x:c>
      <x:c r="O19" s="29" t="n">
        <x:f>IF(P19=0,0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0,COUNTIFS('Exits'!$B$9:$B$608,'Trades'!A19,'Exits'!$K$9:$K$608,1)))</x:f>
        <x:v>0</x:v>
      </x:c>
      <x:c r="P19" s="29" t="n">
        <x:f>IF(COUNTA('Trades'!A19:I19,'Trades'!K19:T19)=0,0,1)</x:f>
        <x:v>0</x:v>
      </x:c>
    </x:row>
    <x:row r="20" ht="52" customHeight="1">
      <x:c r="A20" s="29" t="str">
        <x:f>IF(P20=0,"",IF('Trades'!A20="","[Trades "&amp;ROW()&amp;"]",'Trades'!A20))</x:f>
      </x:c>
      <x:c r="B20" s="33" t="str">
        <x:f>IF(K20=0,"",CHOOSE(K20,"Completed","Open","Incomplete / invalid","Unsupported"))</x:f>
      </x:c>
      <x:c r="C20" s="33" t="str">
        <x:f>IF(P20=0,"",IF('Trades'!I20="UNSUPPORTED","Additions / reversals are unsupported",IF('Trades'!A20="","Enter a trade ID",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IDs: text starting with A–Z, up to 64 characters; do not use *, ?, ~, =, &lt; or &gt;. Example: T-001.",IF(COUNTIFS('Trades'!$A$9:$A$208,'Trades'!A20)&lt;&gt;1,"Trade ID is duplicated",IF('Trades'!B20="","Enter the symbol",IF(AND('Trades'!C20&lt;&gt;"LONG",'Trades'!C20&lt;&gt;"SHORT"),"Select LONG or SHORT",IF(NOT(ISNUMBER('Trades'!D20)),"Enter a valid opening date/time",IF(OR('Trades'!D20&lt;1,'Trades'!D20&gt;2958465),"Enter a valid opening date/time",IF(NOT(ISNUMBER('Trades'!E20)),"Enter a positive original quantity",IF(OR('Trades'!E20&lt;=0,'Trades'!E20&gt;1000000,ROUND('Trades'!E20,8)&lt;&gt;'Trades'!E20),"Enter a positive original quantity",IF('Trades'!F20="","State the quantity unit",IF(AND('Trades'!I20&lt;&gt;"OPEN",'Trades'!I20&lt;&gt;"CLOSED"),"Select OPEN or CLOSED",IF(AND('Trades'!J20&lt;&gt;"NET",'Trades'!J20&lt;&gt;"GROSS"),"Select NET or GROSS",IF(COUNTIFS('Exits'!$B$9:$B$608,'Trades'!A20,'Exits'!$G$9:$G$608,-1)&gt;0,"Review linked exit rows",IF(D20&gt;'Trades'!E20,"Closed quantity exceeds original",IF(AND('Trades'!I20="OPEN",D20='Trades'!E20),"OPEN conflicts with no remainder",IF('Trades'!I20="OPEN","",IF(O20=0,"Add a closing event in Exits",IF(D20&lt;&gt;'Trades'!E20,"CLOSED requires all quantity closed",IF(AND('Trades'!J20="NET",NOT(ISNUMBER('Trades'!L20))),"Enter the reconciled whole-position net",IF(AND('Trades'!J20="NET",'Trades'!K20&lt;&gt;"YES"),"Confirm the net covers the whole position",IF(IF('Trades'!J20="NET",IF('Trades'!M20="",FALSE,IF(NOT(ISNUMBER('Trades'!M20)),TRUE,OR('Trades'!M20&lt;0,'Trades'!M20&gt;1000000000,ROUND('Trades'!M20,2)&lt;&gt;'Trades'!M20))),FALSE),"Money: at most 2 decimals; absolute input value ≤ 1,000,000,000.",IF(IF('Trades'!J20="NET",IF('Trades'!N20="",FALSE,IF(NOT(ISNUMBER('Trades'!N20)),TRUE,OR('Trades'!N20&lt;0,'Trades'!N20&gt;1000000000,ROUND('Trades'!N20,2)&lt;&gt;'Trades'!N20))),FALSE),"Money: at most 2 decimals; absolute input value ≤ 1,000,000,000.",IF(IF('Trades'!J20="NET",IF('Trades'!O20="",FALSE,IF(NOT(ISNUMBER('Trades'!O20)),TRUE,OR(ABS('Trades'!O20)&gt;1000000000,ROUND('Trades'!O20,2)&lt;&gt;'Trades'!O20))),FALSE),"Money: at most 2 decimals; absolute input value ≤ 1,000,000,000.",IF(AND('Trades'!J20="GROSS",NOT(ISNUMBER('Trades'!M20))),"Enter commission: zero is a value",IF(AND('Trades'!J20="GROSS",'Trades'!M20&lt;0),"Commission must be nonnegative",IF(AND('Trades'!J20="GROSS",NOT(ISNUMBER('Trades'!N20))),"Enter other fees: zero is a value",IF(AND('Trades'!J20="GROSS",'Trades'!N20&lt;0),"Other fees must be nonnegative",IF(AND('Trades'!J20="GROSS",NOT(ISNUMBER('Trades'!O20))),"Enter signed financing, including zero",IF(AND('Trades'!J20="GROSS",NOT(ISNUMBER(F20))),"Enter gross P&amp;L for every exit",IF(IF('Trades'!J20="NET",OR(ABS('Trades'!L20)&gt;1000000000,ROUND('Trades'!L20,2)&lt;&gt;'Trades'!L20),FALSE),"Money: at most 2 decimals; absolute input value ≤ 1,000,000,000.",IF(IF('Trades'!J20="GROSS",OR(ABS('Trades'!M20)&gt;1000000000,ABS('Trades'!N20)&gt;1000000000,ABS('Trades'!O20)&gt;1000000000,ROUND('Trades'!M20,2)&lt;&gt;'Trades'!M20,ROUND('Trades'!N20,2)&lt;&gt;'Trades'!N20,ROUND('Trades'!O20,2)&lt;&gt;'Trades'!O20),FALSE),"Money: at most 2 decimals; absolute input value ≤ 1,000,000,000.",IF(AND('Trades'!G20&lt;&gt;"",OR(NOT(ISNUMBER('Trades'!G20)),'Trades'!G20&lt;=0)),"Enter a positive price or leave blank",IF(AND('Trades'!H20&lt;&gt;"",OR(NOT(ISNUMBER('Trades'!H20)),'Trades'!H20&lt;=0)),"Enter a positive price or leave blank","")))))))))))))))))))))))))))))))))))</x:f>
      </x:c>
      <x:c r="D20" s="31"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n.a.",ROUND(SUMIFS('Exits'!$I$9:$I$608,'Exits'!$B$9:$B$608,'Trades'!A20),8)))</x:f>
      </x:c>
      <x:c r="E20" s="32"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n.a.",IF(OR(O20=0,COUNTIFS('Exits'!$B$9:$B$608,'Trades'!A20,'Exits'!$G$9:$G$608,-1)&gt;0),"n.a.",_xlfn.MAXIFS('Exits'!$C$9:$C$608,'Exits'!$B$9:$B$608,'Trades'!A20))))</x:f>
      </x:c>
      <x:c r="F20" s="30"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n.a.",IF(AND(O20&gt;0,SUMIFS('Exits'!$J$9:$J$608,'Exits'!$B$9:$B$608,'Trades'!A20)=O20),ROUND(SUMIFS('Exits'!$F$9:$F$608,'Exits'!$B$9:$B$608,'Trades'!A20),2),"n.a.")))</x:f>
      </x:c>
      <x:c r="G20" s="30" t="str">
        <x:f>IF(P20=0,"",IF(K20&lt;&gt;1,"n.a.",IF('Trades'!J20="NET",'Trades'!L20,ROUND(F20-'Trades'!M20-'Trades'!N20+'Trades'!O20,2))))</x:f>
      </x:c>
      <x:c r="H20" s="31" t="str">
        <x:f>IF(P20=0,"",IF(N20=1,G20/'Trades'!P20,"n.a."))</x:f>
      </x:c>
      <x:c r="I20" s="33" t="str">
        <x:f>IF(P20=0,"",IF(K20&lt;&gt;1,"Position not completed",IF(NOT(ISNUMBER('Trades'!P20)),"Risk missing or invalid: positive, ≤ 1,000,000,000, at most 2 decimals.",IF(OR('Trades'!P20&lt;=0,'Trades'!P20&gt;1000000000,ROUND('Trades'!P20,2)&lt;&gt;'Trades'!P20),"Risk missing or invalid: positive, ≤ 1,000,000,000, at most 2 decimals.",IF(AND('Trades'!Q20&lt;&gt;"PRICE",'Trades'!Q20&lt;&gt;"ALL_IN"),"Select PRICE or ALL_IN",IF('Trades'!Q20&lt;&gt;'Summary'!$K$4,"Different selected basis","Recorded"))))))</x:f>
      </x:c>
      <x:c r="J20" s="33" t="str">
        <x:f>IF(P20=0,"",IF('Summary'!$H$6="Check date filters","Check date filters",IF(L20=1,"Included",IF(K20=1,"Outside period","Not eligible"))))</x:f>
      </x:c>
      <x:c r="K20" s="29" t="n">
        <x:f>IF(P20=0,0,IF('Trades'!I20="UNSUPPORTED",4,IF(C20&lt;&gt;"",3,IF('Trades'!I20="OPEN",2,1))))</x:f>
        <x:v>0</x:v>
      </x:c>
      <x:c r="L20" s="29" t="n">
        <x:f>IF(OR(K20&lt;&gt;1,'Summary'!$H$6="Check date filters"),0,IF(AND(OR('Summary'!$B$6="",E20&gt;='Summary'!$B$6),OR('Summary'!$E$6="",E20&lt;'Summary'!$E$6+1)),1,0))</x:f>
        <x:v>0</x:v>
      </x:c>
      <x:c r="M20" s="29" t="n">
        <x:f>IF(AND(L20=1,N20=1,'Trades'!Q20='Summary'!$K$4),1,0)</x:f>
        <x:v>0</x:v>
      </x:c>
      <x:c r="N20" s="29" t="n">
        <x:f>IF(K20&lt;&gt;1,0,IF(NOT(ISNUMBER('Trades'!P20)),0,IF(AND('Trades'!P20&gt;0,'Trades'!P20&lt;=1000000000,ROUND('Trades'!P20,2)='Trades'!P20,OR('Trades'!Q20="PRICE",'Trades'!Q20="ALL_IN")),1,0)))</x:f>
        <x:v>0</x:v>
      </x:c>
      <x:c r="O20" s="29" t="n">
        <x:f>IF(P20=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0,COUNTIFS('Exits'!$B$9:$B$608,'Trades'!A20,'Exits'!$K$9:$K$608,1)))</x:f>
        <x:v>0</x:v>
      </x:c>
      <x:c r="P20" s="29" t="n">
        <x:f>IF(COUNTA('Trades'!A20:I20,'Trades'!K20:T20)=0,0,1)</x:f>
        <x:v>0</x:v>
      </x:c>
    </x:row>
    <x:row r="21" ht="52" customHeight="1">
      <x:c r="A21" s="29" t="str">
        <x:f>IF(P21=0,"",IF('Trades'!A21="","[Trades "&amp;ROW()&amp;"]",'Trades'!A21))</x:f>
      </x:c>
      <x:c r="B21" s="33" t="str">
        <x:f>IF(K21=0,"",CHOOSE(K21,"Completed","Open","Incomplete / invalid","Unsupported"))</x:f>
      </x:c>
      <x:c r="C21" s="33" t="str">
        <x:f>IF(P21=0,"",IF('Trades'!I21="UNSUPPORTED","Additions / reversals are unsupported",IF('Trades'!A21="","Enter a trade ID",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IDs: text starting with A–Z, up to 64 characters; do not use *, ?, ~, =, &lt; or &gt;. Example: T-001.",IF(COUNTIFS('Trades'!$A$9:$A$208,'Trades'!A21)&lt;&gt;1,"Trade ID is duplicated",IF('Trades'!B21="","Enter the symbol",IF(AND('Trades'!C21&lt;&gt;"LONG",'Trades'!C21&lt;&gt;"SHORT"),"Select LONG or SHORT",IF(NOT(ISNUMBER('Trades'!D21)),"Enter a valid opening date/time",IF(OR('Trades'!D21&lt;1,'Trades'!D21&gt;2958465),"Enter a valid opening date/time",IF(NOT(ISNUMBER('Trades'!E21)),"Enter a positive original quantity",IF(OR('Trades'!E21&lt;=0,'Trades'!E21&gt;1000000,ROUND('Trades'!E21,8)&lt;&gt;'Trades'!E21),"Enter a positive original quantity",IF('Trades'!F21="","State the quantity unit",IF(AND('Trades'!I21&lt;&gt;"OPEN",'Trades'!I21&lt;&gt;"CLOSED"),"Select OPEN or CLOSED",IF(AND('Trades'!J21&lt;&gt;"NET",'Trades'!J21&lt;&gt;"GROSS"),"Select NET or GROSS",IF(COUNTIFS('Exits'!$B$9:$B$608,'Trades'!A21,'Exits'!$G$9:$G$608,-1)&gt;0,"Review linked exit rows",IF(D21&gt;'Trades'!E21,"Closed quantity exceeds original",IF(AND('Trades'!I21="OPEN",D21='Trades'!E21),"OPEN conflicts with no remainder",IF('Trades'!I21="OPEN","",IF(O21=0,"Add a closing event in Exits",IF(D21&lt;&gt;'Trades'!E21,"CLOSED requires all quantity closed",IF(AND('Trades'!J21="NET",NOT(ISNUMBER('Trades'!L21))),"Enter the reconciled whole-position net",IF(AND('Trades'!J21="NET",'Trades'!K21&lt;&gt;"YES"),"Confirm the net covers the whole position",IF(IF('Trades'!J21="NET",IF('Trades'!M21="",FALSE,IF(NOT(ISNUMBER('Trades'!M21)),TRUE,OR('Trades'!M21&lt;0,'Trades'!M21&gt;1000000000,ROUND('Trades'!M21,2)&lt;&gt;'Trades'!M21))),FALSE),"Money: at most 2 decimals; absolute input value ≤ 1,000,000,000.",IF(IF('Trades'!J21="NET",IF('Trades'!N21="",FALSE,IF(NOT(ISNUMBER('Trades'!N21)),TRUE,OR('Trades'!N21&lt;0,'Trades'!N21&gt;1000000000,ROUND('Trades'!N21,2)&lt;&gt;'Trades'!N21))),FALSE),"Money: at most 2 decimals; absolute input value ≤ 1,000,000,000.",IF(IF('Trades'!J21="NET",IF('Trades'!O21="",FALSE,IF(NOT(ISNUMBER('Trades'!O21)),TRUE,OR(ABS('Trades'!O21)&gt;1000000000,ROUND('Trades'!O21,2)&lt;&gt;'Trades'!O21))),FALSE),"Money: at most 2 decimals; absolute input value ≤ 1,000,000,000.",IF(AND('Trades'!J21="GROSS",NOT(ISNUMBER('Trades'!M21))),"Enter commission: zero is a value",IF(AND('Trades'!J21="GROSS",'Trades'!M21&lt;0),"Commission must be nonnegative",IF(AND('Trades'!J21="GROSS",NOT(ISNUMBER('Trades'!N21))),"Enter other fees: zero is a value",IF(AND('Trades'!J21="GROSS",'Trades'!N21&lt;0),"Other fees must be nonnegative",IF(AND('Trades'!J21="GROSS",NOT(ISNUMBER('Trades'!O21))),"Enter signed financing, including zero",IF(AND('Trades'!J21="GROSS",NOT(ISNUMBER(F21))),"Enter gross P&amp;L for every exit",IF(IF('Trades'!J21="NET",OR(ABS('Trades'!L21)&gt;1000000000,ROUND('Trades'!L21,2)&lt;&gt;'Trades'!L21),FALSE),"Money: at most 2 decimals; absolute input value ≤ 1,000,000,000.",IF(IF('Trades'!J21="GROSS",OR(ABS('Trades'!M21)&gt;1000000000,ABS('Trades'!N21)&gt;1000000000,ABS('Trades'!O21)&gt;1000000000,ROUND('Trades'!M21,2)&lt;&gt;'Trades'!M21,ROUND('Trades'!N21,2)&lt;&gt;'Trades'!N21,ROUND('Trades'!O21,2)&lt;&gt;'Trades'!O21),FALSE),"Money: at most 2 decimals; absolute input value ≤ 1,000,000,000.",IF(AND('Trades'!G21&lt;&gt;"",OR(NOT(ISNUMBER('Trades'!G21)),'Trades'!G21&lt;=0)),"Enter a positive price or leave blank",IF(AND('Trades'!H21&lt;&gt;"",OR(NOT(ISNUMBER('Trades'!H21)),'Trades'!H21&lt;=0)),"Enter a positive price or leave blank","")))))))))))))))))))))))))))))))))))</x:f>
      </x:c>
      <x:c r="D21" s="31"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n.a.",ROUND(SUMIFS('Exits'!$I$9:$I$608,'Exits'!$B$9:$B$608,'Trades'!A21),8)))</x:f>
      </x:c>
      <x:c r="E21" s="32"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n.a.",IF(OR(O21=0,COUNTIFS('Exits'!$B$9:$B$608,'Trades'!A21,'Exits'!$G$9:$G$608,-1)&gt;0),"n.a.",_xlfn.MAXIFS('Exits'!$C$9:$C$608,'Exits'!$B$9:$B$608,'Trades'!A21))))</x:f>
      </x:c>
      <x:c r="F21" s="30"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n.a.",IF(AND(O21&gt;0,SUMIFS('Exits'!$J$9:$J$608,'Exits'!$B$9:$B$608,'Trades'!A21)=O21),ROUND(SUMIFS('Exits'!$F$9:$F$608,'Exits'!$B$9:$B$608,'Trades'!A21),2),"n.a.")))</x:f>
      </x:c>
      <x:c r="G21" s="30" t="str">
        <x:f>IF(P21=0,"",IF(K21&lt;&gt;1,"n.a.",IF('Trades'!J21="NET",'Trades'!L21,ROUND(F21-'Trades'!M21-'Trades'!N21+'Trades'!O21,2))))</x:f>
      </x:c>
      <x:c r="H21" s="31" t="str">
        <x:f>IF(P21=0,"",IF(N21=1,G21/'Trades'!P21,"n.a."))</x:f>
      </x:c>
      <x:c r="I21" s="33" t="str">
        <x:f>IF(P21=0,"",IF(K21&lt;&gt;1,"Position not completed",IF(NOT(ISNUMBER('Trades'!P21)),"Risk missing or invalid: positive, ≤ 1,000,000,000, at most 2 decimals.",IF(OR('Trades'!P21&lt;=0,'Trades'!P21&gt;1000000000,ROUND('Trades'!P21,2)&lt;&gt;'Trades'!P21),"Risk missing or invalid: positive, ≤ 1,000,000,000, at most 2 decimals.",IF(AND('Trades'!Q21&lt;&gt;"PRICE",'Trades'!Q21&lt;&gt;"ALL_IN"),"Select PRICE or ALL_IN",IF('Trades'!Q21&lt;&gt;'Summary'!$K$4,"Different selected basis","Recorded"))))))</x:f>
      </x:c>
      <x:c r="J21" s="33" t="str">
        <x:f>IF(P21=0,"",IF('Summary'!$H$6="Check date filters","Check date filters",IF(L21=1,"Included",IF(K21=1,"Outside period","Not eligible"))))</x:f>
      </x:c>
      <x:c r="K21" s="29" t="n">
        <x:f>IF(P21=0,0,IF('Trades'!I21="UNSUPPORTED",4,IF(C21&lt;&gt;"",3,IF('Trades'!I21="OPEN",2,1))))</x:f>
        <x:v>0</x:v>
      </x:c>
      <x:c r="L21" s="29" t="n">
        <x:f>IF(OR(K21&lt;&gt;1,'Summary'!$H$6="Check date filters"),0,IF(AND(OR('Summary'!$B$6="",E21&gt;='Summary'!$B$6),OR('Summary'!$E$6="",E21&lt;'Summary'!$E$6+1)),1,0))</x:f>
        <x:v>0</x:v>
      </x:c>
      <x:c r="M21" s="29" t="n">
        <x:f>IF(AND(L21=1,N21=1,'Trades'!Q21='Summary'!$K$4),1,0)</x:f>
        <x:v>0</x:v>
      </x:c>
      <x:c r="N21" s="29" t="n">
        <x:f>IF(K21&lt;&gt;1,0,IF(NOT(ISNUMBER('Trades'!P21)),0,IF(AND('Trades'!P21&gt;0,'Trades'!P21&lt;=1000000000,ROUND('Trades'!P21,2)='Trades'!P21,OR('Trades'!Q21="PRICE",'Trades'!Q21="ALL_IN")),1,0)))</x:f>
        <x:v>0</x:v>
      </x:c>
      <x:c r="O21" s="29" t="n">
        <x:f>IF(P21=0,0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0,COUNTIFS('Exits'!$B$9:$B$608,'Trades'!A21,'Exits'!$K$9:$K$608,1)))</x:f>
        <x:v>0</x:v>
      </x:c>
      <x:c r="P21" s="29" t="n">
        <x:f>IF(COUNTA('Trades'!A21:I21,'Trades'!K21:T21)=0,0,1)</x:f>
        <x:v>0</x:v>
      </x:c>
    </x:row>
    <x:row r="22" ht="52" customHeight="1">
      <x:c r="A22" s="29" t="str">
        <x:f>IF(P22=0,"",IF('Trades'!A22="","[Trades "&amp;ROW()&amp;"]",'Trades'!A22))</x:f>
      </x:c>
      <x:c r="B22" s="33" t="str">
        <x:f>IF(K22=0,"",CHOOSE(K22,"Completed","Open","Incomplete / invalid","Unsupported"))</x:f>
      </x:c>
      <x:c r="C22" s="33" t="str">
        <x:f>IF(P22=0,"",IF('Trades'!I22="UNSUPPORTED","Additions / reversals are unsupported",IF('Trades'!A22="","Enter a trade ID",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IDs: text starting with A–Z, up to 64 characters; do not use *, ?, ~, =, &lt; or &gt;. Example: T-001.",IF(COUNTIFS('Trades'!$A$9:$A$208,'Trades'!A22)&lt;&gt;1,"Trade ID is duplicated",IF('Trades'!B22="","Enter the symbol",IF(AND('Trades'!C22&lt;&gt;"LONG",'Trades'!C22&lt;&gt;"SHORT"),"Select LONG or SHORT",IF(NOT(ISNUMBER('Trades'!D22)),"Enter a valid opening date/time",IF(OR('Trades'!D22&lt;1,'Trades'!D22&gt;2958465),"Enter a valid opening date/time",IF(NOT(ISNUMBER('Trades'!E22)),"Enter a positive original quantity",IF(OR('Trades'!E22&lt;=0,'Trades'!E22&gt;1000000,ROUND('Trades'!E22,8)&lt;&gt;'Trades'!E22),"Enter a positive original quantity",IF('Trades'!F22="","State the quantity unit",IF(AND('Trades'!I22&lt;&gt;"OPEN",'Trades'!I22&lt;&gt;"CLOSED"),"Select OPEN or CLOSED",IF(AND('Trades'!J22&lt;&gt;"NET",'Trades'!J22&lt;&gt;"GROSS"),"Select NET or GROSS",IF(COUNTIFS('Exits'!$B$9:$B$608,'Trades'!A22,'Exits'!$G$9:$G$608,-1)&gt;0,"Review linked exit rows",IF(D22&gt;'Trades'!E22,"Closed quantity exceeds original",IF(AND('Trades'!I22="OPEN",D22='Trades'!E22),"OPEN conflicts with no remainder",IF('Trades'!I22="OPEN","",IF(O22=0,"Add a closing event in Exits",IF(D22&lt;&gt;'Trades'!E22,"CLOSED requires all quantity closed",IF(AND('Trades'!J22="NET",NOT(ISNUMBER('Trades'!L22))),"Enter the reconciled whole-position net",IF(AND('Trades'!J22="NET",'Trades'!K22&lt;&gt;"YES"),"Confirm the net covers the whole position",IF(IF('Trades'!J22="NET",IF('Trades'!M22="",FALSE,IF(NOT(ISNUMBER('Trades'!M22)),TRUE,OR('Trades'!M22&lt;0,'Trades'!M22&gt;1000000000,ROUND('Trades'!M22,2)&lt;&gt;'Trades'!M22))),FALSE),"Money: at most 2 decimals; absolute input value ≤ 1,000,000,000.",IF(IF('Trades'!J22="NET",IF('Trades'!N22="",FALSE,IF(NOT(ISNUMBER('Trades'!N22)),TRUE,OR('Trades'!N22&lt;0,'Trades'!N22&gt;1000000000,ROUND('Trades'!N22,2)&lt;&gt;'Trades'!N22))),FALSE),"Money: at most 2 decimals; absolute input value ≤ 1,000,000,000.",IF(IF('Trades'!J22="NET",IF('Trades'!O22="",FALSE,IF(NOT(ISNUMBER('Trades'!O22)),TRUE,OR(ABS('Trades'!O22)&gt;1000000000,ROUND('Trades'!O22,2)&lt;&gt;'Trades'!O22))),FALSE),"Money: at most 2 decimals; absolute input value ≤ 1,000,000,000.",IF(AND('Trades'!J22="GROSS",NOT(ISNUMBER('Trades'!M22))),"Enter commission: zero is a value",IF(AND('Trades'!J22="GROSS",'Trades'!M22&lt;0),"Commission must be nonnegative",IF(AND('Trades'!J22="GROSS",NOT(ISNUMBER('Trades'!N22))),"Enter other fees: zero is a value",IF(AND('Trades'!J22="GROSS",'Trades'!N22&lt;0),"Other fees must be nonnegative",IF(AND('Trades'!J22="GROSS",NOT(ISNUMBER('Trades'!O22))),"Enter signed financing, including zero",IF(AND('Trades'!J22="GROSS",NOT(ISNUMBER(F22))),"Enter gross P&amp;L for every exit",IF(IF('Trades'!J22="NET",OR(ABS('Trades'!L22)&gt;1000000000,ROUND('Trades'!L22,2)&lt;&gt;'Trades'!L22),FALSE),"Money: at most 2 decimals; absolute input value ≤ 1,000,000,000.",IF(IF('Trades'!J22="GROSS",OR(ABS('Trades'!M22)&gt;1000000000,ABS('Trades'!N22)&gt;1000000000,ABS('Trades'!O22)&gt;1000000000,ROUND('Trades'!M22,2)&lt;&gt;'Trades'!M22,ROUND('Trades'!N22,2)&lt;&gt;'Trades'!N22,ROUND('Trades'!O22,2)&lt;&gt;'Trades'!O22),FALSE),"Money: at most 2 decimals; absolute input value ≤ 1,000,000,000.",IF(AND('Trades'!G22&lt;&gt;"",OR(NOT(ISNUMBER('Trades'!G22)),'Trades'!G22&lt;=0)),"Enter a positive price or leave blank",IF(AND('Trades'!H22&lt;&gt;"",OR(NOT(ISNUMBER('Trades'!H22)),'Trades'!H22&lt;=0)),"Enter a positive price or leave blank","")))))))))))))))))))))))))))))))))))</x:f>
      </x:c>
      <x:c r="D22" s="31"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n.a.",ROUND(SUMIFS('Exits'!$I$9:$I$608,'Exits'!$B$9:$B$608,'Trades'!A22),8)))</x:f>
      </x:c>
      <x:c r="E22" s="32"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n.a.",IF(OR(O22=0,COUNTIFS('Exits'!$B$9:$B$608,'Trades'!A22,'Exits'!$G$9:$G$608,-1)&gt;0),"n.a.",_xlfn.MAXIFS('Exits'!$C$9:$C$608,'Exits'!$B$9:$B$608,'Trades'!A22))))</x:f>
      </x:c>
      <x:c r="F22" s="30"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n.a.",IF(AND(O22&gt;0,SUMIFS('Exits'!$J$9:$J$608,'Exits'!$B$9:$B$608,'Trades'!A22)=O22),ROUND(SUMIFS('Exits'!$F$9:$F$608,'Exits'!$B$9:$B$608,'Trades'!A22),2),"n.a.")))</x:f>
      </x:c>
      <x:c r="G22" s="30" t="str">
        <x:f>IF(P22=0,"",IF(K22&lt;&gt;1,"n.a.",IF('Trades'!J22="NET",'Trades'!L22,ROUND(F22-'Trades'!M22-'Trades'!N22+'Trades'!O22,2))))</x:f>
      </x:c>
      <x:c r="H22" s="31" t="str">
        <x:f>IF(P22=0,"",IF(N22=1,G22/'Trades'!P22,"n.a."))</x:f>
      </x:c>
      <x:c r="I22" s="33" t="str">
        <x:f>IF(P22=0,"",IF(K22&lt;&gt;1,"Position not completed",IF(NOT(ISNUMBER('Trades'!P22)),"Risk missing or invalid: positive, ≤ 1,000,000,000, at most 2 decimals.",IF(OR('Trades'!P22&lt;=0,'Trades'!P22&gt;1000000000,ROUND('Trades'!P22,2)&lt;&gt;'Trades'!P22),"Risk missing or invalid: positive, ≤ 1,000,000,000, at most 2 decimals.",IF(AND('Trades'!Q22&lt;&gt;"PRICE",'Trades'!Q22&lt;&gt;"ALL_IN"),"Select PRICE or ALL_IN",IF('Trades'!Q22&lt;&gt;'Summary'!$K$4,"Different selected basis","Recorded"))))))</x:f>
      </x:c>
      <x:c r="J22" s="33" t="str">
        <x:f>IF(P22=0,"",IF('Summary'!$H$6="Check date filters","Check date filters",IF(L22=1,"Included",IF(K22=1,"Outside period","Not eligible"))))</x:f>
      </x:c>
      <x:c r="K22" s="29" t="n">
        <x:f>IF(P22=0,0,IF('Trades'!I22="UNSUPPORTED",4,IF(C22&lt;&gt;"",3,IF('Trades'!I22="OPEN",2,1))))</x:f>
        <x:v>0</x:v>
      </x:c>
      <x:c r="L22" s="29" t="n">
        <x:f>IF(OR(K22&lt;&gt;1,'Summary'!$H$6="Check date filters"),0,IF(AND(OR('Summary'!$B$6="",E22&gt;='Summary'!$B$6),OR('Summary'!$E$6="",E22&lt;'Summary'!$E$6+1)),1,0))</x:f>
        <x:v>0</x:v>
      </x:c>
      <x:c r="M22" s="29" t="n">
        <x:f>IF(AND(L22=1,N22=1,'Trades'!Q22='Summary'!$K$4),1,0)</x:f>
        <x:v>0</x:v>
      </x:c>
      <x:c r="N22" s="29" t="n">
        <x:f>IF(K22&lt;&gt;1,0,IF(NOT(ISNUMBER('Trades'!P22)),0,IF(AND('Trades'!P22&gt;0,'Trades'!P22&lt;=1000000000,ROUND('Trades'!P22,2)='Trades'!P22,OR('Trades'!Q22="PRICE",'Trades'!Q22="ALL_IN")),1,0)))</x:f>
        <x:v>0</x:v>
      </x:c>
      <x:c r="O22" s="29" t="n">
        <x:f>IF(P22=0,0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0,COUNTIFS('Exits'!$B$9:$B$608,'Trades'!A22,'Exits'!$K$9:$K$608,1)))</x:f>
        <x:v>0</x:v>
      </x:c>
      <x:c r="P22" s="29" t="n">
        <x:f>IF(COUNTA('Trades'!A22:I22,'Trades'!K22:T22)=0,0,1)</x:f>
        <x:v>0</x:v>
      </x:c>
    </x:row>
    <x:row r="23" ht="52" customHeight="1">
      <x:c r="A23" s="29" t="str">
        <x:f>IF(P23=0,"",IF('Trades'!A23="","[Trades "&amp;ROW()&amp;"]",'Trades'!A23))</x:f>
      </x:c>
      <x:c r="B23" s="33" t="str">
        <x:f>IF(K23=0,"",CHOOSE(K23,"Completed","Open","Incomplete / invalid","Unsupported"))</x:f>
      </x:c>
      <x:c r="C23" s="33" t="str">
        <x:f>IF(P23=0,"",IF('Trades'!I23="UNSUPPORTED","Additions / reversals are unsupported",IF('Trades'!A23="","Enter a trade ID",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IDs: text starting with A–Z, up to 64 characters; do not use *, ?, ~, =, &lt; or &gt;. Example: T-001.",IF(COUNTIFS('Trades'!$A$9:$A$208,'Trades'!A23)&lt;&gt;1,"Trade ID is duplicated",IF('Trades'!B23="","Enter the symbol",IF(AND('Trades'!C23&lt;&gt;"LONG",'Trades'!C23&lt;&gt;"SHORT"),"Select LONG or SHORT",IF(NOT(ISNUMBER('Trades'!D23)),"Enter a valid opening date/time",IF(OR('Trades'!D23&lt;1,'Trades'!D23&gt;2958465),"Enter a valid opening date/time",IF(NOT(ISNUMBER('Trades'!E23)),"Enter a positive original quantity",IF(OR('Trades'!E23&lt;=0,'Trades'!E23&gt;1000000,ROUND('Trades'!E23,8)&lt;&gt;'Trades'!E23),"Enter a positive original quantity",IF('Trades'!F23="","State the quantity unit",IF(AND('Trades'!I23&lt;&gt;"OPEN",'Trades'!I23&lt;&gt;"CLOSED"),"Select OPEN or CLOSED",IF(AND('Trades'!J23&lt;&gt;"NET",'Trades'!J23&lt;&gt;"GROSS"),"Select NET or GROSS",IF(COUNTIFS('Exits'!$B$9:$B$608,'Trades'!A23,'Exits'!$G$9:$G$608,-1)&gt;0,"Review linked exit rows",IF(D23&gt;'Trades'!E23,"Closed quantity exceeds original",IF(AND('Trades'!I23="OPEN",D23='Trades'!E23),"OPEN conflicts with no remainder",IF('Trades'!I23="OPEN","",IF(O23=0,"Add a closing event in Exits",IF(D23&lt;&gt;'Trades'!E23,"CLOSED requires all quantity closed",IF(AND('Trades'!J23="NET",NOT(ISNUMBER('Trades'!L23))),"Enter the reconciled whole-position net",IF(AND('Trades'!J23="NET",'Trades'!K23&lt;&gt;"YES"),"Confirm the net covers the whole position",IF(IF('Trades'!J23="NET",IF('Trades'!M23="",FALSE,IF(NOT(ISNUMBER('Trades'!M23)),TRUE,OR('Trades'!M23&lt;0,'Trades'!M23&gt;1000000000,ROUND('Trades'!M23,2)&lt;&gt;'Trades'!M23))),FALSE),"Money: at most 2 decimals; absolute input value ≤ 1,000,000,000.",IF(IF('Trades'!J23="NET",IF('Trades'!N23="",FALSE,IF(NOT(ISNUMBER('Trades'!N23)),TRUE,OR('Trades'!N23&lt;0,'Trades'!N23&gt;1000000000,ROUND('Trades'!N23,2)&lt;&gt;'Trades'!N23))),FALSE),"Money: at most 2 decimals; absolute input value ≤ 1,000,000,000.",IF(IF('Trades'!J23="NET",IF('Trades'!O23="",FALSE,IF(NOT(ISNUMBER('Trades'!O23)),TRUE,OR(ABS('Trades'!O23)&gt;1000000000,ROUND('Trades'!O23,2)&lt;&gt;'Trades'!O23))),FALSE),"Money: at most 2 decimals; absolute input value ≤ 1,000,000,000.",IF(AND('Trades'!J23="GROSS",NOT(ISNUMBER('Trades'!M23))),"Enter commission: zero is a value",IF(AND('Trades'!J23="GROSS",'Trades'!M23&lt;0),"Commission must be nonnegative",IF(AND('Trades'!J23="GROSS",NOT(ISNUMBER('Trades'!N23))),"Enter other fees: zero is a value",IF(AND('Trades'!J23="GROSS",'Trades'!N23&lt;0),"Other fees must be nonnegative",IF(AND('Trades'!J23="GROSS",NOT(ISNUMBER('Trades'!O23))),"Enter signed financing, including zero",IF(AND('Trades'!J23="GROSS",NOT(ISNUMBER(F23))),"Enter gross P&amp;L for every exit",IF(IF('Trades'!J23="NET",OR(ABS('Trades'!L23)&gt;1000000000,ROUND('Trades'!L23,2)&lt;&gt;'Trades'!L23),FALSE),"Money: at most 2 decimals; absolute input value ≤ 1,000,000,000.",IF(IF('Trades'!J23="GROSS",OR(ABS('Trades'!M23)&gt;1000000000,ABS('Trades'!N23)&gt;1000000000,ABS('Trades'!O23)&gt;1000000000,ROUND('Trades'!M23,2)&lt;&gt;'Trades'!M23,ROUND('Trades'!N23,2)&lt;&gt;'Trades'!N23,ROUND('Trades'!O23,2)&lt;&gt;'Trades'!O23),FALSE),"Money: at most 2 decimals; absolute input value ≤ 1,000,000,000.",IF(AND('Trades'!G23&lt;&gt;"",OR(NOT(ISNUMBER('Trades'!G23)),'Trades'!G23&lt;=0)),"Enter a positive price or leave blank",IF(AND('Trades'!H23&lt;&gt;"",OR(NOT(ISNUMBER('Trades'!H23)),'Trades'!H23&lt;=0)),"Enter a positive price or leave blank","")))))))))))))))))))))))))))))))))))</x:f>
      </x:c>
      <x:c r="D23" s="31"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n.a.",ROUND(SUMIFS('Exits'!$I$9:$I$608,'Exits'!$B$9:$B$608,'Trades'!A23),8)))</x:f>
      </x:c>
      <x:c r="E23" s="32"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n.a.",IF(OR(O23=0,COUNTIFS('Exits'!$B$9:$B$608,'Trades'!A23,'Exits'!$G$9:$G$608,-1)&gt;0),"n.a.",_xlfn.MAXIFS('Exits'!$C$9:$C$608,'Exits'!$B$9:$B$608,'Trades'!A23))))</x:f>
      </x:c>
      <x:c r="F23" s="30"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n.a.",IF(AND(O23&gt;0,SUMIFS('Exits'!$J$9:$J$608,'Exits'!$B$9:$B$608,'Trades'!A23)=O23),ROUND(SUMIFS('Exits'!$F$9:$F$608,'Exits'!$B$9:$B$608,'Trades'!A23),2),"n.a.")))</x:f>
      </x:c>
      <x:c r="G23" s="30" t="str">
        <x:f>IF(P23=0,"",IF(K23&lt;&gt;1,"n.a.",IF('Trades'!J23="NET",'Trades'!L23,ROUND(F23-'Trades'!M23-'Trades'!N23+'Trades'!O23,2))))</x:f>
      </x:c>
      <x:c r="H23" s="31" t="str">
        <x:f>IF(P23=0,"",IF(N23=1,G23/'Trades'!P23,"n.a."))</x:f>
      </x:c>
      <x:c r="I23" s="33" t="str">
        <x:f>IF(P23=0,"",IF(K23&lt;&gt;1,"Position not completed",IF(NOT(ISNUMBER('Trades'!P23)),"Risk missing or invalid: positive, ≤ 1,000,000,000, at most 2 decimals.",IF(OR('Trades'!P23&lt;=0,'Trades'!P23&gt;1000000000,ROUND('Trades'!P23,2)&lt;&gt;'Trades'!P23),"Risk missing or invalid: positive, ≤ 1,000,000,000, at most 2 decimals.",IF(AND('Trades'!Q23&lt;&gt;"PRICE",'Trades'!Q23&lt;&gt;"ALL_IN"),"Select PRICE or ALL_IN",IF('Trades'!Q23&lt;&gt;'Summary'!$K$4,"Different selected basis","Recorded"))))))</x:f>
      </x:c>
      <x:c r="J23" s="33" t="str">
        <x:f>IF(P23=0,"",IF('Summary'!$H$6="Check date filters","Check date filters",IF(L23=1,"Included",IF(K23=1,"Outside period","Not eligible"))))</x:f>
      </x:c>
      <x:c r="K23" s="29" t="n">
        <x:f>IF(P23=0,0,IF('Trades'!I23="UNSUPPORTED",4,IF(C23&lt;&gt;"",3,IF('Trades'!I23="OPEN",2,1))))</x:f>
        <x:v>0</x:v>
      </x:c>
      <x:c r="L23" s="29" t="n">
        <x:f>IF(OR(K23&lt;&gt;1,'Summary'!$H$6="Check date filters"),0,IF(AND(OR('Summary'!$B$6="",E23&gt;='Summary'!$B$6),OR('Summary'!$E$6="",E23&lt;'Summary'!$E$6+1)),1,0))</x:f>
        <x:v>0</x:v>
      </x:c>
      <x:c r="M23" s="29" t="n">
        <x:f>IF(AND(L23=1,N23=1,'Trades'!Q23='Summary'!$K$4),1,0)</x:f>
        <x:v>0</x:v>
      </x:c>
      <x:c r="N23" s="29" t="n">
        <x:f>IF(K23&lt;&gt;1,0,IF(NOT(ISNUMBER('Trades'!P23)),0,IF(AND('Trades'!P23&gt;0,'Trades'!P23&lt;=1000000000,ROUND('Trades'!P23,2)='Trades'!P23,OR('Trades'!Q23="PRICE",'Trades'!Q23="ALL_IN")),1,0)))</x:f>
        <x:v>0</x:v>
      </x:c>
      <x:c r="O23" s="29" t="n">
        <x:f>IF(P23=0,0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0,COUNTIFS('Exits'!$B$9:$B$608,'Trades'!A23,'Exits'!$K$9:$K$608,1)))</x:f>
        <x:v>0</x:v>
      </x:c>
      <x:c r="P23" s="29" t="n">
        <x:f>IF(COUNTA('Trades'!A23:I23,'Trades'!K23:T23)=0,0,1)</x:f>
        <x:v>0</x:v>
      </x:c>
    </x:row>
    <x:row r="24" ht="52" customHeight="1">
      <x:c r="A24" s="29" t="str">
        <x:f>IF(P24=0,"",IF('Trades'!A24="","[Trades "&amp;ROW()&amp;"]",'Trades'!A24))</x:f>
      </x:c>
      <x:c r="B24" s="33" t="str">
        <x:f>IF(K24=0,"",CHOOSE(K24,"Completed","Open","Incomplete / invalid","Unsupported"))</x:f>
      </x:c>
      <x:c r="C24" s="33" t="str">
        <x:f>IF(P24=0,"",IF('Trades'!I24="UNSUPPORTED","Additions / reversals are unsupported",IF('Trades'!A24="","Enter a trade ID",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IDs: text starting with A–Z, up to 64 characters; do not use *, ?, ~, =, &lt; or &gt;. Example: T-001.",IF(COUNTIFS('Trades'!$A$9:$A$208,'Trades'!A24)&lt;&gt;1,"Trade ID is duplicated",IF('Trades'!B24="","Enter the symbol",IF(AND('Trades'!C24&lt;&gt;"LONG",'Trades'!C24&lt;&gt;"SHORT"),"Select LONG or SHORT",IF(NOT(ISNUMBER('Trades'!D24)),"Enter a valid opening date/time",IF(OR('Trades'!D24&lt;1,'Trades'!D24&gt;2958465),"Enter a valid opening date/time",IF(NOT(ISNUMBER('Trades'!E24)),"Enter a positive original quantity",IF(OR('Trades'!E24&lt;=0,'Trades'!E24&gt;1000000,ROUND('Trades'!E24,8)&lt;&gt;'Trades'!E24),"Enter a positive original quantity",IF('Trades'!F24="","State the quantity unit",IF(AND('Trades'!I24&lt;&gt;"OPEN",'Trades'!I24&lt;&gt;"CLOSED"),"Select OPEN or CLOSED",IF(AND('Trades'!J24&lt;&gt;"NET",'Trades'!J24&lt;&gt;"GROSS"),"Select NET or GROSS",IF(COUNTIFS('Exits'!$B$9:$B$608,'Trades'!A24,'Exits'!$G$9:$G$608,-1)&gt;0,"Review linked exit rows",IF(D24&gt;'Trades'!E24,"Closed quantity exceeds original",IF(AND('Trades'!I24="OPEN",D24='Trades'!E24),"OPEN conflicts with no remainder",IF('Trades'!I24="OPEN","",IF(O24=0,"Add a closing event in Exits",IF(D24&lt;&gt;'Trades'!E24,"CLOSED requires all quantity closed",IF(AND('Trades'!J24="NET",NOT(ISNUMBER('Trades'!L24))),"Enter the reconciled whole-position net",IF(AND('Trades'!J24="NET",'Trades'!K24&lt;&gt;"YES"),"Confirm the net covers the whole position",IF(IF('Trades'!J24="NET",IF('Trades'!M24="",FALSE,IF(NOT(ISNUMBER('Trades'!M24)),TRUE,OR('Trades'!M24&lt;0,'Trades'!M24&gt;1000000000,ROUND('Trades'!M24,2)&lt;&gt;'Trades'!M24))),FALSE),"Money: at most 2 decimals; absolute input value ≤ 1,000,000,000.",IF(IF('Trades'!J24="NET",IF('Trades'!N24="",FALSE,IF(NOT(ISNUMBER('Trades'!N24)),TRUE,OR('Trades'!N24&lt;0,'Trades'!N24&gt;1000000000,ROUND('Trades'!N24,2)&lt;&gt;'Trades'!N24))),FALSE),"Money: at most 2 decimals; absolute input value ≤ 1,000,000,000.",IF(IF('Trades'!J24="NET",IF('Trades'!O24="",FALSE,IF(NOT(ISNUMBER('Trades'!O24)),TRUE,OR(ABS('Trades'!O24)&gt;1000000000,ROUND('Trades'!O24,2)&lt;&gt;'Trades'!O24))),FALSE),"Money: at most 2 decimals; absolute input value ≤ 1,000,000,000.",IF(AND('Trades'!J24="GROSS",NOT(ISNUMBER('Trades'!M24))),"Enter commission: zero is a value",IF(AND('Trades'!J24="GROSS",'Trades'!M24&lt;0),"Commission must be nonnegative",IF(AND('Trades'!J24="GROSS",NOT(ISNUMBER('Trades'!N24))),"Enter other fees: zero is a value",IF(AND('Trades'!J24="GROSS",'Trades'!N24&lt;0),"Other fees must be nonnegative",IF(AND('Trades'!J24="GROSS",NOT(ISNUMBER('Trades'!O24))),"Enter signed financing, including zero",IF(AND('Trades'!J24="GROSS",NOT(ISNUMBER(F24))),"Enter gross P&amp;L for every exit",IF(IF('Trades'!J24="NET",OR(ABS('Trades'!L24)&gt;1000000000,ROUND('Trades'!L24,2)&lt;&gt;'Trades'!L24),FALSE),"Money: at most 2 decimals; absolute input value ≤ 1,000,000,000.",IF(IF('Trades'!J24="GROSS",OR(ABS('Trades'!M24)&gt;1000000000,ABS('Trades'!N24)&gt;1000000000,ABS('Trades'!O24)&gt;1000000000,ROUND('Trades'!M24,2)&lt;&gt;'Trades'!M24,ROUND('Trades'!N24,2)&lt;&gt;'Trades'!N24,ROUND('Trades'!O24,2)&lt;&gt;'Trades'!O24),FALSE),"Money: at most 2 decimals; absolute input value ≤ 1,000,000,000.",IF(AND('Trades'!G24&lt;&gt;"",OR(NOT(ISNUMBER('Trades'!G24)),'Trades'!G24&lt;=0)),"Enter a positive price or leave blank",IF(AND('Trades'!H24&lt;&gt;"",OR(NOT(ISNUMBER('Trades'!H24)),'Trades'!H24&lt;=0)),"Enter a positive price or leave blank","")))))))))))))))))))))))))))))))))))</x:f>
      </x:c>
      <x:c r="D24" s="31"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n.a.",ROUND(SUMIFS('Exits'!$I$9:$I$608,'Exits'!$B$9:$B$608,'Trades'!A24),8)))</x:f>
      </x:c>
      <x:c r="E24" s="32"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n.a.",IF(OR(O24=0,COUNTIFS('Exits'!$B$9:$B$608,'Trades'!A24,'Exits'!$G$9:$G$608,-1)&gt;0),"n.a.",_xlfn.MAXIFS('Exits'!$C$9:$C$608,'Exits'!$B$9:$B$608,'Trades'!A24))))</x:f>
      </x:c>
      <x:c r="F24" s="30"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n.a.",IF(AND(O24&gt;0,SUMIFS('Exits'!$J$9:$J$608,'Exits'!$B$9:$B$608,'Trades'!A24)=O24),ROUND(SUMIFS('Exits'!$F$9:$F$608,'Exits'!$B$9:$B$608,'Trades'!A24),2),"n.a.")))</x:f>
      </x:c>
      <x:c r="G24" s="30" t="str">
        <x:f>IF(P24=0,"",IF(K24&lt;&gt;1,"n.a.",IF('Trades'!J24="NET",'Trades'!L24,ROUND(F24-'Trades'!M24-'Trades'!N24+'Trades'!O24,2))))</x:f>
      </x:c>
      <x:c r="H24" s="31" t="str">
        <x:f>IF(P24=0,"",IF(N24=1,G24/'Trades'!P24,"n.a."))</x:f>
      </x:c>
      <x:c r="I24" s="33" t="str">
        <x:f>IF(P24=0,"",IF(K24&lt;&gt;1,"Position not completed",IF(NOT(ISNUMBER('Trades'!P24)),"Risk missing or invalid: positive, ≤ 1,000,000,000, at most 2 decimals.",IF(OR('Trades'!P24&lt;=0,'Trades'!P24&gt;1000000000,ROUND('Trades'!P24,2)&lt;&gt;'Trades'!P24),"Risk missing or invalid: positive, ≤ 1,000,000,000, at most 2 decimals.",IF(AND('Trades'!Q24&lt;&gt;"PRICE",'Trades'!Q24&lt;&gt;"ALL_IN"),"Select PRICE or ALL_IN",IF('Trades'!Q24&lt;&gt;'Summary'!$K$4,"Different selected basis","Recorded"))))))</x:f>
      </x:c>
      <x:c r="J24" s="33" t="str">
        <x:f>IF(P24=0,"",IF('Summary'!$H$6="Check date filters","Check date filters",IF(L24=1,"Included",IF(K24=1,"Outside period","Not eligible"))))</x:f>
      </x:c>
      <x:c r="K24" s="29" t="n">
        <x:f>IF(P24=0,0,IF('Trades'!I24="UNSUPPORTED",4,IF(C24&lt;&gt;"",3,IF('Trades'!I24="OPEN",2,1))))</x:f>
        <x:v>0</x:v>
      </x:c>
      <x:c r="L24" s="29" t="n">
        <x:f>IF(OR(K24&lt;&gt;1,'Summary'!$H$6="Check date filters"),0,IF(AND(OR('Summary'!$B$6="",E24&gt;='Summary'!$B$6),OR('Summary'!$E$6="",E24&lt;'Summary'!$E$6+1)),1,0))</x:f>
        <x:v>0</x:v>
      </x:c>
      <x:c r="M24" s="29" t="n">
        <x:f>IF(AND(L24=1,N24=1,'Trades'!Q24='Summary'!$K$4),1,0)</x:f>
        <x:v>0</x:v>
      </x:c>
      <x:c r="N24" s="29" t="n">
        <x:f>IF(K24&lt;&gt;1,0,IF(NOT(ISNUMBER('Trades'!P24)),0,IF(AND('Trades'!P24&gt;0,'Trades'!P24&lt;=1000000000,ROUND('Trades'!P24,2)='Trades'!P24,OR('Trades'!Q24="PRICE",'Trades'!Q24="ALL_IN")),1,0)))</x:f>
        <x:v>0</x:v>
      </x:c>
      <x:c r="O24" s="29" t="n">
        <x:f>IF(P24=0,0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0,COUNTIFS('Exits'!$B$9:$B$608,'Trades'!A24,'Exits'!$K$9:$K$608,1)))</x:f>
        <x:v>0</x:v>
      </x:c>
      <x:c r="P24" s="29" t="n">
        <x:f>IF(COUNTA('Trades'!A24:I24,'Trades'!K24:T24)=0,0,1)</x:f>
        <x:v>0</x:v>
      </x:c>
    </x:row>
    <x:row r="25" ht="52" customHeight="1">
      <x:c r="A25" s="29" t="str">
        <x:f>IF(P25=0,"",IF('Trades'!A25="","[Trades "&amp;ROW()&amp;"]",'Trades'!A25))</x:f>
      </x:c>
      <x:c r="B25" s="33" t="str">
        <x:f>IF(K25=0,"",CHOOSE(K25,"Completed","Open","Incomplete / invalid","Unsupported"))</x:f>
      </x:c>
      <x:c r="C25" s="33" t="str">
        <x:f>IF(P25=0,"",IF('Trades'!I25="UNSUPPORTED","Additions / reversals are unsupported",IF('Trades'!A25="","Enter a trade ID",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IDs: text starting with A–Z, up to 64 characters; do not use *, ?, ~, =, &lt; or &gt;. Example: T-001.",IF(COUNTIFS('Trades'!$A$9:$A$208,'Trades'!A25)&lt;&gt;1,"Trade ID is duplicated",IF('Trades'!B25="","Enter the symbol",IF(AND('Trades'!C25&lt;&gt;"LONG",'Trades'!C25&lt;&gt;"SHORT"),"Select LONG or SHORT",IF(NOT(ISNUMBER('Trades'!D25)),"Enter a valid opening date/time",IF(OR('Trades'!D25&lt;1,'Trades'!D25&gt;2958465),"Enter a valid opening date/time",IF(NOT(ISNUMBER('Trades'!E25)),"Enter a positive original quantity",IF(OR('Trades'!E25&lt;=0,'Trades'!E25&gt;1000000,ROUND('Trades'!E25,8)&lt;&gt;'Trades'!E25),"Enter a positive original quantity",IF('Trades'!F25="","State the quantity unit",IF(AND('Trades'!I25&lt;&gt;"OPEN",'Trades'!I25&lt;&gt;"CLOSED"),"Select OPEN or CLOSED",IF(AND('Trades'!J25&lt;&gt;"NET",'Trades'!J25&lt;&gt;"GROSS"),"Select NET or GROSS",IF(COUNTIFS('Exits'!$B$9:$B$608,'Trades'!A25,'Exits'!$G$9:$G$608,-1)&gt;0,"Review linked exit rows",IF(D25&gt;'Trades'!E25,"Closed quantity exceeds original",IF(AND('Trades'!I25="OPEN",D25='Trades'!E25),"OPEN conflicts with no remainder",IF('Trades'!I25="OPEN","",IF(O25=0,"Add a closing event in Exits",IF(D25&lt;&gt;'Trades'!E25,"CLOSED requires all quantity closed",IF(AND('Trades'!J25="NET",NOT(ISNUMBER('Trades'!L25))),"Enter the reconciled whole-position net",IF(AND('Trades'!J25="NET",'Trades'!K25&lt;&gt;"YES"),"Confirm the net covers the whole position",IF(IF('Trades'!J25="NET",IF('Trades'!M25="",FALSE,IF(NOT(ISNUMBER('Trades'!M25)),TRUE,OR('Trades'!M25&lt;0,'Trades'!M25&gt;1000000000,ROUND('Trades'!M25,2)&lt;&gt;'Trades'!M25))),FALSE),"Money: at most 2 decimals; absolute input value ≤ 1,000,000,000.",IF(IF('Trades'!J25="NET",IF('Trades'!N25="",FALSE,IF(NOT(ISNUMBER('Trades'!N25)),TRUE,OR('Trades'!N25&lt;0,'Trades'!N25&gt;1000000000,ROUND('Trades'!N25,2)&lt;&gt;'Trades'!N25))),FALSE),"Money: at most 2 decimals; absolute input value ≤ 1,000,000,000.",IF(IF('Trades'!J25="NET",IF('Trades'!O25="",FALSE,IF(NOT(ISNUMBER('Trades'!O25)),TRUE,OR(ABS('Trades'!O25)&gt;1000000000,ROUND('Trades'!O25,2)&lt;&gt;'Trades'!O25))),FALSE),"Money: at most 2 decimals; absolute input value ≤ 1,000,000,000.",IF(AND('Trades'!J25="GROSS",NOT(ISNUMBER('Trades'!M25))),"Enter commission: zero is a value",IF(AND('Trades'!J25="GROSS",'Trades'!M25&lt;0),"Commission must be nonnegative",IF(AND('Trades'!J25="GROSS",NOT(ISNUMBER('Trades'!N25))),"Enter other fees: zero is a value",IF(AND('Trades'!J25="GROSS",'Trades'!N25&lt;0),"Other fees must be nonnegative",IF(AND('Trades'!J25="GROSS",NOT(ISNUMBER('Trades'!O25))),"Enter signed financing, including zero",IF(AND('Trades'!J25="GROSS",NOT(ISNUMBER(F25))),"Enter gross P&amp;L for every exit",IF(IF('Trades'!J25="NET",OR(ABS('Trades'!L25)&gt;1000000000,ROUND('Trades'!L25,2)&lt;&gt;'Trades'!L25),FALSE),"Money: at most 2 decimals; absolute input value ≤ 1,000,000,000.",IF(IF('Trades'!J25="GROSS",OR(ABS('Trades'!M25)&gt;1000000000,ABS('Trades'!N25)&gt;1000000000,ABS('Trades'!O25)&gt;1000000000,ROUND('Trades'!M25,2)&lt;&gt;'Trades'!M25,ROUND('Trades'!N25,2)&lt;&gt;'Trades'!N25,ROUND('Trades'!O25,2)&lt;&gt;'Trades'!O25),FALSE),"Money: at most 2 decimals; absolute input value ≤ 1,000,000,000.",IF(AND('Trades'!G25&lt;&gt;"",OR(NOT(ISNUMBER('Trades'!G25)),'Trades'!G25&lt;=0)),"Enter a positive price or leave blank",IF(AND('Trades'!H25&lt;&gt;"",OR(NOT(ISNUMBER('Trades'!H25)),'Trades'!H25&lt;=0)),"Enter a positive price or leave blank","")))))))))))))))))))))))))))))))))))</x:f>
      </x:c>
      <x:c r="D25" s="31"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n.a.",ROUND(SUMIFS('Exits'!$I$9:$I$608,'Exits'!$B$9:$B$608,'Trades'!A25),8)))</x:f>
      </x:c>
      <x:c r="E25" s="32"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n.a.",IF(OR(O25=0,COUNTIFS('Exits'!$B$9:$B$608,'Trades'!A25,'Exits'!$G$9:$G$608,-1)&gt;0),"n.a.",_xlfn.MAXIFS('Exits'!$C$9:$C$608,'Exits'!$B$9:$B$608,'Trades'!A25))))</x:f>
      </x:c>
      <x:c r="F25" s="30"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n.a.",IF(AND(O25&gt;0,SUMIFS('Exits'!$J$9:$J$608,'Exits'!$B$9:$B$608,'Trades'!A25)=O25),ROUND(SUMIFS('Exits'!$F$9:$F$608,'Exits'!$B$9:$B$608,'Trades'!A25),2),"n.a.")))</x:f>
      </x:c>
      <x:c r="G25" s="30" t="str">
        <x:f>IF(P25=0,"",IF(K25&lt;&gt;1,"n.a.",IF('Trades'!J25="NET",'Trades'!L25,ROUND(F25-'Trades'!M25-'Trades'!N25+'Trades'!O25,2))))</x:f>
      </x:c>
      <x:c r="H25" s="31" t="str">
        <x:f>IF(P25=0,"",IF(N25=1,G25/'Trades'!P25,"n.a."))</x:f>
      </x:c>
      <x:c r="I25" s="33" t="str">
        <x:f>IF(P25=0,"",IF(K25&lt;&gt;1,"Position not completed",IF(NOT(ISNUMBER('Trades'!P25)),"Risk missing or invalid: positive, ≤ 1,000,000,000, at most 2 decimals.",IF(OR('Trades'!P25&lt;=0,'Trades'!P25&gt;1000000000,ROUND('Trades'!P25,2)&lt;&gt;'Trades'!P25),"Risk missing or invalid: positive, ≤ 1,000,000,000, at most 2 decimals.",IF(AND('Trades'!Q25&lt;&gt;"PRICE",'Trades'!Q25&lt;&gt;"ALL_IN"),"Select PRICE or ALL_IN",IF('Trades'!Q25&lt;&gt;'Summary'!$K$4,"Different selected basis","Recorded"))))))</x:f>
      </x:c>
      <x:c r="J25" s="33" t="str">
        <x:f>IF(P25=0,"",IF('Summary'!$H$6="Check date filters","Check date filters",IF(L25=1,"Included",IF(K25=1,"Outside period","Not eligible"))))</x:f>
      </x:c>
      <x:c r="K25" s="29" t="n">
        <x:f>IF(P25=0,0,IF('Trades'!I25="UNSUPPORTED",4,IF(C25&lt;&gt;"",3,IF('Trades'!I25="OPEN",2,1))))</x:f>
        <x:v>0</x:v>
      </x:c>
      <x:c r="L25" s="29" t="n">
        <x:f>IF(OR(K25&lt;&gt;1,'Summary'!$H$6="Check date filters"),0,IF(AND(OR('Summary'!$B$6="",E25&gt;='Summary'!$B$6),OR('Summary'!$E$6="",E25&lt;'Summary'!$E$6+1)),1,0))</x:f>
        <x:v>0</x:v>
      </x:c>
      <x:c r="M25" s="29" t="n">
        <x:f>IF(AND(L25=1,N25=1,'Trades'!Q25='Summary'!$K$4),1,0)</x:f>
        <x:v>0</x:v>
      </x:c>
      <x:c r="N25" s="29" t="n">
        <x:f>IF(K25&lt;&gt;1,0,IF(NOT(ISNUMBER('Trades'!P25)),0,IF(AND('Trades'!P25&gt;0,'Trades'!P25&lt;=1000000000,ROUND('Trades'!P25,2)='Trades'!P25,OR('Trades'!Q25="PRICE",'Trades'!Q25="ALL_IN")),1,0)))</x:f>
        <x:v>0</x:v>
      </x:c>
      <x:c r="O25" s="29" t="n">
        <x:f>IF(P25=0,0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0,COUNTIFS('Exits'!$B$9:$B$608,'Trades'!A25,'Exits'!$K$9:$K$608,1)))</x:f>
        <x:v>0</x:v>
      </x:c>
      <x:c r="P25" s="29" t="n">
        <x:f>IF(COUNTA('Trades'!A25:I25,'Trades'!K25:T25)=0,0,1)</x:f>
        <x:v>0</x:v>
      </x:c>
    </x:row>
    <x:row r="26" ht="52" customHeight="1">
      <x:c r="A26" s="29" t="str">
        <x:f>IF(P26=0,"",IF('Trades'!A26="","[Trades "&amp;ROW()&amp;"]",'Trades'!A26))</x:f>
      </x:c>
      <x:c r="B26" s="33" t="str">
        <x:f>IF(K26=0,"",CHOOSE(K26,"Completed","Open","Incomplete / invalid","Unsupported"))</x:f>
      </x:c>
      <x:c r="C26" s="33" t="str">
        <x:f>IF(P26=0,"",IF('Trades'!I26="UNSUPPORTED","Additions / reversals are unsupported",IF('Trades'!A26="","Enter a trade ID",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IDs: text starting with A–Z, up to 64 characters; do not use *, ?, ~, =, &lt; or &gt;. Example: T-001.",IF(COUNTIFS('Trades'!$A$9:$A$208,'Trades'!A26)&lt;&gt;1,"Trade ID is duplicated",IF('Trades'!B26="","Enter the symbol",IF(AND('Trades'!C26&lt;&gt;"LONG",'Trades'!C26&lt;&gt;"SHORT"),"Select LONG or SHORT",IF(NOT(ISNUMBER('Trades'!D26)),"Enter a valid opening date/time",IF(OR('Trades'!D26&lt;1,'Trades'!D26&gt;2958465),"Enter a valid opening date/time",IF(NOT(ISNUMBER('Trades'!E26)),"Enter a positive original quantity",IF(OR('Trades'!E26&lt;=0,'Trades'!E26&gt;1000000,ROUND('Trades'!E26,8)&lt;&gt;'Trades'!E26),"Enter a positive original quantity",IF('Trades'!F26="","State the quantity unit",IF(AND('Trades'!I26&lt;&gt;"OPEN",'Trades'!I26&lt;&gt;"CLOSED"),"Select OPEN or CLOSED",IF(AND('Trades'!J26&lt;&gt;"NET",'Trades'!J26&lt;&gt;"GROSS"),"Select NET or GROSS",IF(COUNTIFS('Exits'!$B$9:$B$608,'Trades'!A26,'Exits'!$G$9:$G$608,-1)&gt;0,"Review linked exit rows",IF(D26&gt;'Trades'!E26,"Closed quantity exceeds original",IF(AND('Trades'!I26="OPEN",D26='Trades'!E26),"OPEN conflicts with no remainder",IF('Trades'!I26="OPEN","",IF(O26=0,"Add a closing event in Exits",IF(D26&lt;&gt;'Trades'!E26,"CLOSED requires all quantity closed",IF(AND('Trades'!J26="NET",NOT(ISNUMBER('Trades'!L26))),"Enter the reconciled whole-position net",IF(AND('Trades'!J26="NET",'Trades'!K26&lt;&gt;"YES"),"Confirm the net covers the whole position",IF(IF('Trades'!J26="NET",IF('Trades'!M26="",FALSE,IF(NOT(ISNUMBER('Trades'!M26)),TRUE,OR('Trades'!M26&lt;0,'Trades'!M26&gt;1000000000,ROUND('Trades'!M26,2)&lt;&gt;'Trades'!M26))),FALSE),"Money: at most 2 decimals; absolute input value ≤ 1,000,000,000.",IF(IF('Trades'!J26="NET",IF('Trades'!N26="",FALSE,IF(NOT(ISNUMBER('Trades'!N26)),TRUE,OR('Trades'!N26&lt;0,'Trades'!N26&gt;1000000000,ROUND('Trades'!N26,2)&lt;&gt;'Trades'!N26))),FALSE),"Money: at most 2 decimals; absolute input value ≤ 1,000,000,000.",IF(IF('Trades'!J26="NET",IF('Trades'!O26="",FALSE,IF(NOT(ISNUMBER('Trades'!O26)),TRUE,OR(ABS('Trades'!O26)&gt;1000000000,ROUND('Trades'!O26,2)&lt;&gt;'Trades'!O26))),FALSE),"Money: at most 2 decimals; absolute input value ≤ 1,000,000,000.",IF(AND('Trades'!J26="GROSS",NOT(ISNUMBER('Trades'!M26))),"Enter commission: zero is a value",IF(AND('Trades'!J26="GROSS",'Trades'!M26&lt;0),"Commission must be nonnegative",IF(AND('Trades'!J26="GROSS",NOT(ISNUMBER('Trades'!N26))),"Enter other fees: zero is a value",IF(AND('Trades'!J26="GROSS",'Trades'!N26&lt;0),"Other fees must be nonnegative",IF(AND('Trades'!J26="GROSS",NOT(ISNUMBER('Trades'!O26))),"Enter signed financing, including zero",IF(AND('Trades'!J26="GROSS",NOT(ISNUMBER(F26))),"Enter gross P&amp;L for every exit",IF(IF('Trades'!J26="NET",OR(ABS('Trades'!L26)&gt;1000000000,ROUND('Trades'!L26,2)&lt;&gt;'Trades'!L26),FALSE),"Money: at most 2 decimals; absolute input value ≤ 1,000,000,000.",IF(IF('Trades'!J26="GROSS",OR(ABS('Trades'!M26)&gt;1000000000,ABS('Trades'!N26)&gt;1000000000,ABS('Trades'!O26)&gt;1000000000,ROUND('Trades'!M26,2)&lt;&gt;'Trades'!M26,ROUND('Trades'!N26,2)&lt;&gt;'Trades'!N26,ROUND('Trades'!O26,2)&lt;&gt;'Trades'!O26),FALSE),"Money: at most 2 decimals; absolute input value ≤ 1,000,000,000.",IF(AND('Trades'!G26&lt;&gt;"",OR(NOT(ISNUMBER('Trades'!G26)),'Trades'!G26&lt;=0)),"Enter a positive price or leave blank",IF(AND('Trades'!H26&lt;&gt;"",OR(NOT(ISNUMBER('Trades'!H26)),'Trades'!H26&lt;=0)),"Enter a positive price or leave blank","")))))))))))))))))))))))))))))))))))</x:f>
      </x:c>
      <x:c r="D26" s="31"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n.a.",ROUND(SUMIFS('Exits'!$I$9:$I$608,'Exits'!$B$9:$B$608,'Trades'!A26),8)))</x:f>
      </x:c>
      <x:c r="E26" s="32"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n.a.",IF(OR(O26=0,COUNTIFS('Exits'!$B$9:$B$608,'Trades'!A26,'Exits'!$G$9:$G$608,-1)&gt;0),"n.a.",_xlfn.MAXIFS('Exits'!$C$9:$C$608,'Exits'!$B$9:$B$608,'Trades'!A26))))</x:f>
      </x:c>
      <x:c r="F26" s="30"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n.a.",IF(AND(O26&gt;0,SUMIFS('Exits'!$J$9:$J$608,'Exits'!$B$9:$B$608,'Trades'!A26)=O26),ROUND(SUMIFS('Exits'!$F$9:$F$608,'Exits'!$B$9:$B$608,'Trades'!A26),2),"n.a.")))</x:f>
      </x:c>
      <x:c r="G26" s="30" t="str">
        <x:f>IF(P26=0,"",IF(K26&lt;&gt;1,"n.a.",IF('Trades'!J26="NET",'Trades'!L26,ROUND(F26-'Trades'!M26-'Trades'!N26+'Trades'!O26,2))))</x:f>
      </x:c>
      <x:c r="H26" s="31" t="str">
        <x:f>IF(P26=0,"",IF(N26=1,G26/'Trades'!P26,"n.a."))</x:f>
      </x:c>
      <x:c r="I26" s="33" t="str">
        <x:f>IF(P26=0,"",IF(K26&lt;&gt;1,"Position not completed",IF(NOT(ISNUMBER('Trades'!P26)),"Risk missing or invalid: positive, ≤ 1,000,000,000, at most 2 decimals.",IF(OR('Trades'!P26&lt;=0,'Trades'!P26&gt;1000000000,ROUND('Trades'!P26,2)&lt;&gt;'Trades'!P26),"Risk missing or invalid: positive, ≤ 1,000,000,000, at most 2 decimals.",IF(AND('Trades'!Q26&lt;&gt;"PRICE",'Trades'!Q26&lt;&gt;"ALL_IN"),"Select PRICE or ALL_IN",IF('Trades'!Q26&lt;&gt;'Summary'!$K$4,"Different selected basis","Recorded"))))))</x:f>
      </x:c>
      <x:c r="J26" s="33" t="str">
        <x:f>IF(P26=0,"",IF('Summary'!$H$6="Check date filters","Check date filters",IF(L26=1,"Included",IF(K26=1,"Outside period","Not eligible"))))</x:f>
      </x:c>
      <x:c r="K26" s="29" t="n">
        <x:f>IF(P26=0,0,IF('Trades'!I26="UNSUPPORTED",4,IF(C26&lt;&gt;"",3,IF('Trades'!I26="OPEN",2,1))))</x:f>
        <x:v>0</x:v>
      </x:c>
      <x:c r="L26" s="29" t="n">
        <x:f>IF(OR(K26&lt;&gt;1,'Summary'!$H$6="Check date filters"),0,IF(AND(OR('Summary'!$B$6="",E26&gt;='Summary'!$B$6),OR('Summary'!$E$6="",E26&lt;'Summary'!$E$6+1)),1,0))</x:f>
        <x:v>0</x:v>
      </x:c>
      <x:c r="M26" s="29" t="n">
        <x:f>IF(AND(L26=1,N26=1,'Trades'!Q26='Summary'!$K$4),1,0)</x:f>
        <x:v>0</x:v>
      </x:c>
      <x:c r="N26" s="29" t="n">
        <x:f>IF(K26&lt;&gt;1,0,IF(NOT(ISNUMBER('Trades'!P26)),0,IF(AND('Trades'!P26&gt;0,'Trades'!P26&lt;=1000000000,ROUND('Trades'!P26,2)='Trades'!P26,OR('Trades'!Q26="PRICE",'Trades'!Q26="ALL_IN")),1,0)))</x:f>
        <x:v>0</x:v>
      </x:c>
      <x:c r="O26" s="29" t="n">
        <x:f>IF(P26=0,0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0,COUNTIFS('Exits'!$B$9:$B$608,'Trades'!A26,'Exits'!$K$9:$K$608,1)))</x:f>
        <x:v>0</x:v>
      </x:c>
      <x:c r="P26" s="29" t="n">
        <x:f>IF(COUNTA('Trades'!A26:I26,'Trades'!K26:T26)=0,0,1)</x:f>
        <x:v>0</x:v>
      </x:c>
    </x:row>
    <x:row r="27" ht="52" customHeight="1">
      <x:c r="A27" s="29" t="str">
        <x:f>IF(P27=0,"",IF('Trades'!A27="","[Trades "&amp;ROW()&amp;"]",'Trades'!A27))</x:f>
      </x:c>
      <x:c r="B27" s="33" t="str">
        <x:f>IF(K27=0,"",CHOOSE(K27,"Completed","Open","Incomplete / invalid","Unsupported"))</x:f>
      </x:c>
      <x:c r="C27" s="33" t="str">
        <x:f>IF(P27=0,"",IF('Trades'!I27="UNSUPPORTED","Additions / reversals are unsupported",IF('Trades'!A27="","Enter a trade ID",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IDs: text starting with A–Z, up to 64 characters; do not use *, ?, ~, =, &lt; or &gt;. Example: T-001.",IF(COUNTIFS('Trades'!$A$9:$A$208,'Trades'!A27)&lt;&gt;1,"Trade ID is duplicated",IF('Trades'!B27="","Enter the symbol",IF(AND('Trades'!C27&lt;&gt;"LONG",'Trades'!C27&lt;&gt;"SHORT"),"Select LONG or SHORT",IF(NOT(ISNUMBER('Trades'!D27)),"Enter a valid opening date/time",IF(OR('Trades'!D27&lt;1,'Trades'!D27&gt;2958465),"Enter a valid opening date/time",IF(NOT(ISNUMBER('Trades'!E27)),"Enter a positive original quantity",IF(OR('Trades'!E27&lt;=0,'Trades'!E27&gt;1000000,ROUND('Trades'!E27,8)&lt;&gt;'Trades'!E27),"Enter a positive original quantity",IF('Trades'!F27="","State the quantity unit",IF(AND('Trades'!I27&lt;&gt;"OPEN",'Trades'!I27&lt;&gt;"CLOSED"),"Select OPEN or CLOSED",IF(AND('Trades'!J27&lt;&gt;"NET",'Trades'!J27&lt;&gt;"GROSS"),"Select NET or GROSS",IF(COUNTIFS('Exits'!$B$9:$B$608,'Trades'!A27,'Exits'!$G$9:$G$608,-1)&gt;0,"Review linked exit rows",IF(D27&gt;'Trades'!E27,"Closed quantity exceeds original",IF(AND('Trades'!I27="OPEN",D27='Trades'!E27),"OPEN conflicts with no remainder",IF('Trades'!I27="OPEN","",IF(O27=0,"Add a closing event in Exits",IF(D27&lt;&gt;'Trades'!E27,"CLOSED requires all quantity closed",IF(AND('Trades'!J27="NET",NOT(ISNUMBER('Trades'!L27))),"Enter the reconciled whole-position net",IF(AND('Trades'!J27="NET",'Trades'!K27&lt;&gt;"YES"),"Confirm the net covers the whole position",IF(IF('Trades'!J27="NET",IF('Trades'!M27="",FALSE,IF(NOT(ISNUMBER('Trades'!M27)),TRUE,OR('Trades'!M27&lt;0,'Trades'!M27&gt;1000000000,ROUND('Trades'!M27,2)&lt;&gt;'Trades'!M27))),FALSE),"Money: at most 2 decimals; absolute input value ≤ 1,000,000,000.",IF(IF('Trades'!J27="NET",IF('Trades'!N27="",FALSE,IF(NOT(ISNUMBER('Trades'!N27)),TRUE,OR('Trades'!N27&lt;0,'Trades'!N27&gt;1000000000,ROUND('Trades'!N27,2)&lt;&gt;'Trades'!N27))),FALSE),"Money: at most 2 decimals; absolute input value ≤ 1,000,000,000.",IF(IF('Trades'!J27="NET",IF('Trades'!O27="",FALSE,IF(NOT(ISNUMBER('Trades'!O27)),TRUE,OR(ABS('Trades'!O27)&gt;1000000000,ROUND('Trades'!O27,2)&lt;&gt;'Trades'!O27))),FALSE),"Money: at most 2 decimals; absolute input value ≤ 1,000,000,000.",IF(AND('Trades'!J27="GROSS",NOT(ISNUMBER('Trades'!M27))),"Enter commission: zero is a value",IF(AND('Trades'!J27="GROSS",'Trades'!M27&lt;0),"Commission must be nonnegative",IF(AND('Trades'!J27="GROSS",NOT(ISNUMBER('Trades'!N27))),"Enter other fees: zero is a value",IF(AND('Trades'!J27="GROSS",'Trades'!N27&lt;0),"Other fees must be nonnegative",IF(AND('Trades'!J27="GROSS",NOT(ISNUMBER('Trades'!O27))),"Enter signed financing, including zero",IF(AND('Trades'!J27="GROSS",NOT(ISNUMBER(F27))),"Enter gross P&amp;L for every exit",IF(IF('Trades'!J27="NET",OR(ABS('Trades'!L27)&gt;1000000000,ROUND('Trades'!L27,2)&lt;&gt;'Trades'!L27),FALSE),"Money: at most 2 decimals; absolute input value ≤ 1,000,000,000.",IF(IF('Trades'!J27="GROSS",OR(ABS('Trades'!M27)&gt;1000000000,ABS('Trades'!N27)&gt;1000000000,ABS('Trades'!O27)&gt;1000000000,ROUND('Trades'!M27,2)&lt;&gt;'Trades'!M27,ROUND('Trades'!N27,2)&lt;&gt;'Trades'!N27,ROUND('Trades'!O27,2)&lt;&gt;'Trades'!O27),FALSE),"Money: at most 2 decimals; absolute input value ≤ 1,000,000,000.",IF(AND('Trades'!G27&lt;&gt;"",OR(NOT(ISNUMBER('Trades'!G27)),'Trades'!G27&lt;=0)),"Enter a positive price or leave blank",IF(AND('Trades'!H27&lt;&gt;"",OR(NOT(ISNUMBER('Trades'!H27)),'Trades'!H27&lt;=0)),"Enter a positive price or leave blank","")))))))))))))))))))))))))))))))))))</x:f>
      </x:c>
      <x:c r="D27" s="31"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n.a.",ROUND(SUMIFS('Exits'!$I$9:$I$608,'Exits'!$B$9:$B$608,'Trades'!A27),8)))</x:f>
      </x:c>
      <x:c r="E27" s="32"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n.a.",IF(OR(O27=0,COUNTIFS('Exits'!$B$9:$B$608,'Trades'!A27,'Exits'!$G$9:$G$608,-1)&gt;0),"n.a.",_xlfn.MAXIFS('Exits'!$C$9:$C$608,'Exits'!$B$9:$B$608,'Trades'!A27))))</x:f>
      </x:c>
      <x:c r="F27" s="30"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n.a.",IF(AND(O27&gt;0,SUMIFS('Exits'!$J$9:$J$608,'Exits'!$B$9:$B$608,'Trades'!A27)=O27),ROUND(SUMIFS('Exits'!$F$9:$F$608,'Exits'!$B$9:$B$608,'Trades'!A27),2),"n.a.")))</x:f>
      </x:c>
      <x:c r="G27" s="30" t="str">
        <x:f>IF(P27=0,"",IF(K27&lt;&gt;1,"n.a.",IF('Trades'!J27="NET",'Trades'!L27,ROUND(F27-'Trades'!M27-'Trades'!N27+'Trades'!O27,2))))</x:f>
      </x:c>
      <x:c r="H27" s="31" t="str">
        <x:f>IF(P27=0,"",IF(N27=1,G27/'Trades'!P27,"n.a."))</x:f>
      </x:c>
      <x:c r="I27" s="33" t="str">
        <x:f>IF(P27=0,"",IF(K27&lt;&gt;1,"Position not completed",IF(NOT(ISNUMBER('Trades'!P27)),"Risk missing or invalid: positive, ≤ 1,000,000,000, at most 2 decimals.",IF(OR('Trades'!P27&lt;=0,'Trades'!P27&gt;1000000000,ROUND('Trades'!P27,2)&lt;&gt;'Trades'!P27),"Risk missing or invalid: positive, ≤ 1,000,000,000, at most 2 decimals.",IF(AND('Trades'!Q27&lt;&gt;"PRICE",'Trades'!Q27&lt;&gt;"ALL_IN"),"Select PRICE or ALL_IN",IF('Trades'!Q27&lt;&gt;'Summary'!$K$4,"Different selected basis","Recorded"))))))</x:f>
      </x:c>
      <x:c r="J27" s="33" t="str">
        <x:f>IF(P27=0,"",IF('Summary'!$H$6="Check date filters","Check date filters",IF(L27=1,"Included",IF(K27=1,"Outside period","Not eligible"))))</x:f>
      </x:c>
      <x:c r="K27" s="29" t="n">
        <x:f>IF(P27=0,0,IF('Trades'!I27="UNSUPPORTED",4,IF(C27&lt;&gt;"",3,IF('Trades'!I27="OPEN",2,1))))</x:f>
        <x:v>0</x:v>
      </x:c>
      <x:c r="L27" s="29" t="n">
        <x:f>IF(OR(K27&lt;&gt;1,'Summary'!$H$6="Check date filters"),0,IF(AND(OR('Summary'!$B$6="",E27&gt;='Summary'!$B$6),OR('Summary'!$E$6="",E27&lt;'Summary'!$E$6+1)),1,0))</x:f>
        <x:v>0</x:v>
      </x:c>
      <x:c r="M27" s="29" t="n">
        <x:f>IF(AND(L27=1,N27=1,'Trades'!Q27='Summary'!$K$4),1,0)</x:f>
        <x:v>0</x:v>
      </x:c>
      <x:c r="N27" s="29" t="n">
        <x:f>IF(K27&lt;&gt;1,0,IF(NOT(ISNUMBER('Trades'!P27)),0,IF(AND('Trades'!P27&gt;0,'Trades'!P27&lt;=1000000000,ROUND('Trades'!P27,2)='Trades'!P27,OR('Trades'!Q27="PRICE",'Trades'!Q27="ALL_IN")),1,0)))</x:f>
        <x:v>0</x:v>
      </x:c>
      <x:c r="O27" s="29" t="n">
        <x:f>IF(P27=0,0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0,COUNTIFS('Exits'!$B$9:$B$608,'Trades'!A27,'Exits'!$K$9:$K$608,1)))</x:f>
        <x:v>0</x:v>
      </x:c>
      <x:c r="P27" s="29" t="n">
        <x:f>IF(COUNTA('Trades'!A27:I27,'Trades'!K27:T27)=0,0,1)</x:f>
        <x:v>0</x:v>
      </x:c>
    </x:row>
    <x:row r="28" ht="52" customHeight="1">
      <x:c r="A28" s="29" t="str">
        <x:f>IF(P28=0,"",IF('Trades'!A28="","[Trades "&amp;ROW()&amp;"]",'Trades'!A28))</x:f>
      </x:c>
      <x:c r="B28" s="33" t="str">
        <x:f>IF(K28=0,"",CHOOSE(K28,"Completed","Open","Incomplete / invalid","Unsupported"))</x:f>
      </x:c>
      <x:c r="C28" s="33" t="str">
        <x:f>IF(P28=0,"",IF('Trades'!I28="UNSUPPORTED","Additions / reversals are unsupported",IF('Trades'!A28="","Enter a trade ID",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IDs: text starting with A–Z, up to 64 characters; do not use *, ?, ~, =, &lt; or &gt;. Example: T-001.",IF(COUNTIFS('Trades'!$A$9:$A$208,'Trades'!A28)&lt;&gt;1,"Trade ID is duplicated",IF('Trades'!B28="","Enter the symbol",IF(AND('Trades'!C28&lt;&gt;"LONG",'Trades'!C28&lt;&gt;"SHORT"),"Select LONG or SHORT",IF(NOT(ISNUMBER('Trades'!D28)),"Enter a valid opening date/time",IF(OR('Trades'!D28&lt;1,'Trades'!D28&gt;2958465),"Enter a valid opening date/time",IF(NOT(ISNUMBER('Trades'!E28)),"Enter a positive original quantity",IF(OR('Trades'!E28&lt;=0,'Trades'!E28&gt;1000000,ROUND('Trades'!E28,8)&lt;&gt;'Trades'!E28),"Enter a positive original quantity",IF('Trades'!F28="","State the quantity unit",IF(AND('Trades'!I28&lt;&gt;"OPEN",'Trades'!I28&lt;&gt;"CLOSED"),"Select OPEN or CLOSED",IF(AND('Trades'!J28&lt;&gt;"NET",'Trades'!J28&lt;&gt;"GROSS"),"Select NET or GROSS",IF(COUNTIFS('Exits'!$B$9:$B$608,'Trades'!A28,'Exits'!$G$9:$G$608,-1)&gt;0,"Review linked exit rows",IF(D28&gt;'Trades'!E28,"Closed quantity exceeds original",IF(AND('Trades'!I28="OPEN",D28='Trades'!E28),"OPEN conflicts with no remainder",IF('Trades'!I28="OPEN","",IF(O28=0,"Add a closing event in Exits",IF(D28&lt;&gt;'Trades'!E28,"CLOSED requires all quantity closed",IF(AND('Trades'!J28="NET",NOT(ISNUMBER('Trades'!L28))),"Enter the reconciled whole-position net",IF(AND('Trades'!J28="NET",'Trades'!K28&lt;&gt;"YES"),"Confirm the net covers the whole position",IF(IF('Trades'!J28="NET",IF('Trades'!M28="",FALSE,IF(NOT(ISNUMBER('Trades'!M28)),TRUE,OR('Trades'!M28&lt;0,'Trades'!M28&gt;1000000000,ROUND('Trades'!M28,2)&lt;&gt;'Trades'!M28))),FALSE),"Money: at most 2 decimals; absolute input value ≤ 1,000,000,000.",IF(IF('Trades'!J28="NET",IF('Trades'!N28="",FALSE,IF(NOT(ISNUMBER('Trades'!N28)),TRUE,OR('Trades'!N28&lt;0,'Trades'!N28&gt;1000000000,ROUND('Trades'!N28,2)&lt;&gt;'Trades'!N28))),FALSE),"Money: at most 2 decimals; absolute input value ≤ 1,000,000,000.",IF(IF('Trades'!J28="NET",IF('Trades'!O28="",FALSE,IF(NOT(ISNUMBER('Trades'!O28)),TRUE,OR(ABS('Trades'!O28)&gt;1000000000,ROUND('Trades'!O28,2)&lt;&gt;'Trades'!O28))),FALSE),"Money: at most 2 decimals; absolute input value ≤ 1,000,000,000.",IF(AND('Trades'!J28="GROSS",NOT(ISNUMBER('Trades'!M28))),"Enter commission: zero is a value",IF(AND('Trades'!J28="GROSS",'Trades'!M28&lt;0),"Commission must be nonnegative",IF(AND('Trades'!J28="GROSS",NOT(ISNUMBER('Trades'!N28))),"Enter other fees: zero is a value",IF(AND('Trades'!J28="GROSS",'Trades'!N28&lt;0),"Other fees must be nonnegative",IF(AND('Trades'!J28="GROSS",NOT(ISNUMBER('Trades'!O28))),"Enter signed financing, including zero",IF(AND('Trades'!J28="GROSS",NOT(ISNUMBER(F28))),"Enter gross P&amp;L for every exit",IF(IF('Trades'!J28="NET",OR(ABS('Trades'!L28)&gt;1000000000,ROUND('Trades'!L28,2)&lt;&gt;'Trades'!L28),FALSE),"Money: at most 2 decimals; absolute input value ≤ 1,000,000,000.",IF(IF('Trades'!J28="GROSS",OR(ABS('Trades'!M28)&gt;1000000000,ABS('Trades'!N28)&gt;1000000000,ABS('Trades'!O28)&gt;1000000000,ROUND('Trades'!M28,2)&lt;&gt;'Trades'!M28,ROUND('Trades'!N28,2)&lt;&gt;'Trades'!N28,ROUND('Trades'!O28,2)&lt;&gt;'Trades'!O28),FALSE),"Money: at most 2 decimals; absolute input value ≤ 1,000,000,000.",IF(AND('Trades'!G28&lt;&gt;"",OR(NOT(ISNUMBER('Trades'!G28)),'Trades'!G28&lt;=0)),"Enter a positive price or leave blank",IF(AND('Trades'!H28&lt;&gt;"",OR(NOT(ISNUMBER('Trades'!H28)),'Trades'!H28&lt;=0)),"Enter a positive price or leave blank","")))))))))))))))))))))))))))))))))))</x:f>
      </x:c>
      <x:c r="D28" s="31"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n.a.",ROUND(SUMIFS('Exits'!$I$9:$I$608,'Exits'!$B$9:$B$608,'Trades'!A28),8)))</x:f>
      </x:c>
      <x:c r="E28" s="32"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n.a.",IF(OR(O28=0,COUNTIFS('Exits'!$B$9:$B$608,'Trades'!A28,'Exits'!$G$9:$G$608,-1)&gt;0),"n.a.",_xlfn.MAXIFS('Exits'!$C$9:$C$608,'Exits'!$B$9:$B$608,'Trades'!A28))))</x:f>
      </x:c>
      <x:c r="F28" s="30"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n.a.",IF(AND(O28&gt;0,SUMIFS('Exits'!$J$9:$J$608,'Exits'!$B$9:$B$608,'Trades'!A28)=O28),ROUND(SUMIFS('Exits'!$F$9:$F$608,'Exits'!$B$9:$B$608,'Trades'!A28),2),"n.a.")))</x:f>
      </x:c>
      <x:c r="G28" s="30" t="str">
        <x:f>IF(P28=0,"",IF(K28&lt;&gt;1,"n.a.",IF('Trades'!J28="NET",'Trades'!L28,ROUND(F28-'Trades'!M28-'Trades'!N28+'Trades'!O28,2))))</x:f>
      </x:c>
      <x:c r="H28" s="31" t="str">
        <x:f>IF(P28=0,"",IF(N28=1,G28/'Trades'!P28,"n.a."))</x:f>
      </x:c>
      <x:c r="I28" s="33" t="str">
        <x:f>IF(P28=0,"",IF(K28&lt;&gt;1,"Position not completed",IF(NOT(ISNUMBER('Trades'!P28)),"Risk missing or invalid: positive, ≤ 1,000,000,000, at most 2 decimals.",IF(OR('Trades'!P28&lt;=0,'Trades'!P28&gt;1000000000,ROUND('Trades'!P28,2)&lt;&gt;'Trades'!P28),"Risk missing or invalid: positive, ≤ 1,000,000,000, at most 2 decimals.",IF(AND('Trades'!Q28&lt;&gt;"PRICE",'Trades'!Q28&lt;&gt;"ALL_IN"),"Select PRICE or ALL_IN",IF('Trades'!Q28&lt;&gt;'Summary'!$K$4,"Different selected basis","Recorded"))))))</x:f>
      </x:c>
      <x:c r="J28" s="33" t="str">
        <x:f>IF(P28=0,"",IF('Summary'!$H$6="Check date filters","Check date filters",IF(L28=1,"Included",IF(K28=1,"Outside period","Not eligible"))))</x:f>
      </x:c>
      <x:c r="K28" s="29" t="n">
        <x:f>IF(P28=0,0,IF('Trades'!I28="UNSUPPORTED",4,IF(C28&lt;&gt;"",3,IF('Trades'!I28="OPEN",2,1))))</x:f>
        <x:v>0</x:v>
      </x:c>
      <x:c r="L28" s="29" t="n">
        <x:f>IF(OR(K28&lt;&gt;1,'Summary'!$H$6="Check date filters"),0,IF(AND(OR('Summary'!$B$6="",E28&gt;='Summary'!$B$6),OR('Summary'!$E$6="",E28&lt;'Summary'!$E$6+1)),1,0))</x:f>
        <x:v>0</x:v>
      </x:c>
      <x:c r="M28" s="29" t="n">
        <x:f>IF(AND(L28=1,N28=1,'Trades'!Q28='Summary'!$K$4),1,0)</x:f>
        <x:v>0</x:v>
      </x:c>
      <x:c r="N28" s="29" t="n">
        <x:f>IF(K28&lt;&gt;1,0,IF(NOT(ISNUMBER('Trades'!P28)),0,IF(AND('Trades'!P28&gt;0,'Trades'!P28&lt;=1000000000,ROUND('Trades'!P28,2)='Trades'!P28,OR('Trades'!Q28="PRICE",'Trades'!Q28="ALL_IN")),1,0)))</x:f>
        <x:v>0</x:v>
      </x:c>
      <x:c r="O28" s="29" t="n">
        <x:f>IF(P28=0,0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0,COUNTIFS('Exits'!$B$9:$B$608,'Trades'!A28,'Exits'!$K$9:$K$608,1)))</x:f>
        <x:v>0</x:v>
      </x:c>
      <x:c r="P28" s="29" t="n">
        <x:f>IF(COUNTA('Trades'!A28:I28,'Trades'!K28:T28)=0,0,1)</x:f>
        <x:v>0</x:v>
      </x:c>
    </x:row>
    <x:row r="29" ht="52" customHeight="1">
      <x:c r="A29" s="29" t="str">
        <x:f>IF(P29=0,"",IF('Trades'!A29="","[Trades "&amp;ROW()&amp;"]",'Trades'!A29))</x:f>
      </x:c>
      <x:c r="B29" s="33" t="str">
        <x:f>IF(K29=0,"",CHOOSE(K29,"Completed","Open","Incomplete / invalid","Unsupported"))</x:f>
      </x:c>
      <x:c r="C29" s="33" t="str">
        <x:f>IF(P29=0,"",IF('Trades'!I29="UNSUPPORTED","Additions / reversals are unsupported",IF('Trades'!A29="","Enter a trade ID",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IDs: text starting with A–Z, up to 64 characters; do not use *, ?, ~, =, &lt; or &gt;. Example: T-001.",IF(COUNTIFS('Trades'!$A$9:$A$208,'Trades'!A29)&lt;&gt;1,"Trade ID is duplicated",IF('Trades'!B29="","Enter the symbol",IF(AND('Trades'!C29&lt;&gt;"LONG",'Trades'!C29&lt;&gt;"SHORT"),"Select LONG or SHORT",IF(NOT(ISNUMBER('Trades'!D29)),"Enter a valid opening date/time",IF(OR('Trades'!D29&lt;1,'Trades'!D29&gt;2958465),"Enter a valid opening date/time",IF(NOT(ISNUMBER('Trades'!E29)),"Enter a positive original quantity",IF(OR('Trades'!E29&lt;=0,'Trades'!E29&gt;1000000,ROUND('Trades'!E29,8)&lt;&gt;'Trades'!E29),"Enter a positive original quantity",IF('Trades'!F29="","State the quantity unit",IF(AND('Trades'!I29&lt;&gt;"OPEN",'Trades'!I29&lt;&gt;"CLOSED"),"Select OPEN or CLOSED",IF(AND('Trades'!J29&lt;&gt;"NET",'Trades'!J29&lt;&gt;"GROSS"),"Select NET or GROSS",IF(COUNTIFS('Exits'!$B$9:$B$608,'Trades'!A29,'Exits'!$G$9:$G$608,-1)&gt;0,"Review linked exit rows",IF(D29&gt;'Trades'!E29,"Closed quantity exceeds original",IF(AND('Trades'!I29="OPEN",D29='Trades'!E29),"OPEN conflicts with no remainder",IF('Trades'!I29="OPEN","",IF(O29=0,"Add a closing event in Exits",IF(D29&lt;&gt;'Trades'!E29,"CLOSED requires all quantity closed",IF(AND('Trades'!J29="NET",NOT(ISNUMBER('Trades'!L29))),"Enter the reconciled whole-position net",IF(AND('Trades'!J29="NET",'Trades'!K29&lt;&gt;"YES"),"Confirm the net covers the whole position",IF(IF('Trades'!J29="NET",IF('Trades'!M29="",FALSE,IF(NOT(ISNUMBER('Trades'!M29)),TRUE,OR('Trades'!M29&lt;0,'Trades'!M29&gt;1000000000,ROUND('Trades'!M29,2)&lt;&gt;'Trades'!M29))),FALSE),"Money: at most 2 decimals; absolute input value ≤ 1,000,000,000.",IF(IF('Trades'!J29="NET",IF('Trades'!N29="",FALSE,IF(NOT(ISNUMBER('Trades'!N29)),TRUE,OR('Trades'!N29&lt;0,'Trades'!N29&gt;1000000000,ROUND('Trades'!N29,2)&lt;&gt;'Trades'!N29))),FALSE),"Money: at most 2 decimals; absolute input value ≤ 1,000,000,000.",IF(IF('Trades'!J29="NET",IF('Trades'!O29="",FALSE,IF(NOT(ISNUMBER('Trades'!O29)),TRUE,OR(ABS('Trades'!O29)&gt;1000000000,ROUND('Trades'!O29,2)&lt;&gt;'Trades'!O29))),FALSE),"Money: at most 2 decimals; absolute input value ≤ 1,000,000,000.",IF(AND('Trades'!J29="GROSS",NOT(ISNUMBER('Trades'!M29))),"Enter commission: zero is a value",IF(AND('Trades'!J29="GROSS",'Trades'!M29&lt;0),"Commission must be nonnegative",IF(AND('Trades'!J29="GROSS",NOT(ISNUMBER('Trades'!N29))),"Enter other fees: zero is a value",IF(AND('Trades'!J29="GROSS",'Trades'!N29&lt;0),"Other fees must be nonnegative",IF(AND('Trades'!J29="GROSS",NOT(ISNUMBER('Trades'!O29))),"Enter signed financing, including zero",IF(AND('Trades'!J29="GROSS",NOT(ISNUMBER(F29))),"Enter gross P&amp;L for every exit",IF(IF('Trades'!J29="NET",OR(ABS('Trades'!L29)&gt;1000000000,ROUND('Trades'!L29,2)&lt;&gt;'Trades'!L29),FALSE),"Money: at most 2 decimals; absolute input value ≤ 1,000,000,000.",IF(IF('Trades'!J29="GROSS",OR(ABS('Trades'!M29)&gt;1000000000,ABS('Trades'!N29)&gt;1000000000,ABS('Trades'!O29)&gt;1000000000,ROUND('Trades'!M29,2)&lt;&gt;'Trades'!M29,ROUND('Trades'!N29,2)&lt;&gt;'Trades'!N29,ROUND('Trades'!O29,2)&lt;&gt;'Trades'!O29),FALSE),"Money: at most 2 decimals; absolute input value ≤ 1,000,000,000.",IF(AND('Trades'!G29&lt;&gt;"",OR(NOT(ISNUMBER('Trades'!G29)),'Trades'!G29&lt;=0)),"Enter a positive price or leave blank",IF(AND('Trades'!H29&lt;&gt;"",OR(NOT(ISNUMBER('Trades'!H29)),'Trades'!H29&lt;=0)),"Enter a positive price or leave blank","")))))))))))))))))))))))))))))))))))</x:f>
      </x:c>
      <x:c r="D29" s="31"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n.a.",ROUND(SUMIFS('Exits'!$I$9:$I$608,'Exits'!$B$9:$B$608,'Trades'!A29),8)))</x:f>
      </x:c>
      <x:c r="E29" s="32"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n.a.",IF(OR(O29=0,COUNTIFS('Exits'!$B$9:$B$608,'Trades'!A29,'Exits'!$G$9:$G$608,-1)&gt;0),"n.a.",_xlfn.MAXIFS('Exits'!$C$9:$C$608,'Exits'!$B$9:$B$608,'Trades'!A29))))</x:f>
      </x:c>
      <x:c r="F29" s="30"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n.a.",IF(AND(O29&gt;0,SUMIFS('Exits'!$J$9:$J$608,'Exits'!$B$9:$B$608,'Trades'!A29)=O29),ROUND(SUMIFS('Exits'!$F$9:$F$608,'Exits'!$B$9:$B$608,'Trades'!A29),2),"n.a.")))</x:f>
      </x:c>
      <x:c r="G29" s="30" t="str">
        <x:f>IF(P29=0,"",IF(K29&lt;&gt;1,"n.a.",IF('Trades'!J29="NET",'Trades'!L29,ROUND(F29-'Trades'!M29-'Trades'!N29+'Trades'!O29,2))))</x:f>
      </x:c>
      <x:c r="H29" s="31" t="str">
        <x:f>IF(P29=0,"",IF(N29=1,G29/'Trades'!P29,"n.a."))</x:f>
      </x:c>
      <x:c r="I29" s="33" t="str">
        <x:f>IF(P29=0,"",IF(K29&lt;&gt;1,"Position not completed",IF(NOT(ISNUMBER('Trades'!P29)),"Risk missing or invalid: positive, ≤ 1,000,000,000, at most 2 decimals.",IF(OR('Trades'!P29&lt;=0,'Trades'!P29&gt;1000000000,ROUND('Trades'!P29,2)&lt;&gt;'Trades'!P29),"Risk missing or invalid: positive, ≤ 1,000,000,000, at most 2 decimals.",IF(AND('Trades'!Q29&lt;&gt;"PRICE",'Trades'!Q29&lt;&gt;"ALL_IN"),"Select PRICE or ALL_IN",IF('Trades'!Q29&lt;&gt;'Summary'!$K$4,"Different selected basis","Recorded"))))))</x:f>
      </x:c>
      <x:c r="J29" s="33" t="str">
        <x:f>IF(P29=0,"",IF('Summary'!$H$6="Check date filters","Check date filters",IF(L29=1,"Included",IF(K29=1,"Outside period","Not eligible"))))</x:f>
      </x:c>
      <x:c r="K29" s="29" t="n">
        <x:f>IF(P29=0,0,IF('Trades'!I29="UNSUPPORTED",4,IF(C29&lt;&gt;"",3,IF('Trades'!I29="OPEN",2,1))))</x:f>
        <x:v>0</x:v>
      </x:c>
      <x:c r="L29" s="29" t="n">
        <x:f>IF(OR(K29&lt;&gt;1,'Summary'!$H$6="Check date filters"),0,IF(AND(OR('Summary'!$B$6="",E29&gt;='Summary'!$B$6),OR('Summary'!$E$6="",E29&lt;'Summary'!$E$6+1)),1,0))</x:f>
        <x:v>0</x:v>
      </x:c>
      <x:c r="M29" s="29" t="n">
        <x:f>IF(AND(L29=1,N29=1,'Trades'!Q29='Summary'!$K$4),1,0)</x:f>
        <x:v>0</x:v>
      </x:c>
      <x:c r="N29" s="29" t="n">
        <x:f>IF(K29&lt;&gt;1,0,IF(NOT(ISNUMBER('Trades'!P29)),0,IF(AND('Trades'!P29&gt;0,'Trades'!P29&lt;=1000000000,ROUND('Trades'!P29,2)='Trades'!P29,OR('Trades'!Q29="PRICE",'Trades'!Q29="ALL_IN")),1,0)))</x:f>
        <x:v>0</x:v>
      </x:c>
      <x:c r="O29" s="29" t="n">
        <x:f>IF(P29=0,0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0,COUNTIFS('Exits'!$B$9:$B$608,'Trades'!A29,'Exits'!$K$9:$K$608,1)))</x:f>
        <x:v>0</x:v>
      </x:c>
      <x:c r="P29" s="29" t="n">
        <x:f>IF(COUNTA('Trades'!A29:I29,'Trades'!K29:T29)=0,0,1)</x:f>
        <x:v>0</x:v>
      </x:c>
    </x:row>
    <x:row r="30" ht="52" customHeight="1">
      <x:c r="A30" s="29" t="str">
        <x:f>IF(P30=0,"",IF('Trades'!A30="","[Trades "&amp;ROW()&amp;"]",'Trades'!A30))</x:f>
      </x:c>
      <x:c r="B30" s="33" t="str">
        <x:f>IF(K30=0,"",CHOOSE(K30,"Completed","Open","Incomplete / invalid","Unsupported"))</x:f>
      </x:c>
      <x:c r="C30" s="33" t="str">
        <x:f>IF(P30=0,"",IF('Trades'!I30="UNSUPPORTED","Additions / reversals are unsupported",IF('Trades'!A30="","Enter a trade ID",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IDs: text starting with A–Z, up to 64 characters; do not use *, ?, ~, =, &lt; or &gt;. Example: T-001.",IF(COUNTIFS('Trades'!$A$9:$A$208,'Trades'!A30)&lt;&gt;1,"Trade ID is duplicated",IF('Trades'!B30="","Enter the symbol",IF(AND('Trades'!C30&lt;&gt;"LONG",'Trades'!C30&lt;&gt;"SHORT"),"Select LONG or SHORT",IF(NOT(ISNUMBER('Trades'!D30)),"Enter a valid opening date/time",IF(OR('Trades'!D30&lt;1,'Trades'!D30&gt;2958465),"Enter a valid opening date/time",IF(NOT(ISNUMBER('Trades'!E30)),"Enter a positive original quantity",IF(OR('Trades'!E30&lt;=0,'Trades'!E30&gt;1000000,ROUND('Trades'!E30,8)&lt;&gt;'Trades'!E30),"Enter a positive original quantity",IF('Trades'!F30="","State the quantity unit",IF(AND('Trades'!I30&lt;&gt;"OPEN",'Trades'!I30&lt;&gt;"CLOSED"),"Select OPEN or CLOSED",IF(AND('Trades'!J30&lt;&gt;"NET",'Trades'!J30&lt;&gt;"GROSS"),"Select NET or GROSS",IF(COUNTIFS('Exits'!$B$9:$B$608,'Trades'!A30,'Exits'!$G$9:$G$608,-1)&gt;0,"Review linked exit rows",IF(D30&gt;'Trades'!E30,"Closed quantity exceeds original",IF(AND('Trades'!I30="OPEN",D30='Trades'!E30),"OPEN conflicts with no remainder",IF('Trades'!I30="OPEN","",IF(O30=0,"Add a closing event in Exits",IF(D30&lt;&gt;'Trades'!E30,"CLOSED requires all quantity closed",IF(AND('Trades'!J30="NET",NOT(ISNUMBER('Trades'!L30))),"Enter the reconciled whole-position net",IF(AND('Trades'!J30="NET",'Trades'!K30&lt;&gt;"YES"),"Confirm the net covers the whole position",IF(IF('Trades'!J30="NET",IF('Trades'!M30="",FALSE,IF(NOT(ISNUMBER('Trades'!M30)),TRUE,OR('Trades'!M30&lt;0,'Trades'!M30&gt;1000000000,ROUND('Trades'!M30,2)&lt;&gt;'Trades'!M30))),FALSE),"Money: at most 2 decimals; absolute input value ≤ 1,000,000,000.",IF(IF('Trades'!J30="NET",IF('Trades'!N30="",FALSE,IF(NOT(ISNUMBER('Trades'!N30)),TRUE,OR('Trades'!N30&lt;0,'Trades'!N30&gt;1000000000,ROUND('Trades'!N30,2)&lt;&gt;'Trades'!N30))),FALSE),"Money: at most 2 decimals; absolute input value ≤ 1,000,000,000.",IF(IF('Trades'!J30="NET",IF('Trades'!O30="",FALSE,IF(NOT(ISNUMBER('Trades'!O30)),TRUE,OR(ABS('Trades'!O30)&gt;1000000000,ROUND('Trades'!O30,2)&lt;&gt;'Trades'!O30))),FALSE),"Money: at most 2 decimals; absolute input value ≤ 1,000,000,000.",IF(AND('Trades'!J30="GROSS",NOT(ISNUMBER('Trades'!M30))),"Enter commission: zero is a value",IF(AND('Trades'!J30="GROSS",'Trades'!M30&lt;0),"Commission must be nonnegative",IF(AND('Trades'!J30="GROSS",NOT(ISNUMBER('Trades'!N30))),"Enter other fees: zero is a value",IF(AND('Trades'!J30="GROSS",'Trades'!N30&lt;0),"Other fees must be nonnegative",IF(AND('Trades'!J30="GROSS",NOT(ISNUMBER('Trades'!O30))),"Enter signed financing, including zero",IF(AND('Trades'!J30="GROSS",NOT(ISNUMBER(F30))),"Enter gross P&amp;L for every exit",IF(IF('Trades'!J30="NET",OR(ABS('Trades'!L30)&gt;1000000000,ROUND('Trades'!L30,2)&lt;&gt;'Trades'!L30),FALSE),"Money: at most 2 decimals; absolute input value ≤ 1,000,000,000.",IF(IF('Trades'!J30="GROSS",OR(ABS('Trades'!M30)&gt;1000000000,ABS('Trades'!N30)&gt;1000000000,ABS('Trades'!O30)&gt;1000000000,ROUND('Trades'!M30,2)&lt;&gt;'Trades'!M30,ROUND('Trades'!N30,2)&lt;&gt;'Trades'!N30,ROUND('Trades'!O30,2)&lt;&gt;'Trades'!O30),FALSE),"Money: at most 2 decimals; absolute input value ≤ 1,000,000,000.",IF(AND('Trades'!G30&lt;&gt;"",OR(NOT(ISNUMBER('Trades'!G30)),'Trades'!G30&lt;=0)),"Enter a positive price or leave blank",IF(AND('Trades'!H30&lt;&gt;"",OR(NOT(ISNUMBER('Trades'!H30)),'Trades'!H30&lt;=0)),"Enter a positive price or leave blank","")))))))))))))))))))))))))))))))))))</x:f>
      </x:c>
      <x:c r="D30" s="31"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n.a.",ROUND(SUMIFS('Exits'!$I$9:$I$608,'Exits'!$B$9:$B$608,'Trades'!A30),8)))</x:f>
      </x:c>
      <x:c r="E30" s="32"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n.a.",IF(OR(O30=0,COUNTIFS('Exits'!$B$9:$B$608,'Trades'!A30,'Exits'!$G$9:$G$608,-1)&gt;0),"n.a.",_xlfn.MAXIFS('Exits'!$C$9:$C$608,'Exits'!$B$9:$B$608,'Trades'!A30))))</x:f>
      </x:c>
      <x:c r="F30" s="30"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n.a.",IF(AND(O30&gt;0,SUMIFS('Exits'!$J$9:$J$608,'Exits'!$B$9:$B$608,'Trades'!A30)=O30),ROUND(SUMIFS('Exits'!$F$9:$F$608,'Exits'!$B$9:$B$608,'Trades'!A30),2),"n.a.")))</x:f>
      </x:c>
      <x:c r="G30" s="30" t="str">
        <x:f>IF(P30=0,"",IF(K30&lt;&gt;1,"n.a.",IF('Trades'!J30="NET",'Trades'!L30,ROUND(F30-'Trades'!M30-'Trades'!N30+'Trades'!O30,2))))</x:f>
      </x:c>
      <x:c r="H30" s="31" t="str">
        <x:f>IF(P30=0,"",IF(N30=1,G30/'Trades'!P30,"n.a."))</x:f>
      </x:c>
      <x:c r="I30" s="33" t="str">
        <x:f>IF(P30=0,"",IF(K30&lt;&gt;1,"Position not completed",IF(NOT(ISNUMBER('Trades'!P30)),"Risk missing or invalid: positive, ≤ 1,000,000,000, at most 2 decimals.",IF(OR('Trades'!P30&lt;=0,'Trades'!P30&gt;1000000000,ROUND('Trades'!P30,2)&lt;&gt;'Trades'!P30),"Risk missing or invalid: positive, ≤ 1,000,000,000, at most 2 decimals.",IF(AND('Trades'!Q30&lt;&gt;"PRICE",'Trades'!Q30&lt;&gt;"ALL_IN"),"Select PRICE or ALL_IN",IF('Trades'!Q30&lt;&gt;'Summary'!$K$4,"Different selected basis","Recorded"))))))</x:f>
      </x:c>
      <x:c r="J30" s="33" t="str">
        <x:f>IF(P30=0,"",IF('Summary'!$H$6="Check date filters","Check date filters",IF(L30=1,"Included",IF(K30=1,"Outside period","Not eligible"))))</x:f>
      </x:c>
      <x:c r="K30" s="29" t="n">
        <x:f>IF(P30=0,0,IF('Trades'!I30="UNSUPPORTED",4,IF(C30&lt;&gt;"",3,IF('Trades'!I30="OPEN",2,1))))</x:f>
        <x:v>0</x:v>
      </x:c>
      <x:c r="L30" s="29" t="n">
        <x:f>IF(OR(K30&lt;&gt;1,'Summary'!$H$6="Check date filters"),0,IF(AND(OR('Summary'!$B$6="",E30&gt;='Summary'!$B$6),OR('Summary'!$E$6="",E30&lt;'Summary'!$E$6+1)),1,0))</x:f>
        <x:v>0</x:v>
      </x:c>
      <x:c r="M30" s="29" t="n">
        <x:f>IF(AND(L30=1,N30=1,'Trades'!Q30='Summary'!$K$4),1,0)</x:f>
        <x:v>0</x:v>
      </x:c>
      <x:c r="N30" s="29" t="n">
        <x:f>IF(K30&lt;&gt;1,0,IF(NOT(ISNUMBER('Trades'!P30)),0,IF(AND('Trades'!P30&gt;0,'Trades'!P30&lt;=1000000000,ROUND('Trades'!P30,2)='Trades'!P30,OR('Trades'!Q30="PRICE",'Trades'!Q30="ALL_IN")),1,0)))</x:f>
        <x:v>0</x:v>
      </x:c>
      <x:c r="O30" s="29" t="n">
        <x:f>IF(P30=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0,COUNTIFS('Exits'!$B$9:$B$608,'Trades'!A30,'Exits'!$K$9:$K$608,1)))</x:f>
        <x:v>0</x:v>
      </x:c>
      <x:c r="P30" s="29" t="n">
        <x:f>IF(COUNTA('Trades'!A30:I30,'Trades'!K30:T30)=0,0,1)</x:f>
        <x:v>0</x:v>
      </x:c>
    </x:row>
    <x:row r="31" ht="52" customHeight="1">
      <x:c r="A31" s="29" t="str">
        <x:f>IF(P31=0,"",IF('Trades'!A31="","[Trades "&amp;ROW()&amp;"]",'Trades'!A31))</x:f>
      </x:c>
      <x:c r="B31" s="33" t="str">
        <x:f>IF(K31=0,"",CHOOSE(K31,"Completed","Open","Incomplete / invalid","Unsupported"))</x:f>
      </x:c>
      <x:c r="C31" s="33" t="str">
        <x:f>IF(P31=0,"",IF('Trades'!I31="UNSUPPORTED","Additions / reversals are unsupported",IF('Trades'!A31="","Enter a trade ID",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IDs: text starting with A–Z, up to 64 characters; do not use *, ?, ~, =, &lt; or &gt;. Example: T-001.",IF(COUNTIFS('Trades'!$A$9:$A$208,'Trades'!A31)&lt;&gt;1,"Trade ID is duplicated",IF('Trades'!B31="","Enter the symbol",IF(AND('Trades'!C31&lt;&gt;"LONG",'Trades'!C31&lt;&gt;"SHORT"),"Select LONG or SHORT",IF(NOT(ISNUMBER('Trades'!D31)),"Enter a valid opening date/time",IF(OR('Trades'!D31&lt;1,'Trades'!D31&gt;2958465),"Enter a valid opening date/time",IF(NOT(ISNUMBER('Trades'!E31)),"Enter a positive original quantity",IF(OR('Trades'!E31&lt;=0,'Trades'!E31&gt;1000000,ROUND('Trades'!E31,8)&lt;&gt;'Trades'!E31),"Enter a positive original quantity",IF('Trades'!F31="","State the quantity unit",IF(AND('Trades'!I31&lt;&gt;"OPEN",'Trades'!I31&lt;&gt;"CLOSED"),"Select OPEN or CLOSED",IF(AND('Trades'!J31&lt;&gt;"NET",'Trades'!J31&lt;&gt;"GROSS"),"Select NET or GROSS",IF(COUNTIFS('Exits'!$B$9:$B$608,'Trades'!A31,'Exits'!$G$9:$G$608,-1)&gt;0,"Review linked exit rows",IF(D31&gt;'Trades'!E31,"Closed quantity exceeds original",IF(AND('Trades'!I31="OPEN",D31='Trades'!E31),"OPEN conflicts with no remainder",IF('Trades'!I31="OPEN","",IF(O31=0,"Add a closing event in Exits",IF(D31&lt;&gt;'Trades'!E31,"CLOSED requires all quantity closed",IF(AND('Trades'!J31="NET",NOT(ISNUMBER('Trades'!L31))),"Enter the reconciled whole-position net",IF(AND('Trades'!J31="NET",'Trades'!K31&lt;&gt;"YES"),"Confirm the net covers the whole position",IF(IF('Trades'!J31="NET",IF('Trades'!M31="",FALSE,IF(NOT(ISNUMBER('Trades'!M31)),TRUE,OR('Trades'!M31&lt;0,'Trades'!M31&gt;1000000000,ROUND('Trades'!M31,2)&lt;&gt;'Trades'!M31))),FALSE),"Money: at most 2 decimals; absolute input value ≤ 1,000,000,000.",IF(IF('Trades'!J31="NET",IF('Trades'!N31="",FALSE,IF(NOT(ISNUMBER('Trades'!N31)),TRUE,OR('Trades'!N31&lt;0,'Trades'!N31&gt;1000000000,ROUND('Trades'!N31,2)&lt;&gt;'Trades'!N31))),FALSE),"Money: at most 2 decimals; absolute input value ≤ 1,000,000,000.",IF(IF('Trades'!J31="NET",IF('Trades'!O31="",FALSE,IF(NOT(ISNUMBER('Trades'!O31)),TRUE,OR(ABS('Trades'!O31)&gt;1000000000,ROUND('Trades'!O31,2)&lt;&gt;'Trades'!O31))),FALSE),"Money: at most 2 decimals; absolute input value ≤ 1,000,000,000.",IF(AND('Trades'!J31="GROSS",NOT(ISNUMBER('Trades'!M31))),"Enter commission: zero is a value",IF(AND('Trades'!J31="GROSS",'Trades'!M31&lt;0),"Commission must be nonnegative",IF(AND('Trades'!J31="GROSS",NOT(ISNUMBER('Trades'!N31))),"Enter other fees: zero is a value",IF(AND('Trades'!J31="GROSS",'Trades'!N31&lt;0),"Other fees must be nonnegative",IF(AND('Trades'!J31="GROSS",NOT(ISNUMBER('Trades'!O31))),"Enter signed financing, including zero",IF(AND('Trades'!J31="GROSS",NOT(ISNUMBER(F31))),"Enter gross P&amp;L for every exit",IF(IF('Trades'!J31="NET",OR(ABS('Trades'!L31)&gt;1000000000,ROUND('Trades'!L31,2)&lt;&gt;'Trades'!L31),FALSE),"Money: at most 2 decimals; absolute input value ≤ 1,000,000,000.",IF(IF('Trades'!J31="GROSS",OR(ABS('Trades'!M31)&gt;1000000000,ABS('Trades'!N31)&gt;1000000000,ABS('Trades'!O31)&gt;1000000000,ROUND('Trades'!M31,2)&lt;&gt;'Trades'!M31,ROUND('Trades'!N31,2)&lt;&gt;'Trades'!N31,ROUND('Trades'!O31,2)&lt;&gt;'Trades'!O31),FALSE),"Money: at most 2 decimals; absolute input value ≤ 1,000,000,000.",IF(AND('Trades'!G31&lt;&gt;"",OR(NOT(ISNUMBER('Trades'!G31)),'Trades'!G31&lt;=0)),"Enter a positive price or leave blank",IF(AND('Trades'!H31&lt;&gt;"",OR(NOT(ISNUMBER('Trades'!H31)),'Trades'!H31&lt;=0)),"Enter a positive price or leave blank","")))))))))))))))))))))))))))))))))))</x:f>
      </x:c>
      <x:c r="D31" s="31"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n.a.",ROUND(SUMIFS('Exits'!$I$9:$I$608,'Exits'!$B$9:$B$608,'Trades'!A31),8)))</x:f>
      </x:c>
      <x:c r="E31" s="32"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n.a.",IF(OR(O31=0,COUNTIFS('Exits'!$B$9:$B$608,'Trades'!A31,'Exits'!$G$9:$G$608,-1)&gt;0),"n.a.",_xlfn.MAXIFS('Exits'!$C$9:$C$608,'Exits'!$B$9:$B$608,'Trades'!A31))))</x:f>
      </x:c>
      <x:c r="F31" s="30"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n.a.",IF(AND(O31&gt;0,SUMIFS('Exits'!$J$9:$J$608,'Exits'!$B$9:$B$608,'Trades'!A31)=O31),ROUND(SUMIFS('Exits'!$F$9:$F$608,'Exits'!$B$9:$B$608,'Trades'!A31),2),"n.a.")))</x:f>
      </x:c>
      <x:c r="G31" s="30" t="str">
        <x:f>IF(P31=0,"",IF(K31&lt;&gt;1,"n.a.",IF('Trades'!J31="NET",'Trades'!L31,ROUND(F31-'Trades'!M31-'Trades'!N31+'Trades'!O31,2))))</x:f>
      </x:c>
      <x:c r="H31" s="31" t="str">
        <x:f>IF(P31=0,"",IF(N31=1,G31/'Trades'!P31,"n.a."))</x:f>
      </x:c>
      <x:c r="I31" s="33" t="str">
        <x:f>IF(P31=0,"",IF(K31&lt;&gt;1,"Position not completed",IF(NOT(ISNUMBER('Trades'!P31)),"Risk missing or invalid: positive, ≤ 1,000,000,000, at most 2 decimals.",IF(OR('Trades'!P31&lt;=0,'Trades'!P31&gt;1000000000,ROUND('Trades'!P31,2)&lt;&gt;'Trades'!P31),"Risk missing or invalid: positive, ≤ 1,000,000,000, at most 2 decimals.",IF(AND('Trades'!Q31&lt;&gt;"PRICE",'Trades'!Q31&lt;&gt;"ALL_IN"),"Select PRICE or ALL_IN",IF('Trades'!Q31&lt;&gt;'Summary'!$K$4,"Different selected basis","Recorded"))))))</x:f>
      </x:c>
      <x:c r="J31" s="33" t="str">
        <x:f>IF(P31=0,"",IF('Summary'!$H$6="Check date filters","Check date filters",IF(L31=1,"Included",IF(K31=1,"Outside period","Not eligible"))))</x:f>
      </x:c>
      <x:c r="K31" s="29" t="n">
        <x:f>IF(P31=0,0,IF('Trades'!I31="UNSUPPORTED",4,IF(C31&lt;&gt;"",3,IF('Trades'!I31="OPEN",2,1))))</x:f>
        <x:v>0</x:v>
      </x:c>
      <x:c r="L31" s="29" t="n">
        <x:f>IF(OR(K31&lt;&gt;1,'Summary'!$H$6="Check date filters"),0,IF(AND(OR('Summary'!$B$6="",E31&gt;='Summary'!$B$6),OR('Summary'!$E$6="",E31&lt;'Summary'!$E$6+1)),1,0))</x:f>
        <x:v>0</x:v>
      </x:c>
      <x:c r="M31" s="29" t="n">
        <x:f>IF(AND(L31=1,N31=1,'Trades'!Q31='Summary'!$K$4),1,0)</x:f>
        <x:v>0</x:v>
      </x:c>
      <x:c r="N31" s="29" t="n">
        <x:f>IF(K31&lt;&gt;1,0,IF(NOT(ISNUMBER('Trades'!P31)),0,IF(AND('Trades'!P31&gt;0,'Trades'!P31&lt;=1000000000,ROUND('Trades'!P31,2)='Trades'!P31,OR('Trades'!Q31="PRICE",'Trades'!Q31="ALL_IN")),1,0)))</x:f>
        <x:v>0</x:v>
      </x:c>
      <x:c r="O31" s="29" t="n">
        <x:f>IF(P31=0,0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0,COUNTIFS('Exits'!$B$9:$B$608,'Trades'!A31,'Exits'!$K$9:$K$608,1)))</x:f>
        <x:v>0</x:v>
      </x:c>
      <x:c r="P31" s="29" t="n">
        <x:f>IF(COUNTA('Trades'!A31:I31,'Trades'!K31:T31)=0,0,1)</x:f>
        <x:v>0</x:v>
      </x:c>
    </x:row>
    <x:row r="32" ht="52" customHeight="1">
      <x:c r="A32" s="29" t="str">
        <x:f>IF(P32=0,"",IF('Trades'!A32="","[Trades "&amp;ROW()&amp;"]",'Trades'!A32))</x:f>
      </x:c>
      <x:c r="B32" s="33" t="str">
        <x:f>IF(K32=0,"",CHOOSE(K32,"Completed","Open","Incomplete / invalid","Unsupported"))</x:f>
      </x:c>
      <x:c r="C32" s="33" t="str">
        <x:f>IF(P32=0,"",IF('Trades'!I32="UNSUPPORTED","Additions / reversals are unsupported",IF('Trades'!A32="","Enter a trade ID",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IDs: text starting with A–Z, up to 64 characters; do not use *, ?, ~, =, &lt; or &gt;. Example: T-001.",IF(COUNTIFS('Trades'!$A$9:$A$208,'Trades'!A32)&lt;&gt;1,"Trade ID is duplicated",IF('Trades'!B32="","Enter the symbol",IF(AND('Trades'!C32&lt;&gt;"LONG",'Trades'!C32&lt;&gt;"SHORT"),"Select LONG or SHORT",IF(NOT(ISNUMBER('Trades'!D32)),"Enter a valid opening date/time",IF(OR('Trades'!D32&lt;1,'Trades'!D32&gt;2958465),"Enter a valid opening date/time",IF(NOT(ISNUMBER('Trades'!E32)),"Enter a positive original quantity",IF(OR('Trades'!E32&lt;=0,'Trades'!E32&gt;1000000,ROUND('Trades'!E32,8)&lt;&gt;'Trades'!E32),"Enter a positive original quantity",IF('Trades'!F32="","State the quantity unit",IF(AND('Trades'!I32&lt;&gt;"OPEN",'Trades'!I32&lt;&gt;"CLOSED"),"Select OPEN or CLOSED",IF(AND('Trades'!J32&lt;&gt;"NET",'Trades'!J32&lt;&gt;"GROSS"),"Select NET or GROSS",IF(COUNTIFS('Exits'!$B$9:$B$608,'Trades'!A32,'Exits'!$G$9:$G$608,-1)&gt;0,"Review linked exit rows",IF(D32&gt;'Trades'!E32,"Closed quantity exceeds original",IF(AND('Trades'!I32="OPEN",D32='Trades'!E32),"OPEN conflicts with no remainder",IF('Trades'!I32="OPEN","",IF(O32=0,"Add a closing event in Exits",IF(D32&lt;&gt;'Trades'!E32,"CLOSED requires all quantity closed",IF(AND('Trades'!J32="NET",NOT(ISNUMBER('Trades'!L32))),"Enter the reconciled whole-position net",IF(AND('Trades'!J32="NET",'Trades'!K32&lt;&gt;"YES"),"Confirm the net covers the whole position",IF(IF('Trades'!J32="NET",IF('Trades'!M32="",FALSE,IF(NOT(ISNUMBER('Trades'!M32)),TRUE,OR('Trades'!M32&lt;0,'Trades'!M32&gt;1000000000,ROUND('Trades'!M32,2)&lt;&gt;'Trades'!M32))),FALSE),"Money: at most 2 decimals; absolute input value ≤ 1,000,000,000.",IF(IF('Trades'!J32="NET",IF('Trades'!N32="",FALSE,IF(NOT(ISNUMBER('Trades'!N32)),TRUE,OR('Trades'!N32&lt;0,'Trades'!N32&gt;1000000000,ROUND('Trades'!N32,2)&lt;&gt;'Trades'!N32))),FALSE),"Money: at most 2 decimals; absolute input value ≤ 1,000,000,000.",IF(IF('Trades'!J32="NET",IF('Trades'!O32="",FALSE,IF(NOT(ISNUMBER('Trades'!O32)),TRUE,OR(ABS('Trades'!O32)&gt;1000000000,ROUND('Trades'!O32,2)&lt;&gt;'Trades'!O32))),FALSE),"Money: at most 2 decimals; absolute input value ≤ 1,000,000,000.",IF(AND('Trades'!J32="GROSS",NOT(ISNUMBER('Trades'!M32))),"Enter commission: zero is a value",IF(AND('Trades'!J32="GROSS",'Trades'!M32&lt;0),"Commission must be nonnegative",IF(AND('Trades'!J32="GROSS",NOT(ISNUMBER('Trades'!N32))),"Enter other fees: zero is a value",IF(AND('Trades'!J32="GROSS",'Trades'!N32&lt;0),"Other fees must be nonnegative",IF(AND('Trades'!J32="GROSS",NOT(ISNUMBER('Trades'!O32))),"Enter signed financing, including zero",IF(AND('Trades'!J32="GROSS",NOT(ISNUMBER(F32))),"Enter gross P&amp;L for every exit",IF(IF('Trades'!J32="NET",OR(ABS('Trades'!L32)&gt;1000000000,ROUND('Trades'!L32,2)&lt;&gt;'Trades'!L32),FALSE),"Money: at most 2 decimals; absolute input value ≤ 1,000,000,000.",IF(IF('Trades'!J32="GROSS",OR(ABS('Trades'!M32)&gt;1000000000,ABS('Trades'!N32)&gt;1000000000,ABS('Trades'!O32)&gt;1000000000,ROUND('Trades'!M32,2)&lt;&gt;'Trades'!M32,ROUND('Trades'!N32,2)&lt;&gt;'Trades'!N32,ROUND('Trades'!O32,2)&lt;&gt;'Trades'!O32),FALSE),"Money: at most 2 decimals; absolute input value ≤ 1,000,000,000.",IF(AND('Trades'!G32&lt;&gt;"",OR(NOT(ISNUMBER('Trades'!G32)),'Trades'!G32&lt;=0)),"Enter a positive price or leave blank",IF(AND('Trades'!H32&lt;&gt;"",OR(NOT(ISNUMBER('Trades'!H32)),'Trades'!H32&lt;=0)),"Enter a positive price or leave blank","")))))))))))))))))))))))))))))))))))</x:f>
      </x:c>
      <x:c r="D32" s="31"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n.a.",ROUND(SUMIFS('Exits'!$I$9:$I$608,'Exits'!$B$9:$B$608,'Trades'!A32),8)))</x:f>
      </x:c>
      <x:c r="E32" s="32"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n.a.",IF(OR(O32=0,COUNTIFS('Exits'!$B$9:$B$608,'Trades'!A32,'Exits'!$G$9:$G$608,-1)&gt;0),"n.a.",_xlfn.MAXIFS('Exits'!$C$9:$C$608,'Exits'!$B$9:$B$608,'Trades'!A32))))</x:f>
      </x:c>
      <x:c r="F32" s="30"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n.a.",IF(AND(O32&gt;0,SUMIFS('Exits'!$J$9:$J$608,'Exits'!$B$9:$B$608,'Trades'!A32)=O32),ROUND(SUMIFS('Exits'!$F$9:$F$608,'Exits'!$B$9:$B$608,'Trades'!A32),2),"n.a.")))</x:f>
      </x:c>
      <x:c r="G32" s="30" t="str">
        <x:f>IF(P32=0,"",IF(K32&lt;&gt;1,"n.a.",IF('Trades'!J32="NET",'Trades'!L32,ROUND(F32-'Trades'!M32-'Trades'!N32+'Trades'!O32,2))))</x:f>
      </x:c>
      <x:c r="H32" s="31" t="str">
        <x:f>IF(P32=0,"",IF(N32=1,G32/'Trades'!P32,"n.a."))</x:f>
      </x:c>
      <x:c r="I32" s="33" t="str">
        <x:f>IF(P32=0,"",IF(K32&lt;&gt;1,"Position not completed",IF(NOT(ISNUMBER('Trades'!P32)),"Risk missing or invalid: positive, ≤ 1,000,000,000, at most 2 decimals.",IF(OR('Trades'!P32&lt;=0,'Trades'!P32&gt;1000000000,ROUND('Trades'!P32,2)&lt;&gt;'Trades'!P32),"Risk missing or invalid: positive, ≤ 1,000,000,000, at most 2 decimals.",IF(AND('Trades'!Q32&lt;&gt;"PRICE",'Trades'!Q32&lt;&gt;"ALL_IN"),"Select PRICE or ALL_IN",IF('Trades'!Q32&lt;&gt;'Summary'!$K$4,"Different selected basis","Recorded"))))))</x:f>
      </x:c>
      <x:c r="J32" s="33" t="str">
        <x:f>IF(P32=0,"",IF('Summary'!$H$6="Check date filters","Check date filters",IF(L32=1,"Included",IF(K32=1,"Outside period","Not eligible"))))</x:f>
      </x:c>
      <x:c r="K32" s="29" t="n">
        <x:f>IF(P32=0,0,IF('Trades'!I32="UNSUPPORTED",4,IF(C32&lt;&gt;"",3,IF('Trades'!I32="OPEN",2,1))))</x:f>
        <x:v>0</x:v>
      </x:c>
      <x:c r="L32" s="29" t="n">
        <x:f>IF(OR(K32&lt;&gt;1,'Summary'!$H$6="Check date filters"),0,IF(AND(OR('Summary'!$B$6="",E32&gt;='Summary'!$B$6),OR('Summary'!$E$6="",E32&lt;'Summary'!$E$6+1)),1,0))</x:f>
        <x:v>0</x:v>
      </x:c>
      <x:c r="M32" s="29" t="n">
        <x:f>IF(AND(L32=1,N32=1,'Trades'!Q32='Summary'!$K$4),1,0)</x:f>
        <x:v>0</x:v>
      </x:c>
      <x:c r="N32" s="29" t="n">
        <x:f>IF(K32&lt;&gt;1,0,IF(NOT(ISNUMBER('Trades'!P32)),0,IF(AND('Trades'!P32&gt;0,'Trades'!P32&lt;=1000000000,ROUND('Trades'!P32,2)='Trades'!P32,OR('Trades'!Q32="PRICE",'Trades'!Q32="ALL_IN")),1,0)))</x:f>
        <x:v>0</x:v>
      </x:c>
      <x:c r="O32" s="29" t="n">
        <x:f>IF(P32=0,0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0,COUNTIFS('Exits'!$B$9:$B$608,'Trades'!A32,'Exits'!$K$9:$K$608,1)))</x:f>
        <x:v>0</x:v>
      </x:c>
      <x:c r="P32" s="29" t="n">
        <x:f>IF(COUNTA('Trades'!A32:I32,'Trades'!K32:T32)=0,0,1)</x:f>
        <x:v>0</x:v>
      </x:c>
    </x:row>
    <x:row r="33" ht="52" customHeight="1">
      <x:c r="A33" s="29" t="str">
        <x:f>IF(P33=0,"",IF('Trades'!A33="","[Trades "&amp;ROW()&amp;"]",'Trades'!A33))</x:f>
      </x:c>
      <x:c r="B33" s="33" t="str">
        <x:f>IF(K33=0,"",CHOOSE(K33,"Completed","Open","Incomplete / invalid","Unsupported"))</x:f>
      </x:c>
      <x:c r="C33" s="33" t="str">
        <x:f>IF(P33=0,"",IF('Trades'!I33="UNSUPPORTED","Additions / reversals are unsupported",IF('Trades'!A33="","Enter a trade ID",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IDs: text starting with A–Z, up to 64 characters; do not use *, ?, ~, =, &lt; or &gt;. Example: T-001.",IF(COUNTIFS('Trades'!$A$9:$A$208,'Trades'!A33)&lt;&gt;1,"Trade ID is duplicated",IF('Trades'!B33="","Enter the symbol",IF(AND('Trades'!C33&lt;&gt;"LONG",'Trades'!C33&lt;&gt;"SHORT"),"Select LONG or SHORT",IF(NOT(ISNUMBER('Trades'!D33)),"Enter a valid opening date/time",IF(OR('Trades'!D33&lt;1,'Trades'!D33&gt;2958465),"Enter a valid opening date/time",IF(NOT(ISNUMBER('Trades'!E33)),"Enter a positive original quantity",IF(OR('Trades'!E33&lt;=0,'Trades'!E33&gt;1000000,ROUND('Trades'!E33,8)&lt;&gt;'Trades'!E33),"Enter a positive original quantity",IF('Trades'!F33="","State the quantity unit",IF(AND('Trades'!I33&lt;&gt;"OPEN",'Trades'!I33&lt;&gt;"CLOSED"),"Select OPEN or CLOSED",IF(AND('Trades'!J33&lt;&gt;"NET",'Trades'!J33&lt;&gt;"GROSS"),"Select NET or GROSS",IF(COUNTIFS('Exits'!$B$9:$B$608,'Trades'!A33,'Exits'!$G$9:$G$608,-1)&gt;0,"Review linked exit rows",IF(D33&gt;'Trades'!E33,"Closed quantity exceeds original",IF(AND('Trades'!I33="OPEN",D33='Trades'!E33),"OPEN conflicts with no remainder",IF('Trades'!I33="OPEN","",IF(O33=0,"Add a closing event in Exits",IF(D33&lt;&gt;'Trades'!E33,"CLOSED requires all quantity closed",IF(AND('Trades'!J33="NET",NOT(ISNUMBER('Trades'!L33))),"Enter the reconciled whole-position net",IF(AND('Trades'!J33="NET",'Trades'!K33&lt;&gt;"YES"),"Confirm the net covers the whole position",IF(IF('Trades'!J33="NET",IF('Trades'!M33="",FALSE,IF(NOT(ISNUMBER('Trades'!M33)),TRUE,OR('Trades'!M33&lt;0,'Trades'!M33&gt;1000000000,ROUND('Trades'!M33,2)&lt;&gt;'Trades'!M33))),FALSE),"Money: at most 2 decimals; absolute input value ≤ 1,000,000,000.",IF(IF('Trades'!J33="NET",IF('Trades'!N33="",FALSE,IF(NOT(ISNUMBER('Trades'!N33)),TRUE,OR('Trades'!N33&lt;0,'Trades'!N33&gt;1000000000,ROUND('Trades'!N33,2)&lt;&gt;'Trades'!N33))),FALSE),"Money: at most 2 decimals; absolute input value ≤ 1,000,000,000.",IF(IF('Trades'!J33="NET",IF('Trades'!O33="",FALSE,IF(NOT(ISNUMBER('Trades'!O33)),TRUE,OR(ABS('Trades'!O33)&gt;1000000000,ROUND('Trades'!O33,2)&lt;&gt;'Trades'!O33))),FALSE),"Money: at most 2 decimals; absolute input value ≤ 1,000,000,000.",IF(AND('Trades'!J33="GROSS",NOT(ISNUMBER('Trades'!M33))),"Enter commission: zero is a value",IF(AND('Trades'!J33="GROSS",'Trades'!M33&lt;0),"Commission must be nonnegative",IF(AND('Trades'!J33="GROSS",NOT(ISNUMBER('Trades'!N33))),"Enter other fees: zero is a value",IF(AND('Trades'!J33="GROSS",'Trades'!N33&lt;0),"Other fees must be nonnegative",IF(AND('Trades'!J33="GROSS",NOT(ISNUMBER('Trades'!O33))),"Enter signed financing, including zero",IF(AND('Trades'!J33="GROSS",NOT(ISNUMBER(F33))),"Enter gross P&amp;L for every exit",IF(IF('Trades'!J33="NET",OR(ABS('Trades'!L33)&gt;1000000000,ROUND('Trades'!L33,2)&lt;&gt;'Trades'!L33),FALSE),"Money: at most 2 decimals; absolute input value ≤ 1,000,000,000.",IF(IF('Trades'!J33="GROSS",OR(ABS('Trades'!M33)&gt;1000000000,ABS('Trades'!N33)&gt;1000000000,ABS('Trades'!O33)&gt;1000000000,ROUND('Trades'!M33,2)&lt;&gt;'Trades'!M33,ROUND('Trades'!N33,2)&lt;&gt;'Trades'!N33,ROUND('Trades'!O33,2)&lt;&gt;'Trades'!O33),FALSE),"Money: at most 2 decimals; absolute input value ≤ 1,000,000,000.",IF(AND('Trades'!G33&lt;&gt;"",OR(NOT(ISNUMBER('Trades'!G33)),'Trades'!G33&lt;=0)),"Enter a positive price or leave blank",IF(AND('Trades'!H33&lt;&gt;"",OR(NOT(ISNUMBER('Trades'!H33)),'Trades'!H33&lt;=0)),"Enter a positive price or leave blank","")))))))))))))))))))))))))))))))))))</x:f>
      </x:c>
      <x:c r="D33" s="31"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n.a.",ROUND(SUMIFS('Exits'!$I$9:$I$608,'Exits'!$B$9:$B$608,'Trades'!A33),8)))</x:f>
      </x:c>
      <x:c r="E33" s="32"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n.a.",IF(OR(O33=0,COUNTIFS('Exits'!$B$9:$B$608,'Trades'!A33,'Exits'!$G$9:$G$608,-1)&gt;0),"n.a.",_xlfn.MAXIFS('Exits'!$C$9:$C$608,'Exits'!$B$9:$B$608,'Trades'!A33))))</x:f>
      </x:c>
      <x:c r="F33" s="30"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n.a.",IF(AND(O33&gt;0,SUMIFS('Exits'!$J$9:$J$608,'Exits'!$B$9:$B$608,'Trades'!A33)=O33),ROUND(SUMIFS('Exits'!$F$9:$F$608,'Exits'!$B$9:$B$608,'Trades'!A33),2),"n.a.")))</x:f>
      </x:c>
      <x:c r="G33" s="30" t="str">
        <x:f>IF(P33=0,"",IF(K33&lt;&gt;1,"n.a.",IF('Trades'!J33="NET",'Trades'!L33,ROUND(F33-'Trades'!M33-'Trades'!N33+'Trades'!O33,2))))</x:f>
      </x:c>
      <x:c r="H33" s="31" t="str">
        <x:f>IF(P33=0,"",IF(N33=1,G33/'Trades'!P33,"n.a."))</x:f>
      </x:c>
      <x:c r="I33" s="33" t="str">
        <x:f>IF(P33=0,"",IF(K33&lt;&gt;1,"Position not completed",IF(NOT(ISNUMBER('Trades'!P33)),"Risk missing or invalid: positive, ≤ 1,000,000,000, at most 2 decimals.",IF(OR('Trades'!P33&lt;=0,'Trades'!P33&gt;1000000000,ROUND('Trades'!P33,2)&lt;&gt;'Trades'!P33),"Risk missing or invalid: positive, ≤ 1,000,000,000, at most 2 decimals.",IF(AND('Trades'!Q33&lt;&gt;"PRICE",'Trades'!Q33&lt;&gt;"ALL_IN"),"Select PRICE or ALL_IN",IF('Trades'!Q33&lt;&gt;'Summary'!$K$4,"Different selected basis","Recorded"))))))</x:f>
      </x:c>
      <x:c r="J33" s="33" t="str">
        <x:f>IF(P33=0,"",IF('Summary'!$H$6="Check date filters","Check date filters",IF(L33=1,"Included",IF(K33=1,"Outside period","Not eligible"))))</x:f>
      </x:c>
      <x:c r="K33" s="29" t="n">
        <x:f>IF(P33=0,0,IF('Trades'!I33="UNSUPPORTED",4,IF(C33&lt;&gt;"",3,IF('Trades'!I33="OPEN",2,1))))</x:f>
        <x:v>0</x:v>
      </x:c>
      <x:c r="L33" s="29" t="n">
        <x:f>IF(OR(K33&lt;&gt;1,'Summary'!$H$6="Check date filters"),0,IF(AND(OR('Summary'!$B$6="",E33&gt;='Summary'!$B$6),OR('Summary'!$E$6="",E33&lt;'Summary'!$E$6+1)),1,0))</x:f>
        <x:v>0</x:v>
      </x:c>
      <x:c r="M33" s="29" t="n">
        <x:f>IF(AND(L33=1,N33=1,'Trades'!Q33='Summary'!$K$4),1,0)</x:f>
        <x:v>0</x:v>
      </x:c>
      <x:c r="N33" s="29" t="n">
        <x:f>IF(K33&lt;&gt;1,0,IF(NOT(ISNUMBER('Trades'!P33)),0,IF(AND('Trades'!P33&gt;0,'Trades'!P33&lt;=1000000000,ROUND('Trades'!P33,2)='Trades'!P33,OR('Trades'!Q33="PRICE",'Trades'!Q33="ALL_IN")),1,0)))</x:f>
        <x:v>0</x:v>
      </x:c>
      <x:c r="O33" s="29" t="n">
        <x:f>IF(P33=0,0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0,COUNTIFS('Exits'!$B$9:$B$608,'Trades'!A33,'Exits'!$K$9:$K$608,1)))</x:f>
        <x:v>0</x:v>
      </x:c>
      <x:c r="P33" s="29" t="n">
        <x:f>IF(COUNTA('Trades'!A33:I33,'Trades'!K33:T33)=0,0,1)</x:f>
        <x:v>0</x:v>
      </x:c>
    </x:row>
    <x:row r="34" ht="52" customHeight="1">
      <x:c r="A34" s="29" t="str">
        <x:f>IF(P34=0,"",IF('Trades'!A34="","[Trades "&amp;ROW()&amp;"]",'Trades'!A34))</x:f>
      </x:c>
      <x:c r="B34" s="33" t="str">
        <x:f>IF(K34=0,"",CHOOSE(K34,"Completed","Open","Incomplete / invalid","Unsupported"))</x:f>
      </x:c>
      <x:c r="C34" s="33" t="str">
        <x:f>IF(P34=0,"",IF('Trades'!I34="UNSUPPORTED","Additions / reversals are unsupported",IF('Trades'!A34="","Enter a trade ID",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IDs: text starting with A–Z, up to 64 characters; do not use *, ?, ~, =, &lt; or &gt;. Example: T-001.",IF(COUNTIFS('Trades'!$A$9:$A$208,'Trades'!A34)&lt;&gt;1,"Trade ID is duplicated",IF('Trades'!B34="","Enter the symbol",IF(AND('Trades'!C34&lt;&gt;"LONG",'Trades'!C34&lt;&gt;"SHORT"),"Select LONG or SHORT",IF(NOT(ISNUMBER('Trades'!D34)),"Enter a valid opening date/time",IF(OR('Trades'!D34&lt;1,'Trades'!D34&gt;2958465),"Enter a valid opening date/time",IF(NOT(ISNUMBER('Trades'!E34)),"Enter a positive original quantity",IF(OR('Trades'!E34&lt;=0,'Trades'!E34&gt;1000000,ROUND('Trades'!E34,8)&lt;&gt;'Trades'!E34),"Enter a positive original quantity",IF('Trades'!F34="","State the quantity unit",IF(AND('Trades'!I34&lt;&gt;"OPEN",'Trades'!I34&lt;&gt;"CLOSED"),"Select OPEN or CLOSED",IF(AND('Trades'!J34&lt;&gt;"NET",'Trades'!J34&lt;&gt;"GROSS"),"Select NET or GROSS",IF(COUNTIFS('Exits'!$B$9:$B$608,'Trades'!A34,'Exits'!$G$9:$G$608,-1)&gt;0,"Review linked exit rows",IF(D34&gt;'Trades'!E34,"Closed quantity exceeds original",IF(AND('Trades'!I34="OPEN",D34='Trades'!E34),"OPEN conflicts with no remainder",IF('Trades'!I34="OPEN","",IF(O34=0,"Add a closing event in Exits",IF(D34&lt;&gt;'Trades'!E34,"CLOSED requires all quantity closed",IF(AND('Trades'!J34="NET",NOT(ISNUMBER('Trades'!L34))),"Enter the reconciled whole-position net",IF(AND('Trades'!J34="NET",'Trades'!K34&lt;&gt;"YES"),"Confirm the net covers the whole position",IF(IF('Trades'!J34="NET",IF('Trades'!M34="",FALSE,IF(NOT(ISNUMBER('Trades'!M34)),TRUE,OR('Trades'!M34&lt;0,'Trades'!M34&gt;1000000000,ROUND('Trades'!M34,2)&lt;&gt;'Trades'!M34))),FALSE),"Money: at most 2 decimals; absolute input value ≤ 1,000,000,000.",IF(IF('Trades'!J34="NET",IF('Trades'!N34="",FALSE,IF(NOT(ISNUMBER('Trades'!N34)),TRUE,OR('Trades'!N34&lt;0,'Trades'!N34&gt;1000000000,ROUND('Trades'!N34,2)&lt;&gt;'Trades'!N34))),FALSE),"Money: at most 2 decimals; absolute input value ≤ 1,000,000,000.",IF(IF('Trades'!J34="NET",IF('Trades'!O34="",FALSE,IF(NOT(ISNUMBER('Trades'!O34)),TRUE,OR(ABS('Trades'!O34)&gt;1000000000,ROUND('Trades'!O34,2)&lt;&gt;'Trades'!O34))),FALSE),"Money: at most 2 decimals; absolute input value ≤ 1,000,000,000.",IF(AND('Trades'!J34="GROSS",NOT(ISNUMBER('Trades'!M34))),"Enter commission: zero is a value",IF(AND('Trades'!J34="GROSS",'Trades'!M34&lt;0),"Commission must be nonnegative",IF(AND('Trades'!J34="GROSS",NOT(ISNUMBER('Trades'!N34))),"Enter other fees: zero is a value",IF(AND('Trades'!J34="GROSS",'Trades'!N34&lt;0),"Other fees must be nonnegative",IF(AND('Trades'!J34="GROSS",NOT(ISNUMBER('Trades'!O34))),"Enter signed financing, including zero",IF(AND('Trades'!J34="GROSS",NOT(ISNUMBER(F34))),"Enter gross P&amp;L for every exit",IF(IF('Trades'!J34="NET",OR(ABS('Trades'!L34)&gt;1000000000,ROUND('Trades'!L34,2)&lt;&gt;'Trades'!L34),FALSE),"Money: at most 2 decimals; absolute input value ≤ 1,000,000,000.",IF(IF('Trades'!J34="GROSS",OR(ABS('Trades'!M34)&gt;1000000000,ABS('Trades'!N34)&gt;1000000000,ABS('Trades'!O34)&gt;1000000000,ROUND('Trades'!M34,2)&lt;&gt;'Trades'!M34,ROUND('Trades'!N34,2)&lt;&gt;'Trades'!N34,ROUND('Trades'!O34,2)&lt;&gt;'Trades'!O34),FALSE),"Money: at most 2 decimals; absolute input value ≤ 1,000,000,000.",IF(AND('Trades'!G34&lt;&gt;"",OR(NOT(ISNUMBER('Trades'!G34)),'Trades'!G34&lt;=0)),"Enter a positive price or leave blank",IF(AND('Trades'!H34&lt;&gt;"",OR(NOT(ISNUMBER('Trades'!H34)),'Trades'!H34&lt;=0)),"Enter a positive price or leave blank","")))))))))))))))))))))))))))))))))))</x:f>
      </x:c>
      <x:c r="D34" s="31"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n.a.",ROUND(SUMIFS('Exits'!$I$9:$I$608,'Exits'!$B$9:$B$608,'Trades'!A34),8)))</x:f>
      </x:c>
      <x:c r="E34" s="32"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n.a.",IF(OR(O34=0,COUNTIFS('Exits'!$B$9:$B$608,'Trades'!A34,'Exits'!$G$9:$G$608,-1)&gt;0),"n.a.",_xlfn.MAXIFS('Exits'!$C$9:$C$608,'Exits'!$B$9:$B$608,'Trades'!A34))))</x:f>
      </x:c>
      <x:c r="F34" s="30"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n.a.",IF(AND(O34&gt;0,SUMIFS('Exits'!$J$9:$J$608,'Exits'!$B$9:$B$608,'Trades'!A34)=O34),ROUND(SUMIFS('Exits'!$F$9:$F$608,'Exits'!$B$9:$B$608,'Trades'!A34),2),"n.a.")))</x:f>
      </x:c>
      <x:c r="G34" s="30" t="str">
        <x:f>IF(P34=0,"",IF(K34&lt;&gt;1,"n.a.",IF('Trades'!J34="NET",'Trades'!L34,ROUND(F34-'Trades'!M34-'Trades'!N34+'Trades'!O34,2))))</x:f>
      </x:c>
      <x:c r="H34" s="31" t="str">
        <x:f>IF(P34=0,"",IF(N34=1,G34/'Trades'!P34,"n.a."))</x:f>
      </x:c>
      <x:c r="I34" s="33" t="str">
        <x:f>IF(P34=0,"",IF(K34&lt;&gt;1,"Position not completed",IF(NOT(ISNUMBER('Trades'!P34)),"Risk missing or invalid: positive, ≤ 1,000,000,000, at most 2 decimals.",IF(OR('Trades'!P34&lt;=0,'Trades'!P34&gt;1000000000,ROUND('Trades'!P34,2)&lt;&gt;'Trades'!P34),"Risk missing or invalid: positive, ≤ 1,000,000,000, at most 2 decimals.",IF(AND('Trades'!Q34&lt;&gt;"PRICE",'Trades'!Q34&lt;&gt;"ALL_IN"),"Select PRICE or ALL_IN",IF('Trades'!Q34&lt;&gt;'Summary'!$K$4,"Different selected basis","Recorded"))))))</x:f>
      </x:c>
      <x:c r="J34" s="33" t="str">
        <x:f>IF(P34=0,"",IF('Summary'!$H$6="Check date filters","Check date filters",IF(L34=1,"Included",IF(K34=1,"Outside period","Not eligible"))))</x:f>
      </x:c>
      <x:c r="K34" s="29" t="n">
        <x:f>IF(P34=0,0,IF('Trades'!I34="UNSUPPORTED",4,IF(C34&lt;&gt;"",3,IF('Trades'!I34="OPEN",2,1))))</x:f>
        <x:v>0</x:v>
      </x:c>
      <x:c r="L34" s="29" t="n">
        <x:f>IF(OR(K34&lt;&gt;1,'Summary'!$H$6="Check date filters"),0,IF(AND(OR('Summary'!$B$6="",E34&gt;='Summary'!$B$6),OR('Summary'!$E$6="",E34&lt;'Summary'!$E$6+1)),1,0))</x:f>
        <x:v>0</x:v>
      </x:c>
      <x:c r="M34" s="29" t="n">
        <x:f>IF(AND(L34=1,N34=1,'Trades'!Q34='Summary'!$K$4),1,0)</x:f>
        <x:v>0</x:v>
      </x:c>
      <x:c r="N34" s="29" t="n">
        <x:f>IF(K34&lt;&gt;1,0,IF(NOT(ISNUMBER('Trades'!P34)),0,IF(AND('Trades'!P34&gt;0,'Trades'!P34&lt;=1000000000,ROUND('Trades'!P34,2)='Trades'!P34,OR('Trades'!Q34="PRICE",'Trades'!Q34="ALL_IN")),1,0)))</x:f>
        <x:v>0</x:v>
      </x:c>
      <x:c r="O34" s="29" t="n">
        <x:f>IF(P34=0,0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0,COUNTIFS('Exits'!$B$9:$B$608,'Trades'!A34,'Exits'!$K$9:$K$608,1)))</x:f>
        <x:v>0</x:v>
      </x:c>
      <x:c r="P34" s="29" t="n">
        <x:f>IF(COUNTA('Trades'!A34:I34,'Trades'!K34:T34)=0,0,1)</x:f>
        <x:v>0</x:v>
      </x:c>
    </x:row>
    <x:row r="35" ht="52" customHeight="1">
      <x:c r="A35" s="29" t="str">
        <x:f>IF(P35=0,"",IF('Trades'!A35="","[Trades "&amp;ROW()&amp;"]",'Trades'!A35))</x:f>
      </x:c>
      <x:c r="B35" s="33" t="str">
        <x:f>IF(K35=0,"",CHOOSE(K35,"Completed","Open","Incomplete / invalid","Unsupported"))</x:f>
      </x:c>
      <x:c r="C35" s="33" t="str">
        <x:f>IF(P35=0,"",IF('Trades'!I35="UNSUPPORTED","Additions / reversals are unsupported",IF('Trades'!A35="","Enter a trade ID",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IDs: text starting with A–Z, up to 64 characters; do not use *, ?, ~, =, &lt; or &gt;. Example: T-001.",IF(COUNTIFS('Trades'!$A$9:$A$208,'Trades'!A35)&lt;&gt;1,"Trade ID is duplicated",IF('Trades'!B35="","Enter the symbol",IF(AND('Trades'!C35&lt;&gt;"LONG",'Trades'!C35&lt;&gt;"SHORT"),"Select LONG or SHORT",IF(NOT(ISNUMBER('Trades'!D35)),"Enter a valid opening date/time",IF(OR('Trades'!D35&lt;1,'Trades'!D35&gt;2958465),"Enter a valid opening date/time",IF(NOT(ISNUMBER('Trades'!E35)),"Enter a positive original quantity",IF(OR('Trades'!E35&lt;=0,'Trades'!E35&gt;1000000,ROUND('Trades'!E35,8)&lt;&gt;'Trades'!E35),"Enter a positive original quantity",IF('Trades'!F35="","State the quantity unit",IF(AND('Trades'!I35&lt;&gt;"OPEN",'Trades'!I35&lt;&gt;"CLOSED"),"Select OPEN or CLOSED",IF(AND('Trades'!J35&lt;&gt;"NET",'Trades'!J35&lt;&gt;"GROSS"),"Select NET or GROSS",IF(COUNTIFS('Exits'!$B$9:$B$608,'Trades'!A35,'Exits'!$G$9:$G$608,-1)&gt;0,"Review linked exit rows",IF(D35&gt;'Trades'!E35,"Closed quantity exceeds original",IF(AND('Trades'!I35="OPEN",D35='Trades'!E35),"OPEN conflicts with no remainder",IF('Trades'!I35="OPEN","",IF(O35=0,"Add a closing event in Exits",IF(D35&lt;&gt;'Trades'!E35,"CLOSED requires all quantity closed",IF(AND('Trades'!J35="NET",NOT(ISNUMBER('Trades'!L35))),"Enter the reconciled whole-position net",IF(AND('Trades'!J35="NET",'Trades'!K35&lt;&gt;"YES"),"Confirm the net covers the whole position",IF(IF('Trades'!J35="NET",IF('Trades'!M35="",FALSE,IF(NOT(ISNUMBER('Trades'!M35)),TRUE,OR('Trades'!M35&lt;0,'Trades'!M35&gt;1000000000,ROUND('Trades'!M35,2)&lt;&gt;'Trades'!M35))),FALSE),"Money: at most 2 decimals; absolute input value ≤ 1,000,000,000.",IF(IF('Trades'!J35="NET",IF('Trades'!N35="",FALSE,IF(NOT(ISNUMBER('Trades'!N35)),TRUE,OR('Trades'!N35&lt;0,'Trades'!N35&gt;1000000000,ROUND('Trades'!N35,2)&lt;&gt;'Trades'!N35))),FALSE),"Money: at most 2 decimals; absolute input value ≤ 1,000,000,000.",IF(IF('Trades'!J35="NET",IF('Trades'!O35="",FALSE,IF(NOT(ISNUMBER('Trades'!O35)),TRUE,OR(ABS('Trades'!O35)&gt;1000000000,ROUND('Trades'!O35,2)&lt;&gt;'Trades'!O35))),FALSE),"Money: at most 2 decimals; absolute input value ≤ 1,000,000,000.",IF(AND('Trades'!J35="GROSS",NOT(ISNUMBER('Trades'!M35))),"Enter commission: zero is a value",IF(AND('Trades'!J35="GROSS",'Trades'!M35&lt;0),"Commission must be nonnegative",IF(AND('Trades'!J35="GROSS",NOT(ISNUMBER('Trades'!N35))),"Enter other fees: zero is a value",IF(AND('Trades'!J35="GROSS",'Trades'!N35&lt;0),"Other fees must be nonnegative",IF(AND('Trades'!J35="GROSS",NOT(ISNUMBER('Trades'!O35))),"Enter signed financing, including zero",IF(AND('Trades'!J35="GROSS",NOT(ISNUMBER(F35))),"Enter gross P&amp;L for every exit",IF(IF('Trades'!J35="NET",OR(ABS('Trades'!L35)&gt;1000000000,ROUND('Trades'!L35,2)&lt;&gt;'Trades'!L35),FALSE),"Money: at most 2 decimals; absolute input value ≤ 1,000,000,000.",IF(IF('Trades'!J35="GROSS",OR(ABS('Trades'!M35)&gt;1000000000,ABS('Trades'!N35)&gt;1000000000,ABS('Trades'!O35)&gt;1000000000,ROUND('Trades'!M35,2)&lt;&gt;'Trades'!M35,ROUND('Trades'!N35,2)&lt;&gt;'Trades'!N35,ROUND('Trades'!O35,2)&lt;&gt;'Trades'!O35),FALSE),"Money: at most 2 decimals; absolute input value ≤ 1,000,000,000.",IF(AND('Trades'!G35&lt;&gt;"",OR(NOT(ISNUMBER('Trades'!G35)),'Trades'!G35&lt;=0)),"Enter a positive price or leave blank",IF(AND('Trades'!H35&lt;&gt;"",OR(NOT(ISNUMBER('Trades'!H35)),'Trades'!H35&lt;=0)),"Enter a positive price or leave blank","")))))))))))))))))))))))))))))))))))</x:f>
      </x:c>
      <x:c r="D35" s="31"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n.a.",ROUND(SUMIFS('Exits'!$I$9:$I$608,'Exits'!$B$9:$B$608,'Trades'!A35),8)))</x:f>
      </x:c>
      <x:c r="E35" s="32"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n.a.",IF(OR(O35=0,COUNTIFS('Exits'!$B$9:$B$608,'Trades'!A35,'Exits'!$G$9:$G$608,-1)&gt;0),"n.a.",_xlfn.MAXIFS('Exits'!$C$9:$C$608,'Exits'!$B$9:$B$608,'Trades'!A35))))</x:f>
      </x:c>
      <x:c r="F35" s="30"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n.a.",IF(AND(O35&gt;0,SUMIFS('Exits'!$J$9:$J$608,'Exits'!$B$9:$B$608,'Trades'!A35)=O35),ROUND(SUMIFS('Exits'!$F$9:$F$608,'Exits'!$B$9:$B$608,'Trades'!A35),2),"n.a.")))</x:f>
      </x:c>
      <x:c r="G35" s="30" t="str">
        <x:f>IF(P35=0,"",IF(K35&lt;&gt;1,"n.a.",IF('Trades'!J35="NET",'Trades'!L35,ROUND(F35-'Trades'!M35-'Trades'!N35+'Trades'!O35,2))))</x:f>
      </x:c>
      <x:c r="H35" s="31" t="str">
        <x:f>IF(P35=0,"",IF(N35=1,G35/'Trades'!P35,"n.a."))</x:f>
      </x:c>
      <x:c r="I35" s="33" t="str">
        <x:f>IF(P35=0,"",IF(K35&lt;&gt;1,"Position not completed",IF(NOT(ISNUMBER('Trades'!P35)),"Risk missing or invalid: positive, ≤ 1,000,000,000, at most 2 decimals.",IF(OR('Trades'!P35&lt;=0,'Trades'!P35&gt;1000000000,ROUND('Trades'!P35,2)&lt;&gt;'Trades'!P35),"Risk missing or invalid: positive, ≤ 1,000,000,000, at most 2 decimals.",IF(AND('Trades'!Q35&lt;&gt;"PRICE",'Trades'!Q35&lt;&gt;"ALL_IN"),"Select PRICE or ALL_IN",IF('Trades'!Q35&lt;&gt;'Summary'!$K$4,"Different selected basis","Recorded"))))))</x:f>
      </x:c>
      <x:c r="J35" s="33" t="str">
        <x:f>IF(P35=0,"",IF('Summary'!$H$6="Check date filters","Check date filters",IF(L35=1,"Included",IF(K35=1,"Outside period","Not eligible"))))</x:f>
      </x:c>
      <x:c r="K35" s="29" t="n">
        <x:f>IF(P35=0,0,IF('Trades'!I35="UNSUPPORTED",4,IF(C35&lt;&gt;"",3,IF('Trades'!I35="OPEN",2,1))))</x:f>
        <x:v>0</x:v>
      </x:c>
      <x:c r="L35" s="29" t="n">
        <x:f>IF(OR(K35&lt;&gt;1,'Summary'!$H$6="Check date filters"),0,IF(AND(OR('Summary'!$B$6="",E35&gt;='Summary'!$B$6),OR('Summary'!$E$6="",E35&lt;'Summary'!$E$6+1)),1,0))</x:f>
        <x:v>0</x:v>
      </x:c>
      <x:c r="M35" s="29" t="n">
        <x:f>IF(AND(L35=1,N35=1,'Trades'!Q35='Summary'!$K$4),1,0)</x:f>
        <x:v>0</x:v>
      </x:c>
      <x:c r="N35" s="29" t="n">
        <x:f>IF(K35&lt;&gt;1,0,IF(NOT(ISNUMBER('Trades'!P35)),0,IF(AND('Trades'!P35&gt;0,'Trades'!P35&lt;=1000000000,ROUND('Trades'!P35,2)='Trades'!P35,OR('Trades'!Q35="PRICE",'Trades'!Q35="ALL_IN")),1,0)))</x:f>
        <x:v>0</x:v>
      </x:c>
      <x:c r="O35" s="29" t="n">
        <x:f>IF(P35=0,0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0,COUNTIFS('Exits'!$B$9:$B$608,'Trades'!A35,'Exits'!$K$9:$K$608,1)))</x:f>
        <x:v>0</x:v>
      </x:c>
      <x:c r="P35" s="29" t="n">
        <x:f>IF(COUNTA('Trades'!A35:I35,'Trades'!K35:T35)=0,0,1)</x:f>
        <x:v>0</x:v>
      </x:c>
    </x:row>
    <x:row r="36" ht="52" customHeight="1">
      <x:c r="A36" s="29" t="str">
        <x:f>IF(P36=0,"",IF('Trades'!A36="","[Trades "&amp;ROW()&amp;"]",'Trades'!A36))</x:f>
      </x:c>
      <x:c r="B36" s="33" t="str">
        <x:f>IF(K36=0,"",CHOOSE(K36,"Completed","Open","Incomplete / invalid","Unsupported"))</x:f>
      </x:c>
      <x:c r="C36" s="33" t="str">
        <x:f>IF(P36=0,"",IF('Trades'!I36="UNSUPPORTED","Additions / reversals are unsupported",IF('Trades'!A36="","Enter a trade ID",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IDs: text starting with A–Z, up to 64 characters; do not use *, ?, ~, =, &lt; or &gt;. Example: T-001.",IF(COUNTIFS('Trades'!$A$9:$A$208,'Trades'!A36)&lt;&gt;1,"Trade ID is duplicated",IF('Trades'!B36="","Enter the symbol",IF(AND('Trades'!C36&lt;&gt;"LONG",'Trades'!C36&lt;&gt;"SHORT"),"Select LONG or SHORT",IF(NOT(ISNUMBER('Trades'!D36)),"Enter a valid opening date/time",IF(OR('Trades'!D36&lt;1,'Trades'!D36&gt;2958465),"Enter a valid opening date/time",IF(NOT(ISNUMBER('Trades'!E36)),"Enter a positive original quantity",IF(OR('Trades'!E36&lt;=0,'Trades'!E36&gt;1000000,ROUND('Trades'!E36,8)&lt;&gt;'Trades'!E36),"Enter a positive original quantity",IF('Trades'!F36="","State the quantity unit",IF(AND('Trades'!I36&lt;&gt;"OPEN",'Trades'!I36&lt;&gt;"CLOSED"),"Select OPEN or CLOSED",IF(AND('Trades'!J36&lt;&gt;"NET",'Trades'!J36&lt;&gt;"GROSS"),"Select NET or GROSS",IF(COUNTIFS('Exits'!$B$9:$B$608,'Trades'!A36,'Exits'!$G$9:$G$608,-1)&gt;0,"Review linked exit rows",IF(D36&gt;'Trades'!E36,"Closed quantity exceeds original",IF(AND('Trades'!I36="OPEN",D36='Trades'!E36),"OPEN conflicts with no remainder",IF('Trades'!I36="OPEN","",IF(O36=0,"Add a closing event in Exits",IF(D36&lt;&gt;'Trades'!E36,"CLOSED requires all quantity closed",IF(AND('Trades'!J36="NET",NOT(ISNUMBER('Trades'!L36))),"Enter the reconciled whole-position net",IF(AND('Trades'!J36="NET",'Trades'!K36&lt;&gt;"YES"),"Confirm the net covers the whole position",IF(IF('Trades'!J36="NET",IF('Trades'!M36="",FALSE,IF(NOT(ISNUMBER('Trades'!M36)),TRUE,OR('Trades'!M36&lt;0,'Trades'!M36&gt;1000000000,ROUND('Trades'!M36,2)&lt;&gt;'Trades'!M36))),FALSE),"Money: at most 2 decimals; absolute input value ≤ 1,000,000,000.",IF(IF('Trades'!J36="NET",IF('Trades'!N36="",FALSE,IF(NOT(ISNUMBER('Trades'!N36)),TRUE,OR('Trades'!N36&lt;0,'Trades'!N36&gt;1000000000,ROUND('Trades'!N36,2)&lt;&gt;'Trades'!N36))),FALSE),"Money: at most 2 decimals; absolute input value ≤ 1,000,000,000.",IF(IF('Trades'!J36="NET",IF('Trades'!O36="",FALSE,IF(NOT(ISNUMBER('Trades'!O36)),TRUE,OR(ABS('Trades'!O36)&gt;1000000000,ROUND('Trades'!O36,2)&lt;&gt;'Trades'!O36))),FALSE),"Money: at most 2 decimals; absolute input value ≤ 1,000,000,000.",IF(AND('Trades'!J36="GROSS",NOT(ISNUMBER('Trades'!M36))),"Enter commission: zero is a value",IF(AND('Trades'!J36="GROSS",'Trades'!M36&lt;0),"Commission must be nonnegative",IF(AND('Trades'!J36="GROSS",NOT(ISNUMBER('Trades'!N36))),"Enter other fees: zero is a value",IF(AND('Trades'!J36="GROSS",'Trades'!N36&lt;0),"Other fees must be nonnegative",IF(AND('Trades'!J36="GROSS",NOT(ISNUMBER('Trades'!O36))),"Enter signed financing, including zero",IF(AND('Trades'!J36="GROSS",NOT(ISNUMBER(F36))),"Enter gross P&amp;L for every exit",IF(IF('Trades'!J36="NET",OR(ABS('Trades'!L36)&gt;1000000000,ROUND('Trades'!L36,2)&lt;&gt;'Trades'!L36),FALSE),"Money: at most 2 decimals; absolute input value ≤ 1,000,000,000.",IF(IF('Trades'!J36="GROSS",OR(ABS('Trades'!M36)&gt;1000000000,ABS('Trades'!N36)&gt;1000000000,ABS('Trades'!O36)&gt;1000000000,ROUND('Trades'!M36,2)&lt;&gt;'Trades'!M36,ROUND('Trades'!N36,2)&lt;&gt;'Trades'!N36,ROUND('Trades'!O36,2)&lt;&gt;'Trades'!O36),FALSE),"Money: at most 2 decimals; absolute input value ≤ 1,000,000,000.",IF(AND('Trades'!G36&lt;&gt;"",OR(NOT(ISNUMBER('Trades'!G36)),'Trades'!G36&lt;=0)),"Enter a positive price or leave blank",IF(AND('Trades'!H36&lt;&gt;"",OR(NOT(ISNUMBER('Trades'!H36)),'Trades'!H36&lt;=0)),"Enter a positive price or leave blank","")))))))))))))))))))))))))))))))))))</x:f>
      </x:c>
      <x:c r="D36" s="31"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n.a.",ROUND(SUMIFS('Exits'!$I$9:$I$608,'Exits'!$B$9:$B$608,'Trades'!A36),8)))</x:f>
      </x:c>
      <x:c r="E36" s="32"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n.a.",IF(OR(O36=0,COUNTIFS('Exits'!$B$9:$B$608,'Trades'!A36,'Exits'!$G$9:$G$608,-1)&gt;0),"n.a.",_xlfn.MAXIFS('Exits'!$C$9:$C$608,'Exits'!$B$9:$B$608,'Trades'!A36))))</x:f>
      </x:c>
      <x:c r="F36" s="30"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n.a.",IF(AND(O36&gt;0,SUMIFS('Exits'!$J$9:$J$608,'Exits'!$B$9:$B$608,'Trades'!A36)=O36),ROUND(SUMIFS('Exits'!$F$9:$F$608,'Exits'!$B$9:$B$608,'Trades'!A36),2),"n.a.")))</x:f>
      </x:c>
      <x:c r="G36" s="30" t="str">
        <x:f>IF(P36=0,"",IF(K36&lt;&gt;1,"n.a.",IF('Trades'!J36="NET",'Trades'!L36,ROUND(F36-'Trades'!M36-'Trades'!N36+'Trades'!O36,2))))</x:f>
      </x:c>
      <x:c r="H36" s="31" t="str">
        <x:f>IF(P36=0,"",IF(N36=1,G36/'Trades'!P36,"n.a."))</x:f>
      </x:c>
      <x:c r="I36" s="33" t="str">
        <x:f>IF(P36=0,"",IF(K36&lt;&gt;1,"Position not completed",IF(NOT(ISNUMBER('Trades'!P36)),"Risk missing or invalid: positive, ≤ 1,000,000,000, at most 2 decimals.",IF(OR('Trades'!P36&lt;=0,'Trades'!P36&gt;1000000000,ROUND('Trades'!P36,2)&lt;&gt;'Trades'!P36),"Risk missing or invalid: positive, ≤ 1,000,000,000, at most 2 decimals.",IF(AND('Trades'!Q36&lt;&gt;"PRICE",'Trades'!Q36&lt;&gt;"ALL_IN"),"Select PRICE or ALL_IN",IF('Trades'!Q36&lt;&gt;'Summary'!$K$4,"Different selected basis","Recorded"))))))</x:f>
      </x:c>
      <x:c r="J36" s="33" t="str">
        <x:f>IF(P36=0,"",IF('Summary'!$H$6="Check date filters","Check date filters",IF(L36=1,"Included",IF(K36=1,"Outside period","Not eligible"))))</x:f>
      </x:c>
      <x:c r="K36" s="29" t="n">
        <x:f>IF(P36=0,0,IF('Trades'!I36="UNSUPPORTED",4,IF(C36&lt;&gt;"",3,IF('Trades'!I36="OPEN",2,1))))</x:f>
        <x:v>0</x:v>
      </x:c>
      <x:c r="L36" s="29" t="n">
        <x:f>IF(OR(K36&lt;&gt;1,'Summary'!$H$6="Check date filters"),0,IF(AND(OR('Summary'!$B$6="",E36&gt;='Summary'!$B$6),OR('Summary'!$E$6="",E36&lt;'Summary'!$E$6+1)),1,0))</x:f>
        <x:v>0</x:v>
      </x:c>
      <x:c r="M36" s="29" t="n">
        <x:f>IF(AND(L36=1,N36=1,'Trades'!Q36='Summary'!$K$4),1,0)</x:f>
        <x:v>0</x:v>
      </x:c>
      <x:c r="N36" s="29" t="n">
        <x:f>IF(K36&lt;&gt;1,0,IF(NOT(ISNUMBER('Trades'!P36)),0,IF(AND('Trades'!P36&gt;0,'Trades'!P36&lt;=1000000000,ROUND('Trades'!P36,2)='Trades'!P36,OR('Trades'!Q36="PRICE",'Trades'!Q36="ALL_IN")),1,0)))</x:f>
        <x:v>0</x:v>
      </x:c>
      <x:c r="O36" s="29" t="n">
        <x:f>IF(P36=0,0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0,COUNTIFS('Exits'!$B$9:$B$608,'Trades'!A36,'Exits'!$K$9:$K$608,1)))</x:f>
        <x:v>0</x:v>
      </x:c>
      <x:c r="P36" s="29" t="n">
        <x:f>IF(COUNTA('Trades'!A36:I36,'Trades'!K36:T36)=0,0,1)</x:f>
        <x:v>0</x:v>
      </x:c>
    </x:row>
    <x:row r="37" ht="52" customHeight="1">
      <x:c r="A37" s="29" t="str">
        <x:f>IF(P37=0,"",IF('Trades'!A37="","[Trades "&amp;ROW()&amp;"]",'Trades'!A37))</x:f>
      </x:c>
      <x:c r="B37" s="33" t="str">
        <x:f>IF(K37=0,"",CHOOSE(K37,"Completed","Open","Incomplete / invalid","Unsupported"))</x:f>
      </x:c>
      <x:c r="C37" s="33" t="str">
        <x:f>IF(P37=0,"",IF('Trades'!I37="UNSUPPORTED","Additions / reversals are unsupported",IF('Trades'!A37="","Enter a trade ID",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IDs: text starting with A–Z, up to 64 characters; do not use *, ?, ~, =, &lt; or &gt;. Example: T-001.",IF(COUNTIFS('Trades'!$A$9:$A$208,'Trades'!A37)&lt;&gt;1,"Trade ID is duplicated",IF('Trades'!B37="","Enter the symbol",IF(AND('Trades'!C37&lt;&gt;"LONG",'Trades'!C37&lt;&gt;"SHORT"),"Select LONG or SHORT",IF(NOT(ISNUMBER('Trades'!D37)),"Enter a valid opening date/time",IF(OR('Trades'!D37&lt;1,'Trades'!D37&gt;2958465),"Enter a valid opening date/time",IF(NOT(ISNUMBER('Trades'!E37)),"Enter a positive original quantity",IF(OR('Trades'!E37&lt;=0,'Trades'!E37&gt;1000000,ROUND('Trades'!E37,8)&lt;&gt;'Trades'!E37),"Enter a positive original quantity",IF('Trades'!F37="","State the quantity unit",IF(AND('Trades'!I37&lt;&gt;"OPEN",'Trades'!I37&lt;&gt;"CLOSED"),"Select OPEN or CLOSED",IF(AND('Trades'!J37&lt;&gt;"NET",'Trades'!J37&lt;&gt;"GROSS"),"Select NET or GROSS",IF(COUNTIFS('Exits'!$B$9:$B$608,'Trades'!A37,'Exits'!$G$9:$G$608,-1)&gt;0,"Review linked exit rows",IF(D37&gt;'Trades'!E37,"Closed quantity exceeds original",IF(AND('Trades'!I37="OPEN",D37='Trades'!E37),"OPEN conflicts with no remainder",IF('Trades'!I37="OPEN","",IF(O37=0,"Add a closing event in Exits",IF(D37&lt;&gt;'Trades'!E37,"CLOSED requires all quantity closed",IF(AND('Trades'!J37="NET",NOT(ISNUMBER('Trades'!L37))),"Enter the reconciled whole-position net",IF(AND('Trades'!J37="NET",'Trades'!K37&lt;&gt;"YES"),"Confirm the net covers the whole position",IF(IF('Trades'!J37="NET",IF('Trades'!M37="",FALSE,IF(NOT(ISNUMBER('Trades'!M37)),TRUE,OR('Trades'!M37&lt;0,'Trades'!M37&gt;1000000000,ROUND('Trades'!M37,2)&lt;&gt;'Trades'!M37))),FALSE),"Money: at most 2 decimals; absolute input value ≤ 1,000,000,000.",IF(IF('Trades'!J37="NET",IF('Trades'!N37="",FALSE,IF(NOT(ISNUMBER('Trades'!N37)),TRUE,OR('Trades'!N37&lt;0,'Trades'!N37&gt;1000000000,ROUND('Trades'!N37,2)&lt;&gt;'Trades'!N37))),FALSE),"Money: at most 2 decimals; absolute input value ≤ 1,000,000,000.",IF(IF('Trades'!J37="NET",IF('Trades'!O37="",FALSE,IF(NOT(ISNUMBER('Trades'!O37)),TRUE,OR(ABS('Trades'!O37)&gt;1000000000,ROUND('Trades'!O37,2)&lt;&gt;'Trades'!O37))),FALSE),"Money: at most 2 decimals; absolute input value ≤ 1,000,000,000.",IF(AND('Trades'!J37="GROSS",NOT(ISNUMBER('Trades'!M37))),"Enter commission: zero is a value",IF(AND('Trades'!J37="GROSS",'Trades'!M37&lt;0),"Commission must be nonnegative",IF(AND('Trades'!J37="GROSS",NOT(ISNUMBER('Trades'!N37))),"Enter other fees: zero is a value",IF(AND('Trades'!J37="GROSS",'Trades'!N37&lt;0),"Other fees must be nonnegative",IF(AND('Trades'!J37="GROSS",NOT(ISNUMBER('Trades'!O37))),"Enter signed financing, including zero",IF(AND('Trades'!J37="GROSS",NOT(ISNUMBER(F37))),"Enter gross P&amp;L for every exit",IF(IF('Trades'!J37="NET",OR(ABS('Trades'!L37)&gt;1000000000,ROUND('Trades'!L37,2)&lt;&gt;'Trades'!L37),FALSE),"Money: at most 2 decimals; absolute input value ≤ 1,000,000,000.",IF(IF('Trades'!J37="GROSS",OR(ABS('Trades'!M37)&gt;1000000000,ABS('Trades'!N37)&gt;1000000000,ABS('Trades'!O37)&gt;1000000000,ROUND('Trades'!M37,2)&lt;&gt;'Trades'!M37,ROUND('Trades'!N37,2)&lt;&gt;'Trades'!N37,ROUND('Trades'!O37,2)&lt;&gt;'Trades'!O37),FALSE),"Money: at most 2 decimals; absolute input value ≤ 1,000,000,000.",IF(AND('Trades'!G37&lt;&gt;"",OR(NOT(ISNUMBER('Trades'!G37)),'Trades'!G37&lt;=0)),"Enter a positive price or leave blank",IF(AND('Trades'!H37&lt;&gt;"",OR(NOT(ISNUMBER('Trades'!H37)),'Trades'!H37&lt;=0)),"Enter a positive price or leave blank","")))))))))))))))))))))))))))))))))))</x:f>
      </x:c>
      <x:c r="D37" s="31"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n.a.",ROUND(SUMIFS('Exits'!$I$9:$I$608,'Exits'!$B$9:$B$608,'Trades'!A37),8)))</x:f>
      </x:c>
      <x:c r="E37" s="32"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n.a.",IF(OR(O37=0,COUNTIFS('Exits'!$B$9:$B$608,'Trades'!A37,'Exits'!$G$9:$G$608,-1)&gt;0),"n.a.",_xlfn.MAXIFS('Exits'!$C$9:$C$608,'Exits'!$B$9:$B$608,'Trades'!A37))))</x:f>
      </x:c>
      <x:c r="F37" s="30"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n.a.",IF(AND(O37&gt;0,SUMIFS('Exits'!$J$9:$J$608,'Exits'!$B$9:$B$608,'Trades'!A37)=O37),ROUND(SUMIFS('Exits'!$F$9:$F$608,'Exits'!$B$9:$B$608,'Trades'!A37),2),"n.a.")))</x:f>
      </x:c>
      <x:c r="G37" s="30" t="str">
        <x:f>IF(P37=0,"",IF(K37&lt;&gt;1,"n.a.",IF('Trades'!J37="NET",'Trades'!L37,ROUND(F37-'Trades'!M37-'Trades'!N37+'Trades'!O37,2))))</x:f>
      </x:c>
      <x:c r="H37" s="31" t="str">
        <x:f>IF(P37=0,"",IF(N37=1,G37/'Trades'!P37,"n.a."))</x:f>
      </x:c>
      <x:c r="I37" s="33" t="str">
        <x:f>IF(P37=0,"",IF(K37&lt;&gt;1,"Position not completed",IF(NOT(ISNUMBER('Trades'!P37)),"Risk missing or invalid: positive, ≤ 1,000,000,000, at most 2 decimals.",IF(OR('Trades'!P37&lt;=0,'Trades'!P37&gt;1000000000,ROUND('Trades'!P37,2)&lt;&gt;'Trades'!P37),"Risk missing or invalid: positive, ≤ 1,000,000,000, at most 2 decimals.",IF(AND('Trades'!Q37&lt;&gt;"PRICE",'Trades'!Q37&lt;&gt;"ALL_IN"),"Select PRICE or ALL_IN",IF('Trades'!Q37&lt;&gt;'Summary'!$K$4,"Different selected basis","Recorded"))))))</x:f>
      </x:c>
      <x:c r="J37" s="33" t="str">
        <x:f>IF(P37=0,"",IF('Summary'!$H$6="Check date filters","Check date filters",IF(L37=1,"Included",IF(K37=1,"Outside period","Not eligible"))))</x:f>
      </x:c>
      <x:c r="K37" s="29" t="n">
        <x:f>IF(P37=0,0,IF('Trades'!I37="UNSUPPORTED",4,IF(C37&lt;&gt;"",3,IF('Trades'!I37="OPEN",2,1))))</x:f>
        <x:v>0</x:v>
      </x:c>
      <x:c r="L37" s="29" t="n">
        <x:f>IF(OR(K37&lt;&gt;1,'Summary'!$H$6="Check date filters"),0,IF(AND(OR('Summary'!$B$6="",E37&gt;='Summary'!$B$6),OR('Summary'!$E$6="",E37&lt;'Summary'!$E$6+1)),1,0))</x:f>
        <x:v>0</x:v>
      </x:c>
      <x:c r="M37" s="29" t="n">
        <x:f>IF(AND(L37=1,N37=1,'Trades'!Q37='Summary'!$K$4),1,0)</x:f>
        <x:v>0</x:v>
      </x:c>
      <x:c r="N37" s="29" t="n">
        <x:f>IF(K37&lt;&gt;1,0,IF(NOT(ISNUMBER('Trades'!P37)),0,IF(AND('Trades'!P37&gt;0,'Trades'!P37&lt;=1000000000,ROUND('Trades'!P37,2)='Trades'!P37,OR('Trades'!Q37="PRICE",'Trades'!Q37="ALL_IN")),1,0)))</x:f>
        <x:v>0</x:v>
      </x:c>
      <x:c r="O37" s="29" t="n">
        <x:f>IF(P37=0,0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0,COUNTIFS('Exits'!$B$9:$B$608,'Trades'!A37,'Exits'!$K$9:$K$608,1)))</x:f>
        <x:v>0</x:v>
      </x:c>
      <x:c r="P37" s="29" t="n">
        <x:f>IF(COUNTA('Trades'!A37:I37,'Trades'!K37:T37)=0,0,1)</x:f>
        <x:v>0</x:v>
      </x:c>
    </x:row>
    <x:row r="38" ht="52" customHeight="1">
      <x:c r="A38" s="29" t="str">
        <x:f>IF(P38=0,"",IF('Trades'!A38="","[Trades "&amp;ROW()&amp;"]",'Trades'!A38))</x:f>
      </x:c>
      <x:c r="B38" s="33" t="str">
        <x:f>IF(K38=0,"",CHOOSE(K38,"Completed","Open","Incomplete / invalid","Unsupported"))</x:f>
      </x:c>
      <x:c r="C38" s="33" t="str">
        <x:f>IF(P38=0,"",IF('Trades'!I38="UNSUPPORTED","Additions / reversals are unsupported",IF('Trades'!A38="","Enter a trade ID",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IDs: text starting with A–Z, up to 64 characters; do not use *, ?, ~, =, &lt; or &gt;. Example: T-001.",IF(COUNTIFS('Trades'!$A$9:$A$208,'Trades'!A38)&lt;&gt;1,"Trade ID is duplicated",IF('Trades'!B38="","Enter the symbol",IF(AND('Trades'!C38&lt;&gt;"LONG",'Trades'!C38&lt;&gt;"SHORT"),"Select LONG or SHORT",IF(NOT(ISNUMBER('Trades'!D38)),"Enter a valid opening date/time",IF(OR('Trades'!D38&lt;1,'Trades'!D38&gt;2958465),"Enter a valid opening date/time",IF(NOT(ISNUMBER('Trades'!E38)),"Enter a positive original quantity",IF(OR('Trades'!E38&lt;=0,'Trades'!E38&gt;1000000,ROUND('Trades'!E38,8)&lt;&gt;'Trades'!E38),"Enter a positive original quantity",IF('Trades'!F38="","State the quantity unit",IF(AND('Trades'!I38&lt;&gt;"OPEN",'Trades'!I38&lt;&gt;"CLOSED"),"Select OPEN or CLOSED",IF(AND('Trades'!J38&lt;&gt;"NET",'Trades'!J38&lt;&gt;"GROSS"),"Select NET or GROSS",IF(COUNTIFS('Exits'!$B$9:$B$608,'Trades'!A38,'Exits'!$G$9:$G$608,-1)&gt;0,"Review linked exit rows",IF(D38&gt;'Trades'!E38,"Closed quantity exceeds original",IF(AND('Trades'!I38="OPEN",D38='Trades'!E38),"OPEN conflicts with no remainder",IF('Trades'!I38="OPEN","",IF(O38=0,"Add a closing event in Exits",IF(D38&lt;&gt;'Trades'!E38,"CLOSED requires all quantity closed",IF(AND('Trades'!J38="NET",NOT(ISNUMBER('Trades'!L38))),"Enter the reconciled whole-position net",IF(AND('Trades'!J38="NET",'Trades'!K38&lt;&gt;"YES"),"Confirm the net covers the whole position",IF(IF('Trades'!J38="NET",IF('Trades'!M38="",FALSE,IF(NOT(ISNUMBER('Trades'!M38)),TRUE,OR('Trades'!M38&lt;0,'Trades'!M38&gt;1000000000,ROUND('Trades'!M38,2)&lt;&gt;'Trades'!M38))),FALSE),"Money: at most 2 decimals; absolute input value ≤ 1,000,000,000.",IF(IF('Trades'!J38="NET",IF('Trades'!N38="",FALSE,IF(NOT(ISNUMBER('Trades'!N38)),TRUE,OR('Trades'!N38&lt;0,'Trades'!N38&gt;1000000000,ROUND('Trades'!N38,2)&lt;&gt;'Trades'!N38))),FALSE),"Money: at most 2 decimals; absolute input value ≤ 1,000,000,000.",IF(IF('Trades'!J38="NET",IF('Trades'!O38="",FALSE,IF(NOT(ISNUMBER('Trades'!O38)),TRUE,OR(ABS('Trades'!O38)&gt;1000000000,ROUND('Trades'!O38,2)&lt;&gt;'Trades'!O38))),FALSE),"Money: at most 2 decimals; absolute input value ≤ 1,000,000,000.",IF(AND('Trades'!J38="GROSS",NOT(ISNUMBER('Trades'!M38))),"Enter commission: zero is a value",IF(AND('Trades'!J38="GROSS",'Trades'!M38&lt;0),"Commission must be nonnegative",IF(AND('Trades'!J38="GROSS",NOT(ISNUMBER('Trades'!N38))),"Enter other fees: zero is a value",IF(AND('Trades'!J38="GROSS",'Trades'!N38&lt;0),"Other fees must be nonnegative",IF(AND('Trades'!J38="GROSS",NOT(ISNUMBER('Trades'!O38))),"Enter signed financing, including zero",IF(AND('Trades'!J38="GROSS",NOT(ISNUMBER(F38))),"Enter gross P&amp;L for every exit",IF(IF('Trades'!J38="NET",OR(ABS('Trades'!L38)&gt;1000000000,ROUND('Trades'!L38,2)&lt;&gt;'Trades'!L38),FALSE),"Money: at most 2 decimals; absolute input value ≤ 1,000,000,000.",IF(IF('Trades'!J38="GROSS",OR(ABS('Trades'!M38)&gt;1000000000,ABS('Trades'!N38)&gt;1000000000,ABS('Trades'!O38)&gt;1000000000,ROUND('Trades'!M38,2)&lt;&gt;'Trades'!M38,ROUND('Trades'!N38,2)&lt;&gt;'Trades'!N38,ROUND('Trades'!O38,2)&lt;&gt;'Trades'!O38),FALSE),"Money: at most 2 decimals; absolute input value ≤ 1,000,000,000.",IF(AND('Trades'!G38&lt;&gt;"",OR(NOT(ISNUMBER('Trades'!G38)),'Trades'!G38&lt;=0)),"Enter a positive price or leave blank",IF(AND('Trades'!H38&lt;&gt;"",OR(NOT(ISNUMBER('Trades'!H38)),'Trades'!H38&lt;=0)),"Enter a positive price or leave blank","")))))))))))))))))))))))))))))))))))</x:f>
      </x:c>
      <x:c r="D38" s="31"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n.a.",ROUND(SUMIFS('Exits'!$I$9:$I$608,'Exits'!$B$9:$B$608,'Trades'!A38),8)))</x:f>
      </x:c>
      <x:c r="E38" s="32"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n.a.",IF(OR(O38=0,COUNTIFS('Exits'!$B$9:$B$608,'Trades'!A38,'Exits'!$G$9:$G$608,-1)&gt;0),"n.a.",_xlfn.MAXIFS('Exits'!$C$9:$C$608,'Exits'!$B$9:$B$608,'Trades'!A38))))</x:f>
      </x:c>
      <x:c r="F38" s="30"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n.a.",IF(AND(O38&gt;0,SUMIFS('Exits'!$J$9:$J$608,'Exits'!$B$9:$B$608,'Trades'!A38)=O38),ROUND(SUMIFS('Exits'!$F$9:$F$608,'Exits'!$B$9:$B$608,'Trades'!A38),2),"n.a.")))</x:f>
      </x:c>
      <x:c r="G38" s="30" t="str">
        <x:f>IF(P38=0,"",IF(K38&lt;&gt;1,"n.a.",IF('Trades'!J38="NET",'Trades'!L38,ROUND(F38-'Trades'!M38-'Trades'!N38+'Trades'!O38,2))))</x:f>
      </x:c>
      <x:c r="H38" s="31" t="str">
        <x:f>IF(P38=0,"",IF(N38=1,G38/'Trades'!P38,"n.a."))</x:f>
      </x:c>
      <x:c r="I38" s="33" t="str">
        <x:f>IF(P38=0,"",IF(K38&lt;&gt;1,"Position not completed",IF(NOT(ISNUMBER('Trades'!P38)),"Risk missing or invalid: positive, ≤ 1,000,000,000, at most 2 decimals.",IF(OR('Trades'!P38&lt;=0,'Trades'!P38&gt;1000000000,ROUND('Trades'!P38,2)&lt;&gt;'Trades'!P38),"Risk missing or invalid: positive, ≤ 1,000,000,000, at most 2 decimals.",IF(AND('Trades'!Q38&lt;&gt;"PRICE",'Trades'!Q38&lt;&gt;"ALL_IN"),"Select PRICE or ALL_IN",IF('Trades'!Q38&lt;&gt;'Summary'!$K$4,"Different selected basis","Recorded"))))))</x:f>
      </x:c>
      <x:c r="J38" s="33" t="str">
        <x:f>IF(P38=0,"",IF('Summary'!$H$6="Check date filters","Check date filters",IF(L38=1,"Included",IF(K38=1,"Outside period","Not eligible"))))</x:f>
      </x:c>
      <x:c r="K38" s="29" t="n">
        <x:f>IF(P38=0,0,IF('Trades'!I38="UNSUPPORTED",4,IF(C38&lt;&gt;"",3,IF('Trades'!I38="OPEN",2,1))))</x:f>
        <x:v>0</x:v>
      </x:c>
      <x:c r="L38" s="29" t="n">
        <x:f>IF(OR(K38&lt;&gt;1,'Summary'!$H$6="Check date filters"),0,IF(AND(OR('Summary'!$B$6="",E38&gt;='Summary'!$B$6),OR('Summary'!$E$6="",E38&lt;'Summary'!$E$6+1)),1,0))</x:f>
        <x:v>0</x:v>
      </x:c>
      <x:c r="M38" s="29" t="n">
        <x:f>IF(AND(L38=1,N38=1,'Trades'!Q38='Summary'!$K$4),1,0)</x:f>
        <x:v>0</x:v>
      </x:c>
      <x:c r="N38" s="29" t="n">
        <x:f>IF(K38&lt;&gt;1,0,IF(NOT(ISNUMBER('Trades'!P38)),0,IF(AND('Trades'!P38&gt;0,'Trades'!P38&lt;=1000000000,ROUND('Trades'!P38,2)='Trades'!P38,OR('Trades'!Q38="PRICE",'Trades'!Q38="ALL_IN")),1,0)))</x:f>
        <x:v>0</x:v>
      </x:c>
      <x:c r="O38" s="29" t="n">
        <x:f>IF(P38=0,0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0,COUNTIFS('Exits'!$B$9:$B$608,'Trades'!A38,'Exits'!$K$9:$K$608,1)))</x:f>
        <x:v>0</x:v>
      </x:c>
      <x:c r="P38" s="29" t="n">
        <x:f>IF(COUNTA('Trades'!A38:I38,'Trades'!K38:T38)=0,0,1)</x:f>
        <x:v>0</x:v>
      </x:c>
    </x:row>
    <x:row r="39" ht="52" customHeight="1">
      <x:c r="A39" s="29" t="str">
        <x:f>IF(P39=0,"",IF('Trades'!A39="","[Trades "&amp;ROW()&amp;"]",'Trades'!A39))</x:f>
      </x:c>
      <x:c r="B39" s="33" t="str">
        <x:f>IF(K39=0,"",CHOOSE(K39,"Completed","Open","Incomplete / invalid","Unsupported"))</x:f>
      </x:c>
      <x:c r="C39" s="33" t="str">
        <x:f>IF(P39=0,"",IF('Trades'!I39="UNSUPPORTED","Additions / reversals are unsupported",IF('Trades'!A39="","Enter a trade ID",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IDs: text starting with A–Z, up to 64 characters; do not use *, ?, ~, =, &lt; or &gt;. Example: T-001.",IF(COUNTIFS('Trades'!$A$9:$A$208,'Trades'!A39)&lt;&gt;1,"Trade ID is duplicated",IF('Trades'!B39="","Enter the symbol",IF(AND('Trades'!C39&lt;&gt;"LONG",'Trades'!C39&lt;&gt;"SHORT"),"Select LONG or SHORT",IF(NOT(ISNUMBER('Trades'!D39)),"Enter a valid opening date/time",IF(OR('Trades'!D39&lt;1,'Trades'!D39&gt;2958465),"Enter a valid opening date/time",IF(NOT(ISNUMBER('Trades'!E39)),"Enter a positive original quantity",IF(OR('Trades'!E39&lt;=0,'Trades'!E39&gt;1000000,ROUND('Trades'!E39,8)&lt;&gt;'Trades'!E39),"Enter a positive original quantity",IF('Trades'!F39="","State the quantity unit",IF(AND('Trades'!I39&lt;&gt;"OPEN",'Trades'!I39&lt;&gt;"CLOSED"),"Select OPEN or CLOSED",IF(AND('Trades'!J39&lt;&gt;"NET",'Trades'!J39&lt;&gt;"GROSS"),"Select NET or GROSS",IF(COUNTIFS('Exits'!$B$9:$B$608,'Trades'!A39,'Exits'!$G$9:$G$608,-1)&gt;0,"Review linked exit rows",IF(D39&gt;'Trades'!E39,"Closed quantity exceeds original",IF(AND('Trades'!I39="OPEN",D39='Trades'!E39),"OPEN conflicts with no remainder",IF('Trades'!I39="OPEN","",IF(O39=0,"Add a closing event in Exits",IF(D39&lt;&gt;'Trades'!E39,"CLOSED requires all quantity closed",IF(AND('Trades'!J39="NET",NOT(ISNUMBER('Trades'!L39))),"Enter the reconciled whole-position net",IF(AND('Trades'!J39="NET",'Trades'!K39&lt;&gt;"YES"),"Confirm the net covers the whole position",IF(IF('Trades'!J39="NET",IF('Trades'!M39="",FALSE,IF(NOT(ISNUMBER('Trades'!M39)),TRUE,OR('Trades'!M39&lt;0,'Trades'!M39&gt;1000000000,ROUND('Trades'!M39,2)&lt;&gt;'Trades'!M39))),FALSE),"Money: at most 2 decimals; absolute input value ≤ 1,000,000,000.",IF(IF('Trades'!J39="NET",IF('Trades'!N39="",FALSE,IF(NOT(ISNUMBER('Trades'!N39)),TRUE,OR('Trades'!N39&lt;0,'Trades'!N39&gt;1000000000,ROUND('Trades'!N39,2)&lt;&gt;'Trades'!N39))),FALSE),"Money: at most 2 decimals; absolute input value ≤ 1,000,000,000.",IF(IF('Trades'!J39="NET",IF('Trades'!O39="",FALSE,IF(NOT(ISNUMBER('Trades'!O39)),TRUE,OR(ABS('Trades'!O39)&gt;1000000000,ROUND('Trades'!O39,2)&lt;&gt;'Trades'!O39))),FALSE),"Money: at most 2 decimals; absolute input value ≤ 1,000,000,000.",IF(AND('Trades'!J39="GROSS",NOT(ISNUMBER('Trades'!M39))),"Enter commission: zero is a value",IF(AND('Trades'!J39="GROSS",'Trades'!M39&lt;0),"Commission must be nonnegative",IF(AND('Trades'!J39="GROSS",NOT(ISNUMBER('Trades'!N39))),"Enter other fees: zero is a value",IF(AND('Trades'!J39="GROSS",'Trades'!N39&lt;0),"Other fees must be nonnegative",IF(AND('Trades'!J39="GROSS",NOT(ISNUMBER('Trades'!O39))),"Enter signed financing, including zero",IF(AND('Trades'!J39="GROSS",NOT(ISNUMBER(F39))),"Enter gross P&amp;L for every exit",IF(IF('Trades'!J39="NET",OR(ABS('Trades'!L39)&gt;1000000000,ROUND('Trades'!L39,2)&lt;&gt;'Trades'!L39),FALSE),"Money: at most 2 decimals; absolute input value ≤ 1,000,000,000.",IF(IF('Trades'!J39="GROSS",OR(ABS('Trades'!M39)&gt;1000000000,ABS('Trades'!N39)&gt;1000000000,ABS('Trades'!O39)&gt;1000000000,ROUND('Trades'!M39,2)&lt;&gt;'Trades'!M39,ROUND('Trades'!N39,2)&lt;&gt;'Trades'!N39,ROUND('Trades'!O39,2)&lt;&gt;'Trades'!O39),FALSE),"Money: at most 2 decimals; absolute input value ≤ 1,000,000,000.",IF(AND('Trades'!G39&lt;&gt;"",OR(NOT(ISNUMBER('Trades'!G39)),'Trades'!G39&lt;=0)),"Enter a positive price or leave blank",IF(AND('Trades'!H39&lt;&gt;"",OR(NOT(ISNUMBER('Trades'!H39)),'Trades'!H39&lt;=0)),"Enter a positive price or leave blank","")))))))))))))))))))))))))))))))))))</x:f>
      </x:c>
      <x:c r="D39" s="31"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n.a.",ROUND(SUMIFS('Exits'!$I$9:$I$608,'Exits'!$B$9:$B$608,'Trades'!A39),8)))</x:f>
      </x:c>
      <x:c r="E39" s="32"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n.a.",IF(OR(O39=0,COUNTIFS('Exits'!$B$9:$B$608,'Trades'!A39,'Exits'!$G$9:$G$608,-1)&gt;0),"n.a.",_xlfn.MAXIFS('Exits'!$C$9:$C$608,'Exits'!$B$9:$B$608,'Trades'!A39))))</x:f>
      </x:c>
      <x:c r="F39" s="30"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n.a.",IF(AND(O39&gt;0,SUMIFS('Exits'!$J$9:$J$608,'Exits'!$B$9:$B$608,'Trades'!A39)=O39),ROUND(SUMIFS('Exits'!$F$9:$F$608,'Exits'!$B$9:$B$608,'Trades'!A39),2),"n.a.")))</x:f>
      </x:c>
      <x:c r="G39" s="30" t="str">
        <x:f>IF(P39=0,"",IF(K39&lt;&gt;1,"n.a.",IF('Trades'!J39="NET",'Trades'!L39,ROUND(F39-'Trades'!M39-'Trades'!N39+'Trades'!O39,2))))</x:f>
      </x:c>
      <x:c r="H39" s="31" t="str">
        <x:f>IF(P39=0,"",IF(N39=1,G39/'Trades'!P39,"n.a."))</x:f>
      </x:c>
      <x:c r="I39" s="33" t="str">
        <x:f>IF(P39=0,"",IF(K39&lt;&gt;1,"Position not completed",IF(NOT(ISNUMBER('Trades'!P39)),"Risk missing or invalid: positive, ≤ 1,000,000,000, at most 2 decimals.",IF(OR('Trades'!P39&lt;=0,'Trades'!P39&gt;1000000000,ROUND('Trades'!P39,2)&lt;&gt;'Trades'!P39),"Risk missing or invalid: positive, ≤ 1,000,000,000, at most 2 decimals.",IF(AND('Trades'!Q39&lt;&gt;"PRICE",'Trades'!Q39&lt;&gt;"ALL_IN"),"Select PRICE or ALL_IN",IF('Trades'!Q39&lt;&gt;'Summary'!$K$4,"Different selected basis","Recorded"))))))</x:f>
      </x:c>
      <x:c r="J39" s="33" t="str">
        <x:f>IF(P39=0,"",IF('Summary'!$H$6="Check date filters","Check date filters",IF(L39=1,"Included",IF(K39=1,"Outside period","Not eligible"))))</x:f>
      </x:c>
      <x:c r="K39" s="29" t="n">
        <x:f>IF(P39=0,0,IF('Trades'!I39="UNSUPPORTED",4,IF(C39&lt;&gt;"",3,IF('Trades'!I39="OPEN",2,1))))</x:f>
        <x:v>0</x:v>
      </x:c>
      <x:c r="L39" s="29" t="n">
        <x:f>IF(OR(K39&lt;&gt;1,'Summary'!$H$6="Check date filters"),0,IF(AND(OR('Summary'!$B$6="",E39&gt;='Summary'!$B$6),OR('Summary'!$E$6="",E39&lt;'Summary'!$E$6+1)),1,0))</x:f>
        <x:v>0</x:v>
      </x:c>
      <x:c r="M39" s="29" t="n">
        <x:f>IF(AND(L39=1,N39=1,'Trades'!Q39='Summary'!$K$4),1,0)</x:f>
        <x:v>0</x:v>
      </x:c>
      <x:c r="N39" s="29" t="n">
        <x:f>IF(K39&lt;&gt;1,0,IF(NOT(ISNUMBER('Trades'!P39)),0,IF(AND('Trades'!P39&gt;0,'Trades'!P39&lt;=1000000000,ROUND('Trades'!P39,2)='Trades'!P39,OR('Trades'!Q39="PRICE",'Trades'!Q39="ALL_IN")),1,0)))</x:f>
        <x:v>0</x:v>
      </x:c>
      <x:c r="O39" s="29" t="n">
        <x:f>IF(P39=0,0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0,COUNTIFS('Exits'!$B$9:$B$608,'Trades'!A39,'Exits'!$K$9:$K$608,1)))</x:f>
        <x:v>0</x:v>
      </x:c>
      <x:c r="P39" s="29" t="n">
        <x:f>IF(COUNTA('Trades'!A39:I39,'Trades'!K39:T39)=0,0,1)</x:f>
        <x:v>0</x:v>
      </x:c>
    </x:row>
    <x:row r="40" ht="52" customHeight="1">
      <x:c r="A40" s="29" t="str">
        <x:f>IF(P40=0,"",IF('Trades'!A40="","[Trades "&amp;ROW()&amp;"]",'Trades'!A40))</x:f>
      </x:c>
      <x:c r="B40" s="33" t="str">
        <x:f>IF(K40=0,"",CHOOSE(K40,"Completed","Open","Incomplete / invalid","Unsupported"))</x:f>
      </x:c>
      <x:c r="C40" s="33" t="str">
        <x:f>IF(P40=0,"",IF('Trades'!I40="UNSUPPORTED","Additions / reversals are unsupported",IF('Trades'!A40="","Enter a trade ID",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IDs: text starting with A–Z, up to 64 characters; do not use *, ?, ~, =, &lt; or &gt;. Example: T-001.",IF(COUNTIFS('Trades'!$A$9:$A$208,'Trades'!A40)&lt;&gt;1,"Trade ID is duplicated",IF('Trades'!B40="","Enter the symbol",IF(AND('Trades'!C40&lt;&gt;"LONG",'Trades'!C40&lt;&gt;"SHORT"),"Select LONG or SHORT",IF(NOT(ISNUMBER('Trades'!D40)),"Enter a valid opening date/time",IF(OR('Trades'!D40&lt;1,'Trades'!D40&gt;2958465),"Enter a valid opening date/time",IF(NOT(ISNUMBER('Trades'!E40)),"Enter a positive original quantity",IF(OR('Trades'!E40&lt;=0,'Trades'!E40&gt;1000000,ROUND('Trades'!E40,8)&lt;&gt;'Trades'!E40),"Enter a positive original quantity",IF('Trades'!F40="","State the quantity unit",IF(AND('Trades'!I40&lt;&gt;"OPEN",'Trades'!I40&lt;&gt;"CLOSED"),"Select OPEN or CLOSED",IF(AND('Trades'!J40&lt;&gt;"NET",'Trades'!J40&lt;&gt;"GROSS"),"Select NET or GROSS",IF(COUNTIFS('Exits'!$B$9:$B$608,'Trades'!A40,'Exits'!$G$9:$G$608,-1)&gt;0,"Review linked exit rows",IF(D40&gt;'Trades'!E40,"Closed quantity exceeds original",IF(AND('Trades'!I40="OPEN",D40='Trades'!E40),"OPEN conflicts with no remainder",IF('Trades'!I40="OPEN","",IF(O40=0,"Add a closing event in Exits",IF(D40&lt;&gt;'Trades'!E40,"CLOSED requires all quantity closed",IF(AND('Trades'!J40="NET",NOT(ISNUMBER('Trades'!L40))),"Enter the reconciled whole-position net",IF(AND('Trades'!J40="NET",'Trades'!K40&lt;&gt;"YES"),"Confirm the net covers the whole position",IF(IF('Trades'!J40="NET",IF('Trades'!M40="",FALSE,IF(NOT(ISNUMBER('Trades'!M40)),TRUE,OR('Trades'!M40&lt;0,'Trades'!M40&gt;1000000000,ROUND('Trades'!M40,2)&lt;&gt;'Trades'!M40))),FALSE),"Money: at most 2 decimals; absolute input value ≤ 1,000,000,000.",IF(IF('Trades'!J40="NET",IF('Trades'!N40="",FALSE,IF(NOT(ISNUMBER('Trades'!N40)),TRUE,OR('Trades'!N40&lt;0,'Trades'!N40&gt;1000000000,ROUND('Trades'!N40,2)&lt;&gt;'Trades'!N40))),FALSE),"Money: at most 2 decimals; absolute input value ≤ 1,000,000,000.",IF(IF('Trades'!J40="NET",IF('Trades'!O40="",FALSE,IF(NOT(ISNUMBER('Trades'!O40)),TRUE,OR(ABS('Trades'!O40)&gt;1000000000,ROUND('Trades'!O40,2)&lt;&gt;'Trades'!O40))),FALSE),"Money: at most 2 decimals; absolute input value ≤ 1,000,000,000.",IF(AND('Trades'!J40="GROSS",NOT(ISNUMBER('Trades'!M40))),"Enter commission: zero is a value",IF(AND('Trades'!J40="GROSS",'Trades'!M40&lt;0),"Commission must be nonnegative",IF(AND('Trades'!J40="GROSS",NOT(ISNUMBER('Trades'!N40))),"Enter other fees: zero is a value",IF(AND('Trades'!J40="GROSS",'Trades'!N40&lt;0),"Other fees must be nonnegative",IF(AND('Trades'!J40="GROSS",NOT(ISNUMBER('Trades'!O40))),"Enter signed financing, including zero",IF(AND('Trades'!J40="GROSS",NOT(ISNUMBER(F40))),"Enter gross P&amp;L for every exit",IF(IF('Trades'!J40="NET",OR(ABS('Trades'!L40)&gt;1000000000,ROUND('Trades'!L40,2)&lt;&gt;'Trades'!L40),FALSE),"Money: at most 2 decimals; absolute input value ≤ 1,000,000,000.",IF(IF('Trades'!J40="GROSS",OR(ABS('Trades'!M40)&gt;1000000000,ABS('Trades'!N40)&gt;1000000000,ABS('Trades'!O40)&gt;1000000000,ROUND('Trades'!M40,2)&lt;&gt;'Trades'!M40,ROUND('Trades'!N40,2)&lt;&gt;'Trades'!N40,ROUND('Trades'!O40,2)&lt;&gt;'Trades'!O40),FALSE),"Money: at most 2 decimals; absolute input value ≤ 1,000,000,000.",IF(AND('Trades'!G40&lt;&gt;"",OR(NOT(ISNUMBER('Trades'!G40)),'Trades'!G40&lt;=0)),"Enter a positive price or leave blank",IF(AND('Trades'!H40&lt;&gt;"",OR(NOT(ISNUMBER('Trades'!H40)),'Trades'!H40&lt;=0)),"Enter a positive price or leave blank","")))))))))))))))))))))))))))))))))))</x:f>
      </x:c>
      <x:c r="D40" s="31"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n.a.",ROUND(SUMIFS('Exits'!$I$9:$I$608,'Exits'!$B$9:$B$608,'Trades'!A40),8)))</x:f>
      </x:c>
      <x:c r="E40" s="32"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n.a.",IF(OR(O40=0,COUNTIFS('Exits'!$B$9:$B$608,'Trades'!A40,'Exits'!$G$9:$G$608,-1)&gt;0),"n.a.",_xlfn.MAXIFS('Exits'!$C$9:$C$608,'Exits'!$B$9:$B$608,'Trades'!A40))))</x:f>
      </x:c>
      <x:c r="F40" s="30"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n.a.",IF(AND(O40&gt;0,SUMIFS('Exits'!$J$9:$J$608,'Exits'!$B$9:$B$608,'Trades'!A40)=O40),ROUND(SUMIFS('Exits'!$F$9:$F$608,'Exits'!$B$9:$B$608,'Trades'!A40),2),"n.a.")))</x:f>
      </x:c>
      <x:c r="G40" s="30" t="str">
        <x:f>IF(P40=0,"",IF(K40&lt;&gt;1,"n.a.",IF('Trades'!J40="NET",'Trades'!L40,ROUND(F40-'Trades'!M40-'Trades'!N40+'Trades'!O40,2))))</x:f>
      </x:c>
      <x:c r="H40" s="31" t="str">
        <x:f>IF(P40=0,"",IF(N40=1,G40/'Trades'!P40,"n.a."))</x:f>
      </x:c>
      <x:c r="I40" s="33" t="str">
        <x:f>IF(P40=0,"",IF(K40&lt;&gt;1,"Position not completed",IF(NOT(ISNUMBER('Trades'!P40)),"Risk missing or invalid: positive, ≤ 1,000,000,000, at most 2 decimals.",IF(OR('Trades'!P40&lt;=0,'Trades'!P40&gt;1000000000,ROUND('Trades'!P40,2)&lt;&gt;'Trades'!P40),"Risk missing or invalid: positive, ≤ 1,000,000,000, at most 2 decimals.",IF(AND('Trades'!Q40&lt;&gt;"PRICE",'Trades'!Q40&lt;&gt;"ALL_IN"),"Select PRICE or ALL_IN",IF('Trades'!Q40&lt;&gt;'Summary'!$K$4,"Different selected basis","Recorded"))))))</x:f>
      </x:c>
      <x:c r="J40" s="33" t="str">
        <x:f>IF(P40=0,"",IF('Summary'!$H$6="Check date filters","Check date filters",IF(L40=1,"Included",IF(K40=1,"Outside period","Not eligible"))))</x:f>
      </x:c>
      <x:c r="K40" s="29" t="n">
        <x:f>IF(P40=0,0,IF('Trades'!I40="UNSUPPORTED",4,IF(C40&lt;&gt;"",3,IF('Trades'!I40="OPEN",2,1))))</x:f>
        <x:v>0</x:v>
      </x:c>
      <x:c r="L40" s="29" t="n">
        <x:f>IF(OR(K40&lt;&gt;1,'Summary'!$H$6="Check date filters"),0,IF(AND(OR('Summary'!$B$6="",E40&gt;='Summary'!$B$6),OR('Summary'!$E$6="",E40&lt;'Summary'!$E$6+1)),1,0))</x:f>
        <x:v>0</x:v>
      </x:c>
      <x:c r="M40" s="29" t="n">
        <x:f>IF(AND(L40=1,N40=1,'Trades'!Q40='Summary'!$K$4),1,0)</x:f>
        <x:v>0</x:v>
      </x:c>
      <x:c r="N40" s="29" t="n">
        <x:f>IF(K40&lt;&gt;1,0,IF(NOT(ISNUMBER('Trades'!P40)),0,IF(AND('Trades'!P40&gt;0,'Trades'!P40&lt;=1000000000,ROUND('Trades'!P40,2)='Trades'!P40,OR('Trades'!Q40="PRICE",'Trades'!Q40="ALL_IN")),1,0)))</x:f>
        <x:v>0</x:v>
      </x:c>
      <x:c r="O40" s="29" t="n">
        <x:f>IF(P40=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0,COUNTIFS('Exits'!$B$9:$B$608,'Trades'!A40,'Exits'!$K$9:$K$608,1)))</x:f>
        <x:v>0</x:v>
      </x:c>
      <x:c r="P40" s="29" t="n">
        <x:f>IF(COUNTA('Trades'!A40:I40,'Trades'!K40:T40)=0,0,1)</x:f>
        <x:v>0</x:v>
      </x:c>
    </x:row>
    <x:row r="41" ht="52" customHeight="1">
      <x:c r="A41" s="29" t="str">
        <x:f>IF(P41=0,"",IF('Trades'!A41="","[Trades "&amp;ROW()&amp;"]",'Trades'!A41))</x:f>
      </x:c>
      <x:c r="B41" s="33" t="str">
        <x:f>IF(K41=0,"",CHOOSE(K41,"Completed","Open","Incomplete / invalid","Unsupported"))</x:f>
      </x:c>
      <x:c r="C41" s="33" t="str">
        <x:f>IF(P41=0,"",IF('Trades'!I41="UNSUPPORTED","Additions / reversals are unsupported",IF('Trades'!A41="","Enter a trade ID",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IDs: text starting with A–Z, up to 64 characters; do not use *, ?, ~, =, &lt; or &gt;. Example: T-001.",IF(COUNTIFS('Trades'!$A$9:$A$208,'Trades'!A41)&lt;&gt;1,"Trade ID is duplicated",IF('Trades'!B41="","Enter the symbol",IF(AND('Trades'!C41&lt;&gt;"LONG",'Trades'!C41&lt;&gt;"SHORT"),"Select LONG or SHORT",IF(NOT(ISNUMBER('Trades'!D41)),"Enter a valid opening date/time",IF(OR('Trades'!D41&lt;1,'Trades'!D41&gt;2958465),"Enter a valid opening date/time",IF(NOT(ISNUMBER('Trades'!E41)),"Enter a positive original quantity",IF(OR('Trades'!E41&lt;=0,'Trades'!E41&gt;1000000,ROUND('Trades'!E41,8)&lt;&gt;'Trades'!E41),"Enter a positive original quantity",IF('Trades'!F41="","State the quantity unit",IF(AND('Trades'!I41&lt;&gt;"OPEN",'Trades'!I41&lt;&gt;"CLOSED"),"Select OPEN or CLOSED",IF(AND('Trades'!J41&lt;&gt;"NET",'Trades'!J41&lt;&gt;"GROSS"),"Select NET or GROSS",IF(COUNTIFS('Exits'!$B$9:$B$608,'Trades'!A41,'Exits'!$G$9:$G$608,-1)&gt;0,"Review linked exit rows",IF(D41&gt;'Trades'!E41,"Closed quantity exceeds original",IF(AND('Trades'!I41="OPEN",D41='Trades'!E41),"OPEN conflicts with no remainder",IF('Trades'!I41="OPEN","",IF(O41=0,"Add a closing event in Exits",IF(D41&lt;&gt;'Trades'!E41,"CLOSED requires all quantity closed",IF(AND('Trades'!J41="NET",NOT(ISNUMBER('Trades'!L41))),"Enter the reconciled whole-position net",IF(AND('Trades'!J41="NET",'Trades'!K41&lt;&gt;"YES"),"Confirm the net covers the whole position",IF(IF('Trades'!J41="NET",IF('Trades'!M41="",FALSE,IF(NOT(ISNUMBER('Trades'!M41)),TRUE,OR('Trades'!M41&lt;0,'Trades'!M41&gt;1000000000,ROUND('Trades'!M41,2)&lt;&gt;'Trades'!M41))),FALSE),"Money: at most 2 decimals; absolute input value ≤ 1,000,000,000.",IF(IF('Trades'!J41="NET",IF('Trades'!N41="",FALSE,IF(NOT(ISNUMBER('Trades'!N41)),TRUE,OR('Trades'!N41&lt;0,'Trades'!N41&gt;1000000000,ROUND('Trades'!N41,2)&lt;&gt;'Trades'!N41))),FALSE),"Money: at most 2 decimals; absolute input value ≤ 1,000,000,000.",IF(IF('Trades'!J41="NET",IF('Trades'!O41="",FALSE,IF(NOT(ISNUMBER('Trades'!O41)),TRUE,OR(ABS('Trades'!O41)&gt;1000000000,ROUND('Trades'!O41,2)&lt;&gt;'Trades'!O41))),FALSE),"Money: at most 2 decimals; absolute input value ≤ 1,000,000,000.",IF(AND('Trades'!J41="GROSS",NOT(ISNUMBER('Trades'!M41))),"Enter commission: zero is a value",IF(AND('Trades'!J41="GROSS",'Trades'!M41&lt;0),"Commission must be nonnegative",IF(AND('Trades'!J41="GROSS",NOT(ISNUMBER('Trades'!N41))),"Enter other fees: zero is a value",IF(AND('Trades'!J41="GROSS",'Trades'!N41&lt;0),"Other fees must be nonnegative",IF(AND('Trades'!J41="GROSS",NOT(ISNUMBER('Trades'!O41))),"Enter signed financing, including zero",IF(AND('Trades'!J41="GROSS",NOT(ISNUMBER(F41))),"Enter gross P&amp;L for every exit",IF(IF('Trades'!J41="NET",OR(ABS('Trades'!L41)&gt;1000000000,ROUND('Trades'!L41,2)&lt;&gt;'Trades'!L41),FALSE),"Money: at most 2 decimals; absolute input value ≤ 1,000,000,000.",IF(IF('Trades'!J41="GROSS",OR(ABS('Trades'!M41)&gt;1000000000,ABS('Trades'!N41)&gt;1000000000,ABS('Trades'!O41)&gt;1000000000,ROUND('Trades'!M41,2)&lt;&gt;'Trades'!M41,ROUND('Trades'!N41,2)&lt;&gt;'Trades'!N41,ROUND('Trades'!O41,2)&lt;&gt;'Trades'!O41),FALSE),"Money: at most 2 decimals; absolute input value ≤ 1,000,000,000.",IF(AND('Trades'!G41&lt;&gt;"",OR(NOT(ISNUMBER('Trades'!G41)),'Trades'!G41&lt;=0)),"Enter a positive price or leave blank",IF(AND('Trades'!H41&lt;&gt;"",OR(NOT(ISNUMBER('Trades'!H41)),'Trades'!H41&lt;=0)),"Enter a positive price or leave blank","")))))))))))))))))))))))))))))))))))</x:f>
      </x:c>
      <x:c r="D41" s="31"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n.a.",ROUND(SUMIFS('Exits'!$I$9:$I$608,'Exits'!$B$9:$B$608,'Trades'!A41),8)))</x:f>
      </x:c>
      <x:c r="E41" s="32"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n.a.",IF(OR(O41=0,COUNTIFS('Exits'!$B$9:$B$608,'Trades'!A41,'Exits'!$G$9:$G$608,-1)&gt;0),"n.a.",_xlfn.MAXIFS('Exits'!$C$9:$C$608,'Exits'!$B$9:$B$608,'Trades'!A41))))</x:f>
      </x:c>
      <x:c r="F41" s="30"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n.a.",IF(AND(O41&gt;0,SUMIFS('Exits'!$J$9:$J$608,'Exits'!$B$9:$B$608,'Trades'!A41)=O41),ROUND(SUMIFS('Exits'!$F$9:$F$608,'Exits'!$B$9:$B$608,'Trades'!A41),2),"n.a.")))</x:f>
      </x:c>
      <x:c r="G41" s="30" t="str">
        <x:f>IF(P41=0,"",IF(K41&lt;&gt;1,"n.a.",IF('Trades'!J41="NET",'Trades'!L41,ROUND(F41-'Trades'!M41-'Trades'!N41+'Trades'!O41,2))))</x:f>
      </x:c>
      <x:c r="H41" s="31" t="str">
        <x:f>IF(P41=0,"",IF(N41=1,G41/'Trades'!P41,"n.a."))</x:f>
      </x:c>
      <x:c r="I41" s="33" t="str">
        <x:f>IF(P41=0,"",IF(K41&lt;&gt;1,"Position not completed",IF(NOT(ISNUMBER('Trades'!P41)),"Risk missing or invalid: positive, ≤ 1,000,000,000, at most 2 decimals.",IF(OR('Trades'!P41&lt;=0,'Trades'!P41&gt;1000000000,ROUND('Trades'!P41,2)&lt;&gt;'Trades'!P41),"Risk missing or invalid: positive, ≤ 1,000,000,000, at most 2 decimals.",IF(AND('Trades'!Q41&lt;&gt;"PRICE",'Trades'!Q41&lt;&gt;"ALL_IN"),"Select PRICE or ALL_IN",IF('Trades'!Q41&lt;&gt;'Summary'!$K$4,"Different selected basis","Recorded"))))))</x:f>
      </x:c>
      <x:c r="J41" s="33" t="str">
        <x:f>IF(P41=0,"",IF('Summary'!$H$6="Check date filters","Check date filters",IF(L41=1,"Included",IF(K41=1,"Outside period","Not eligible"))))</x:f>
      </x:c>
      <x:c r="K41" s="29" t="n">
        <x:f>IF(P41=0,0,IF('Trades'!I41="UNSUPPORTED",4,IF(C41&lt;&gt;"",3,IF('Trades'!I41="OPEN",2,1))))</x:f>
        <x:v>0</x:v>
      </x:c>
      <x:c r="L41" s="29" t="n">
        <x:f>IF(OR(K41&lt;&gt;1,'Summary'!$H$6="Check date filters"),0,IF(AND(OR('Summary'!$B$6="",E41&gt;='Summary'!$B$6),OR('Summary'!$E$6="",E41&lt;'Summary'!$E$6+1)),1,0))</x:f>
        <x:v>0</x:v>
      </x:c>
      <x:c r="M41" s="29" t="n">
        <x:f>IF(AND(L41=1,N41=1,'Trades'!Q41='Summary'!$K$4),1,0)</x:f>
        <x:v>0</x:v>
      </x:c>
      <x:c r="N41" s="29" t="n">
        <x:f>IF(K41&lt;&gt;1,0,IF(NOT(ISNUMBER('Trades'!P41)),0,IF(AND('Trades'!P41&gt;0,'Trades'!P41&lt;=1000000000,ROUND('Trades'!P41,2)='Trades'!P41,OR('Trades'!Q41="PRICE",'Trades'!Q41="ALL_IN")),1,0)))</x:f>
        <x:v>0</x:v>
      </x:c>
      <x:c r="O41" s="29" t="n">
        <x:f>IF(P41=0,0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0,COUNTIFS('Exits'!$B$9:$B$608,'Trades'!A41,'Exits'!$K$9:$K$608,1)))</x:f>
        <x:v>0</x:v>
      </x:c>
      <x:c r="P41" s="29" t="n">
        <x:f>IF(COUNTA('Trades'!A41:I41,'Trades'!K41:T41)=0,0,1)</x:f>
        <x:v>0</x:v>
      </x:c>
    </x:row>
    <x:row r="42" ht="52" customHeight="1">
      <x:c r="A42" s="29" t="str">
        <x:f>IF(P42=0,"",IF('Trades'!A42="","[Trades "&amp;ROW()&amp;"]",'Trades'!A42))</x:f>
      </x:c>
      <x:c r="B42" s="33" t="str">
        <x:f>IF(K42=0,"",CHOOSE(K42,"Completed","Open","Incomplete / invalid","Unsupported"))</x:f>
      </x:c>
      <x:c r="C42" s="33" t="str">
        <x:f>IF(P42=0,"",IF('Trades'!I42="UNSUPPORTED","Additions / reversals are unsupported",IF('Trades'!A42="","Enter a trade ID",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IDs: text starting with A–Z, up to 64 characters; do not use *, ?, ~, =, &lt; or &gt;. Example: T-001.",IF(COUNTIFS('Trades'!$A$9:$A$208,'Trades'!A42)&lt;&gt;1,"Trade ID is duplicated",IF('Trades'!B42="","Enter the symbol",IF(AND('Trades'!C42&lt;&gt;"LONG",'Trades'!C42&lt;&gt;"SHORT"),"Select LONG or SHORT",IF(NOT(ISNUMBER('Trades'!D42)),"Enter a valid opening date/time",IF(OR('Trades'!D42&lt;1,'Trades'!D42&gt;2958465),"Enter a valid opening date/time",IF(NOT(ISNUMBER('Trades'!E42)),"Enter a positive original quantity",IF(OR('Trades'!E42&lt;=0,'Trades'!E42&gt;1000000,ROUND('Trades'!E42,8)&lt;&gt;'Trades'!E42),"Enter a positive original quantity",IF('Trades'!F42="","State the quantity unit",IF(AND('Trades'!I42&lt;&gt;"OPEN",'Trades'!I42&lt;&gt;"CLOSED"),"Select OPEN or CLOSED",IF(AND('Trades'!J42&lt;&gt;"NET",'Trades'!J42&lt;&gt;"GROSS"),"Select NET or GROSS",IF(COUNTIFS('Exits'!$B$9:$B$608,'Trades'!A42,'Exits'!$G$9:$G$608,-1)&gt;0,"Review linked exit rows",IF(D42&gt;'Trades'!E42,"Closed quantity exceeds original",IF(AND('Trades'!I42="OPEN",D42='Trades'!E42),"OPEN conflicts with no remainder",IF('Trades'!I42="OPEN","",IF(O42=0,"Add a closing event in Exits",IF(D42&lt;&gt;'Trades'!E42,"CLOSED requires all quantity closed",IF(AND('Trades'!J42="NET",NOT(ISNUMBER('Trades'!L42))),"Enter the reconciled whole-position net",IF(AND('Trades'!J42="NET",'Trades'!K42&lt;&gt;"YES"),"Confirm the net covers the whole position",IF(IF('Trades'!J42="NET",IF('Trades'!M42="",FALSE,IF(NOT(ISNUMBER('Trades'!M42)),TRUE,OR('Trades'!M42&lt;0,'Trades'!M42&gt;1000000000,ROUND('Trades'!M42,2)&lt;&gt;'Trades'!M42))),FALSE),"Money: at most 2 decimals; absolute input value ≤ 1,000,000,000.",IF(IF('Trades'!J42="NET",IF('Trades'!N42="",FALSE,IF(NOT(ISNUMBER('Trades'!N42)),TRUE,OR('Trades'!N42&lt;0,'Trades'!N42&gt;1000000000,ROUND('Trades'!N42,2)&lt;&gt;'Trades'!N42))),FALSE),"Money: at most 2 decimals; absolute input value ≤ 1,000,000,000.",IF(IF('Trades'!J42="NET",IF('Trades'!O42="",FALSE,IF(NOT(ISNUMBER('Trades'!O42)),TRUE,OR(ABS('Trades'!O42)&gt;1000000000,ROUND('Trades'!O42,2)&lt;&gt;'Trades'!O42))),FALSE),"Money: at most 2 decimals; absolute input value ≤ 1,000,000,000.",IF(AND('Trades'!J42="GROSS",NOT(ISNUMBER('Trades'!M42))),"Enter commission: zero is a value",IF(AND('Trades'!J42="GROSS",'Trades'!M42&lt;0),"Commission must be nonnegative",IF(AND('Trades'!J42="GROSS",NOT(ISNUMBER('Trades'!N42))),"Enter other fees: zero is a value",IF(AND('Trades'!J42="GROSS",'Trades'!N42&lt;0),"Other fees must be nonnegative",IF(AND('Trades'!J42="GROSS",NOT(ISNUMBER('Trades'!O42))),"Enter signed financing, including zero",IF(AND('Trades'!J42="GROSS",NOT(ISNUMBER(F42))),"Enter gross P&amp;L for every exit",IF(IF('Trades'!J42="NET",OR(ABS('Trades'!L42)&gt;1000000000,ROUND('Trades'!L42,2)&lt;&gt;'Trades'!L42),FALSE),"Money: at most 2 decimals; absolute input value ≤ 1,000,000,000.",IF(IF('Trades'!J42="GROSS",OR(ABS('Trades'!M42)&gt;1000000000,ABS('Trades'!N42)&gt;1000000000,ABS('Trades'!O42)&gt;1000000000,ROUND('Trades'!M42,2)&lt;&gt;'Trades'!M42,ROUND('Trades'!N42,2)&lt;&gt;'Trades'!N42,ROUND('Trades'!O42,2)&lt;&gt;'Trades'!O42),FALSE),"Money: at most 2 decimals; absolute input value ≤ 1,000,000,000.",IF(AND('Trades'!G42&lt;&gt;"",OR(NOT(ISNUMBER('Trades'!G42)),'Trades'!G42&lt;=0)),"Enter a positive price or leave blank",IF(AND('Trades'!H42&lt;&gt;"",OR(NOT(ISNUMBER('Trades'!H42)),'Trades'!H42&lt;=0)),"Enter a positive price or leave blank","")))))))))))))))))))))))))))))))))))</x:f>
      </x:c>
      <x:c r="D42" s="31"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n.a.",ROUND(SUMIFS('Exits'!$I$9:$I$608,'Exits'!$B$9:$B$608,'Trades'!A42),8)))</x:f>
      </x:c>
      <x:c r="E42" s="32"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n.a.",IF(OR(O42=0,COUNTIFS('Exits'!$B$9:$B$608,'Trades'!A42,'Exits'!$G$9:$G$608,-1)&gt;0),"n.a.",_xlfn.MAXIFS('Exits'!$C$9:$C$608,'Exits'!$B$9:$B$608,'Trades'!A42))))</x:f>
      </x:c>
      <x:c r="F42" s="30"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n.a.",IF(AND(O42&gt;0,SUMIFS('Exits'!$J$9:$J$608,'Exits'!$B$9:$B$608,'Trades'!A42)=O42),ROUND(SUMIFS('Exits'!$F$9:$F$608,'Exits'!$B$9:$B$608,'Trades'!A42),2),"n.a.")))</x:f>
      </x:c>
      <x:c r="G42" s="30" t="str">
        <x:f>IF(P42=0,"",IF(K42&lt;&gt;1,"n.a.",IF('Trades'!J42="NET",'Trades'!L42,ROUND(F42-'Trades'!M42-'Trades'!N42+'Trades'!O42,2))))</x:f>
      </x:c>
      <x:c r="H42" s="31" t="str">
        <x:f>IF(P42=0,"",IF(N42=1,G42/'Trades'!P42,"n.a."))</x:f>
      </x:c>
      <x:c r="I42" s="33" t="str">
        <x:f>IF(P42=0,"",IF(K42&lt;&gt;1,"Position not completed",IF(NOT(ISNUMBER('Trades'!P42)),"Risk missing or invalid: positive, ≤ 1,000,000,000, at most 2 decimals.",IF(OR('Trades'!P42&lt;=0,'Trades'!P42&gt;1000000000,ROUND('Trades'!P42,2)&lt;&gt;'Trades'!P42),"Risk missing or invalid: positive, ≤ 1,000,000,000, at most 2 decimals.",IF(AND('Trades'!Q42&lt;&gt;"PRICE",'Trades'!Q42&lt;&gt;"ALL_IN"),"Select PRICE or ALL_IN",IF('Trades'!Q42&lt;&gt;'Summary'!$K$4,"Different selected basis","Recorded"))))))</x:f>
      </x:c>
      <x:c r="J42" s="33" t="str">
        <x:f>IF(P42=0,"",IF('Summary'!$H$6="Check date filters","Check date filters",IF(L42=1,"Included",IF(K42=1,"Outside period","Not eligible"))))</x:f>
      </x:c>
      <x:c r="K42" s="29" t="n">
        <x:f>IF(P42=0,0,IF('Trades'!I42="UNSUPPORTED",4,IF(C42&lt;&gt;"",3,IF('Trades'!I42="OPEN",2,1))))</x:f>
        <x:v>0</x:v>
      </x:c>
      <x:c r="L42" s="29" t="n">
        <x:f>IF(OR(K42&lt;&gt;1,'Summary'!$H$6="Check date filters"),0,IF(AND(OR('Summary'!$B$6="",E42&gt;='Summary'!$B$6),OR('Summary'!$E$6="",E42&lt;'Summary'!$E$6+1)),1,0))</x:f>
        <x:v>0</x:v>
      </x:c>
      <x:c r="M42" s="29" t="n">
        <x:f>IF(AND(L42=1,N42=1,'Trades'!Q42='Summary'!$K$4),1,0)</x:f>
        <x:v>0</x:v>
      </x:c>
      <x:c r="N42" s="29" t="n">
        <x:f>IF(K42&lt;&gt;1,0,IF(NOT(ISNUMBER('Trades'!P42)),0,IF(AND('Trades'!P42&gt;0,'Trades'!P42&lt;=1000000000,ROUND('Trades'!P42,2)='Trades'!P42,OR('Trades'!Q42="PRICE",'Trades'!Q42="ALL_IN")),1,0)))</x:f>
        <x:v>0</x:v>
      </x:c>
      <x:c r="O42" s="29" t="n">
        <x:f>IF(P42=0,0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0,COUNTIFS('Exits'!$B$9:$B$608,'Trades'!A42,'Exits'!$K$9:$K$608,1)))</x:f>
        <x:v>0</x:v>
      </x:c>
      <x:c r="P42" s="29" t="n">
        <x:f>IF(COUNTA('Trades'!A42:I42,'Trades'!K42:T42)=0,0,1)</x:f>
        <x:v>0</x:v>
      </x:c>
    </x:row>
    <x:row r="43" ht="52" customHeight="1">
      <x:c r="A43" s="29" t="str">
        <x:f>IF(P43=0,"",IF('Trades'!A43="","[Trades "&amp;ROW()&amp;"]",'Trades'!A43))</x:f>
      </x:c>
      <x:c r="B43" s="33" t="str">
        <x:f>IF(K43=0,"",CHOOSE(K43,"Completed","Open","Incomplete / invalid","Unsupported"))</x:f>
      </x:c>
      <x:c r="C43" s="33" t="str">
        <x:f>IF(P43=0,"",IF('Trades'!I43="UNSUPPORTED","Additions / reversals are unsupported",IF('Trades'!A43="","Enter a trade ID",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IDs: text starting with A–Z, up to 64 characters; do not use *, ?, ~, =, &lt; or &gt;. Example: T-001.",IF(COUNTIFS('Trades'!$A$9:$A$208,'Trades'!A43)&lt;&gt;1,"Trade ID is duplicated",IF('Trades'!B43="","Enter the symbol",IF(AND('Trades'!C43&lt;&gt;"LONG",'Trades'!C43&lt;&gt;"SHORT"),"Select LONG or SHORT",IF(NOT(ISNUMBER('Trades'!D43)),"Enter a valid opening date/time",IF(OR('Trades'!D43&lt;1,'Trades'!D43&gt;2958465),"Enter a valid opening date/time",IF(NOT(ISNUMBER('Trades'!E43)),"Enter a positive original quantity",IF(OR('Trades'!E43&lt;=0,'Trades'!E43&gt;1000000,ROUND('Trades'!E43,8)&lt;&gt;'Trades'!E43),"Enter a positive original quantity",IF('Trades'!F43="","State the quantity unit",IF(AND('Trades'!I43&lt;&gt;"OPEN",'Trades'!I43&lt;&gt;"CLOSED"),"Select OPEN or CLOSED",IF(AND('Trades'!J43&lt;&gt;"NET",'Trades'!J43&lt;&gt;"GROSS"),"Select NET or GROSS",IF(COUNTIFS('Exits'!$B$9:$B$608,'Trades'!A43,'Exits'!$G$9:$G$608,-1)&gt;0,"Review linked exit rows",IF(D43&gt;'Trades'!E43,"Closed quantity exceeds original",IF(AND('Trades'!I43="OPEN",D43='Trades'!E43),"OPEN conflicts with no remainder",IF('Trades'!I43="OPEN","",IF(O43=0,"Add a closing event in Exits",IF(D43&lt;&gt;'Trades'!E43,"CLOSED requires all quantity closed",IF(AND('Trades'!J43="NET",NOT(ISNUMBER('Trades'!L43))),"Enter the reconciled whole-position net",IF(AND('Trades'!J43="NET",'Trades'!K43&lt;&gt;"YES"),"Confirm the net covers the whole position",IF(IF('Trades'!J43="NET",IF('Trades'!M43="",FALSE,IF(NOT(ISNUMBER('Trades'!M43)),TRUE,OR('Trades'!M43&lt;0,'Trades'!M43&gt;1000000000,ROUND('Trades'!M43,2)&lt;&gt;'Trades'!M43))),FALSE),"Money: at most 2 decimals; absolute input value ≤ 1,000,000,000.",IF(IF('Trades'!J43="NET",IF('Trades'!N43="",FALSE,IF(NOT(ISNUMBER('Trades'!N43)),TRUE,OR('Trades'!N43&lt;0,'Trades'!N43&gt;1000000000,ROUND('Trades'!N43,2)&lt;&gt;'Trades'!N43))),FALSE),"Money: at most 2 decimals; absolute input value ≤ 1,000,000,000.",IF(IF('Trades'!J43="NET",IF('Trades'!O43="",FALSE,IF(NOT(ISNUMBER('Trades'!O43)),TRUE,OR(ABS('Trades'!O43)&gt;1000000000,ROUND('Trades'!O43,2)&lt;&gt;'Trades'!O43))),FALSE),"Money: at most 2 decimals; absolute input value ≤ 1,000,000,000.",IF(AND('Trades'!J43="GROSS",NOT(ISNUMBER('Trades'!M43))),"Enter commission: zero is a value",IF(AND('Trades'!J43="GROSS",'Trades'!M43&lt;0),"Commission must be nonnegative",IF(AND('Trades'!J43="GROSS",NOT(ISNUMBER('Trades'!N43))),"Enter other fees: zero is a value",IF(AND('Trades'!J43="GROSS",'Trades'!N43&lt;0),"Other fees must be nonnegative",IF(AND('Trades'!J43="GROSS",NOT(ISNUMBER('Trades'!O43))),"Enter signed financing, including zero",IF(AND('Trades'!J43="GROSS",NOT(ISNUMBER(F43))),"Enter gross P&amp;L for every exit",IF(IF('Trades'!J43="NET",OR(ABS('Trades'!L43)&gt;1000000000,ROUND('Trades'!L43,2)&lt;&gt;'Trades'!L43),FALSE),"Money: at most 2 decimals; absolute input value ≤ 1,000,000,000.",IF(IF('Trades'!J43="GROSS",OR(ABS('Trades'!M43)&gt;1000000000,ABS('Trades'!N43)&gt;1000000000,ABS('Trades'!O43)&gt;1000000000,ROUND('Trades'!M43,2)&lt;&gt;'Trades'!M43,ROUND('Trades'!N43,2)&lt;&gt;'Trades'!N43,ROUND('Trades'!O43,2)&lt;&gt;'Trades'!O43),FALSE),"Money: at most 2 decimals; absolute input value ≤ 1,000,000,000.",IF(AND('Trades'!G43&lt;&gt;"",OR(NOT(ISNUMBER('Trades'!G43)),'Trades'!G43&lt;=0)),"Enter a positive price or leave blank",IF(AND('Trades'!H43&lt;&gt;"",OR(NOT(ISNUMBER('Trades'!H43)),'Trades'!H43&lt;=0)),"Enter a positive price or leave blank","")))))))))))))))))))))))))))))))))))</x:f>
      </x:c>
      <x:c r="D43" s="31"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n.a.",ROUND(SUMIFS('Exits'!$I$9:$I$608,'Exits'!$B$9:$B$608,'Trades'!A43),8)))</x:f>
      </x:c>
      <x:c r="E43" s="32"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n.a.",IF(OR(O43=0,COUNTIFS('Exits'!$B$9:$B$608,'Trades'!A43,'Exits'!$G$9:$G$608,-1)&gt;0),"n.a.",_xlfn.MAXIFS('Exits'!$C$9:$C$608,'Exits'!$B$9:$B$608,'Trades'!A43))))</x:f>
      </x:c>
      <x:c r="F43" s="30"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n.a.",IF(AND(O43&gt;0,SUMIFS('Exits'!$J$9:$J$608,'Exits'!$B$9:$B$608,'Trades'!A43)=O43),ROUND(SUMIFS('Exits'!$F$9:$F$608,'Exits'!$B$9:$B$608,'Trades'!A43),2),"n.a.")))</x:f>
      </x:c>
      <x:c r="G43" s="30" t="str">
        <x:f>IF(P43=0,"",IF(K43&lt;&gt;1,"n.a.",IF('Trades'!J43="NET",'Trades'!L43,ROUND(F43-'Trades'!M43-'Trades'!N43+'Trades'!O43,2))))</x:f>
      </x:c>
      <x:c r="H43" s="31" t="str">
        <x:f>IF(P43=0,"",IF(N43=1,G43/'Trades'!P43,"n.a."))</x:f>
      </x:c>
      <x:c r="I43" s="33" t="str">
        <x:f>IF(P43=0,"",IF(K43&lt;&gt;1,"Position not completed",IF(NOT(ISNUMBER('Trades'!P43)),"Risk missing or invalid: positive, ≤ 1,000,000,000, at most 2 decimals.",IF(OR('Trades'!P43&lt;=0,'Trades'!P43&gt;1000000000,ROUND('Trades'!P43,2)&lt;&gt;'Trades'!P43),"Risk missing or invalid: positive, ≤ 1,000,000,000, at most 2 decimals.",IF(AND('Trades'!Q43&lt;&gt;"PRICE",'Trades'!Q43&lt;&gt;"ALL_IN"),"Select PRICE or ALL_IN",IF('Trades'!Q43&lt;&gt;'Summary'!$K$4,"Different selected basis","Recorded"))))))</x:f>
      </x:c>
      <x:c r="J43" s="33" t="str">
        <x:f>IF(P43=0,"",IF('Summary'!$H$6="Check date filters","Check date filters",IF(L43=1,"Included",IF(K43=1,"Outside period","Not eligible"))))</x:f>
      </x:c>
      <x:c r="K43" s="29" t="n">
        <x:f>IF(P43=0,0,IF('Trades'!I43="UNSUPPORTED",4,IF(C43&lt;&gt;"",3,IF('Trades'!I43="OPEN",2,1))))</x:f>
        <x:v>0</x:v>
      </x:c>
      <x:c r="L43" s="29" t="n">
        <x:f>IF(OR(K43&lt;&gt;1,'Summary'!$H$6="Check date filters"),0,IF(AND(OR('Summary'!$B$6="",E43&gt;='Summary'!$B$6),OR('Summary'!$E$6="",E43&lt;'Summary'!$E$6+1)),1,0))</x:f>
        <x:v>0</x:v>
      </x:c>
      <x:c r="M43" s="29" t="n">
        <x:f>IF(AND(L43=1,N43=1,'Trades'!Q43='Summary'!$K$4),1,0)</x:f>
        <x:v>0</x:v>
      </x:c>
      <x:c r="N43" s="29" t="n">
        <x:f>IF(K43&lt;&gt;1,0,IF(NOT(ISNUMBER('Trades'!P43)),0,IF(AND('Trades'!P43&gt;0,'Trades'!P43&lt;=1000000000,ROUND('Trades'!P43,2)='Trades'!P43,OR('Trades'!Q43="PRICE",'Trades'!Q43="ALL_IN")),1,0)))</x:f>
        <x:v>0</x:v>
      </x:c>
      <x:c r="O43" s="29" t="n">
        <x:f>IF(P43=0,0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0,COUNTIFS('Exits'!$B$9:$B$608,'Trades'!A43,'Exits'!$K$9:$K$608,1)))</x:f>
        <x:v>0</x:v>
      </x:c>
      <x:c r="P43" s="29" t="n">
        <x:f>IF(COUNTA('Trades'!A43:I43,'Trades'!K43:T43)=0,0,1)</x:f>
        <x:v>0</x:v>
      </x:c>
    </x:row>
    <x:row r="44" ht="52" customHeight="1">
      <x:c r="A44" s="29" t="str">
        <x:f>IF(P44=0,"",IF('Trades'!A44="","[Trades "&amp;ROW()&amp;"]",'Trades'!A44))</x:f>
      </x:c>
      <x:c r="B44" s="33" t="str">
        <x:f>IF(K44=0,"",CHOOSE(K44,"Completed","Open","Incomplete / invalid","Unsupported"))</x:f>
      </x:c>
      <x:c r="C44" s="33" t="str">
        <x:f>IF(P44=0,"",IF('Trades'!I44="UNSUPPORTED","Additions / reversals are unsupported",IF('Trades'!A44="","Enter a trade ID",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IDs: text starting with A–Z, up to 64 characters; do not use *, ?, ~, =, &lt; or &gt;. Example: T-001.",IF(COUNTIFS('Trades'!$A$9:$A$208,'Trades'!A44)&lt;&gt;1,"Trade ID is duplicated",IF('Trades'!B44="","Enter the symbol",IF(AND('Trades'!C44&lt;&gt;"LONG",'Trades'!C44&lt;&gt;"SHORT"),"Select LONG or SHORT",IF(NOT(ISNUMBER('Trades'!D44)),"Enter a valid opening date/time",IF(OR('Trades'!D44&lt;1,'Trades'!D44&gt;2958465),"Enter a valid opening date/time",IF(NOT(ISNUMBER('Trades'!E44)),"Enter a positive original quantity",IF(OR('Trades'!E44&lt;=0,'Trades'!E44&gt;1000000,ROUND('Trades'!E44,8)&lt;&gt;'Trades'!E44),"Enter a positive original quantity",IF('Trades'!F44="","State the quantity unit",IF(AND('Trades'!I44&lt;&gt;"OPEN",'Trades'!I44&lt;&gt;"CLOSED"),"Select OPEN or CLOSED",IF(AND('Trades'!J44&lt;&gt;"NET",'Trades'!J44&lt;&gt;"GROSS"),"Select NET or GROSS",IF(COUNTIFS('Exits'!$B$9:$B$608,'Trades'!A44,'Exits'!$G$9:$G$608,-1)&gt;0,"Review linked exit rows",IF(D44&gt;'Trades'!E44,"Closed quantity exceeds original",IF(AND('Trades'!I44="OPEN",D44='Trades'!E44),"OPEN conflicts with no remainder",IF('Trades'!I44="OPEN","",IF(O44=0,"Add a closing event in Exits",IF(D44&lt;&gt;'Trades'!E44,"CLOSED requires all quantity closed",IF(AND('Trades'!J44="NET",NOT(ISNUMBER('Trades'!L44))),"Enter the reconciled whole-position net",IF(AND('Trades'!J44="NET",'Trades'!K44&lt;&gt;"YES"),"Confirm the net covers the whole position",IF(IF('Trades'!J44="NET",IF('Trades'!M44="",FALSE,IF(NOT(ISNUMBER('Trades'!M44)),TRUE,OR('Trades'!M44&lt;0,'Trades'!M44&gt;1000000000,ROUND('Trades'!M44,2)&lt;&gt;'Trades'!M44))),FALSE),"Money: at most 2 decimals; absolute input value ≤ 1,000,000,000.",IF(IF('Trades'!J44="NET",IF('Trades'!N44="",FALSE,IF(NOT(ISNUMBER('Trades'!N44)),TRUE,OR('Trades'!N44&lt;0,'Trades'!N44&gt;1000000000,ROUND('Trades'!N44,2)&lt;&gt;'Trades'!N44))),FALSE),"Money: at most 2 decimals; absolute input value ≤ 1,000,000,000.",IF(IF('Trades'!J44="NET",IF('Trades'!O44="",FALSE,IF(NOT(ISNUMBER('Trades'!O44)),TRUE,OR(ABS('Trades'!O44)&gt;1000000000,ROUND('Trades'!O44,2)&lt;&gt;'Trades'!O44))),FALSE),"Money: at most 2 decimals; absolute input value ≤ 1,000,000,000.",IF(AND('Trades'!J44="GROSS",NOT(ISNUMBER('Trades'!M44))),"Enter commission: zero is a value",IF(AND('Trades'!J44="GROSS",'Trades'!M44&lt;0),"Commission must be nonnegative",IF(AND('Trades'!J44="GROSS",NOT(ISNUMBER('Trades'!N44))),"Enter other fees: zero is a value",IF(AND('Trades'!J44="GROSS",'Trades'!N44&lt;0),"Other fees must be nonnegative",IF(AND('Trades'!J44="GROSS",NOT(ISNUMBER('Trades'!O44))),"Enter signed financing, including zero",IF(AND('Trades'!J44="GROSS",NOT(ISNUMBER(F44))),"Enter gross P&amp;L for every exit",IF(IF('Trades'!J44="NET",OR(ABS('Trades'!L44)&gt;1000000000,ROUND('Trades'!L44,2)&lt;&gt;'Trades'!L44),FALSE),"Money: at most 2 decimals; absolute input value ≤ 1,000,000,000.",IF(IF('Trades'!J44="GROSS",OR(ABS('Trades'!M44)&gt;1000000000,ABS('Trades'!N44)&gt;1000000000,ABS('Trades'!O44)&gt;1000000000,ROUND('Trades'!M44,2)&lt;&gt;'Trades'!M44,ROUND('Trades'!N44,2)&lt;&gt;'Trades'!N44,ROUND('Trades'!O44,2)&lt;&gt;'Trades'!O44),FALSE),"Money: at most 2 decimals; absolute input value ≤ 1,000,000,000.",IF(AND('Trades'!G44&lt;&gt;"",OR(NOT(ISNUMBER('Trades'!G44)),'Trades'!G44&lt;=0)),"Enter a positive price or leave blank",IF(AND('Trades'!H44&lt;&gt;"",OR(NOT(ISNUMBER('Trades'!H44)),'Trades'!H44&lt;=0)),"Enter a positive price or leave blank","")))))))))))))))))))))))))))))))))))</x:f>
      </x:c>
      <x:c r="D44" s="31"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n.a.",ROUND(SUMIFS('Exits'!$I$9:$I$608,'Exits'!$B$9:$B$608,'Trades'!A44),8)))</x:f>
      </x:c>
      <x:c r="E44" s="32"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n.a.",IF(OR(O44=0,COUNTIFS('Exits'!$B$9:$B$608,'Trades'!A44,'Exits'!$G$9:$G$608,-1)&gt;0),"n.a.",_xlfn.MAXIFS('Exits'!$C$9:$C$608,'Exits'!$B$9:$B$608,'Trades'!A44))))</x:f>
      </x:c>
      <x:c r="F44" s="30"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n.a.",IF(AND(O44&gt;0,SUMIFS('Exits'!$J$9:$J$608,'Exits'!$B$9:$B$608,'Trades'!A44)=O44),ROUND(SUMIFS('Exits'!$F$9:$F$608,'Exits'!$B$9:$B$608,'Trades'!A44),2),"n.a.")))</x:f>
      </x:c>
      <x:c r="G44" s="30" t="str">
        <x:f>IF(P44=0,"",IF(K44&lt;&gt;1,"n.a.",IF('Trades'!J44="NET",'Trades'!L44,ROUND(F44-'Trades'!M44-'Trades'!N44+'Trades'!O44,2))))</x:f>
      </x:c>
      <x:c r="H44" s="31" t="str">
        <x:f>IF(P44=0,"",IF(N44=1,G44/'Trades'!P44,"n.a."))</x:f>
      </x:c>
      <x:c r="I44" s="33" t="str">
        <x:f>IF(P44=0,"",IF(K44&lt;&gt;1,"Position not completed",IF(NOT(ISNUMBER('Trades'!P44)),"Risk missing or invalid: positive, ≤ 1,000,000,000, at most 2 decimals.",IF(OR('Trades'!P44&lt;=0,'Trades'!P44&gt;1000000000,ROUND('Trades'!P44,2)&lt;&gt;'Trades'!P44),"Risk missing or invalid: positive, ≤ 1,000,000,000, at most 2 decimals.",IF(AND('Trades'!Q44&lt;&gt;"PRICE",'Trades'!Q44&lt;&gt;"ALL_IN"),"Select PRICE or ALL_IN",IF('Trades'!Q44&lt;&gt;'Summary'!$K$4,"Different selected basis","Recorded"))))))</x:f>
      </x:c>
      <x:c r="J44" s="33" t="str">
        <x:f>IF(P44=0,"",IF('Summary'!$H$6="Check date filters","Check date filters",IF(L44=1,"Included",IF(K44=1,"Outside period","Not eligible"))))</x:f>
      </x:c>
      <x:c r="K44" s="29" t="n">
        <x:f>IF(P44=0,0,IF('Trades'!I44="UNSUPPORTED",4,IF(C44&lt;&gt;"",3,IF('Trades'!I44="OPEN",2,1))))</x:f>
        <x:v>0</x:v>
      </x:c>
      <x:c r="L44" s="29" t="n">
        <x:f>IF(OR(K44&lt;&gt;1,'Summary'!$H$6="Check date filters"),0,IF(AND(OR('Summary'!$B$6="",E44&gt;='Summary'!$B$6),OR('Summary'!$E$6="",E44&lt;'Summary'!$E$6+1)),1,0))</x:f>
        <x:v>0</x:v>
      </x:c>
      <x:c r="M44" s="29" t="n">
        <x:f>IF(AND(L44=1,N44=1,'Trades'!Q44='Summary'!$K$4),1,0)</x:f>
        <x:v>0</x:v>
      </x:c>
      <x:c r="N44" s="29" t="n">
        <x:f>IF(K44&lt;&gt;1,0,IF(NOT(ISNUMBER('Trades'!P44)),0,IF(AND('Trades'!P44&gt;0,'Trades'!P44&lt;=1000000000,ROUND('Trades'!P44,2)='Trades'!P44,OR('Trades'!Q44="PRICE",'Trades'!Q44="ALL_IN")),1,0)))</x:f>
        <x:v>0</x:v>
      </x:c>
      <x:c r="O44" s="29" t="n">
        <x:f>IF(P44=0,0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0,COUNTIFS('Exits'!$B$9:$B$608,'Trades'!A44,'Exits'!$K$9:$K$608,1)))</x:f>
        <x:v>0</x:v>
      </x:c>
      <x:c r="P44" s="29" t="n">
        <x:f>IF(COUNTA('Trades'!A44:I44,'Trades'!K44:T44)=0,0,1)</x:f>
        <x:v>0</x:v>
      </x:c>
    </x:row>
    <x:row r="45" ht="52" customHeight="1">
      <x:c r="A45" s="29" t="str">
        <x:f>IF(P45=0,"",IF('Trades'!A45="","[Trades "&amp;ROW()&amp;"]",'Trades'!A45))</x:f>
      </x:c>
      <x:c r="B45" s="33" t="str">
        <x:f>IF(K45=0,"",CHOOSE(K45,"Completed","Open","Incomplete / invalid","Unsupported"))</x:f>
      </x:c>
      <x:c r="C45" s="33" t="str">
        <x:f>IF(P45=0,"",IF('Trades'!I45="UNSUPPORTED","Additions / reversals are unsupported",IF('Trades'!A45="","Enter a trade ID",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IDs: text starting with A–Z, up to 64 characters; do not use *, ?, ~, =, &lt; or &gt;. Example: T-001.",IF(COUNTIFS('Trades'!$A$9:$A$208,'Trades'!A45)&lt;&gt;1,"Trade ID is duplicated",IF('Trades'!B45="","Enter the symbol",IF(AND('Trades'!C45&lt;&gt;"LONG",'Trades'!C45&lt;&gt;"SHORT"),"Select LONG or SHORT",IF(NOT(ISNUMBER('Trades'!D45)),"Enter a valid opening date/time",IF(OR('Trades'!D45&lt;1,'Trades'!D45&gt;2958465),"Enter a valid opening date/time",IF(NOT(ISNUMBER('Trades'!E45)),"Enter a positive original quantity",IF(OR('Trades'!E45&lt;=0,'Trades'!E45&gt;1000000,ROUND('Trades'!E45,8)&lt;&gt;'Trades'!E45),"Enter a positive original quantity",IF('Trades'!F45="","State the quantity unit",IF(AND('Trades'!I45&lt;&gt;"OPEN",'Trades'!I45&lt;&gt;"CLOSED"),"Select OPEN or CLOSED",IF(AND('Trades'!J45&lt;&gt;"NET",'Trades'!J45&lt;&gt;"GROSS"),"Select NET or GROSS",IF(COUNTIFS('Exits'!$B$9:$B$608,'Trades'!A45,'Exits'!$G$9:$G$608,-1)&gt;0,"Review linked exit rows",IF(D45&gt;'Trades'!E45,"Closed quantity exceeds original",IF(AND('Trades'!I45="OPEN",D45='Trades'!E45),"OPEN conflicts with no remainder",IF('Trades'!I45="OPEN","",IF(O45=0,"Add a closing event in Exits",IF(D45&lt;&gt;'Trades'!E45,"CLOSED requires all quantity closed",IF(AND('Trades'!J45="NET",NOT(ISNUMBER('Trades'!L45))),"Enter the reconciled whole-position net",IF(AND('Trades'!J45="NET",'Trades'!K45&lt;&gt;"YES"),"Confirm the net covers the whole position",IF(IF('Trades'!J45="NET",IF('Trades'!M45="",FALSE,IF(NOT(ISNUMBER('Trades'!M45)),TRUE,OR('Trades'!M45&lt;0,'Trades'!M45&gt;1000000000,ROUND('Trades'!M45,2)&lt;&gt;'Trades'!M45))),FALSE),"Money: at most 2 decimals; absolute input value ≤ 1,000,000,000.",IF(IF('Trades'!J45="NET",IF('Trades'!N45="",FALSE,IF(NOT(ISNUMBER('Trades'!N45)),TRUE,OR('Trades'!N45&lt;0,'Trades'!N45&gt;1000000000,ROUND('Trades'!N45,2)&lt;&gt;'Trades'!N45))),FALSE),"Money: at most 2 decimals; absolute input value ≤ 1,000,000,000.",IF(IF('Trades'!J45="NET",IF('Trades'!O45="",FALSE,IF(NOT(ISNUMBER('Trades'!O45)),TRUE,OR(ABS('Trades'!O45)&gt;1000000000,ROUND('Trades'!O45,2)&lt;&gt;'Trades'!O45))),FALSE),"Money: at most 2 decimals; absolute input value ≤ 1,000,000,000.",IF(AND('Trades'!J45="GROSS",NOT(ISNUMBER('Trades'!M45))),"Enter commission: zero is a value",IF(AND('Trades'!J45="GROSS",'Trades'!M45&lt;0),"Commission must be nonnegative",IF(AND('Trades'!J45="GROSS",NOT(ISNUMBER('Trades'!N45))),"Enter other fees: zero is a value",IF(AND('Trades'!J45="GROSS",'Trades'!N45&lt;0),"Other fees must be nonnegative",IF(AND('Trades'!J45="GROSS",NOT(ISNUMBER('Trades'!O45))),"Enter signed financing, including zero",IF(AND('Trades'!J45="GROSS",NOT(ISNUMBER(F45))),"Enter gross P&amp;L for every exit",IF(IF('Trades'!J45="NET",OR(ABS('Trades'!L45)&gt;1000000000,ROUND('Trades'!L45,2)&lt;&gt;'Trades'!L45),FALSE),"Money: at most 2 decimals; absolute input value ≤ 1,000,000,000.",IF(IF('Trades'!J45="GROSS",OR(ABS('Trades'!M45)&gt;1000000000,ABS('Trades'!N45)&gt;1000000000,ABS('Trades'!O45)&gt;1000000000,ROUND('Trades'!M45,2)&lt;&gt;'Trades'!M45,ROUND('Trades'!N45,2)&lt;&gt;'Trades'!N45,ROUND('Trades'!O45,2)&lt;&gt;'Trades'!O45),FALSE),"Money: at most 2 decimals; absolute input value ≤ 1,000,000,000.",IF(AND('Trades'!G45&lt;&gt;"",OR(NOT(ISNUMBER('Trades'!G45)),'Trades'!G45&lt;=0)),"Enter a positive price or leave blank",IF(AND('Trades'!H45&lt;&gt;"",OR(NOT(ISNUMBER('Trades'!H45)),'Trades'!H45&lt;=0)),"Enter a positive price or leave blank","")))))))))))))))))))))))))))))))))))</x:f>
      </x:c>
      <x:c r="D45" s="31"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n.a.",ROUND(SUMIFS('Exits'!$I$9:$I$608,'Exits'!$B$9:$B$608,'Trades'!A45),8)))</x:f>
      </x:c>
      <x:c r="E45" s="32"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n.a.",IF(OR(O45=0,COUNTIFS('Exits'!$B$9:$B$608,'Trades'!A45,'Exits'!$G$9:$G$608,-1)&gt;0),"n.a.",_xlfn.MAXIFS('Exits'!$C$9:$C$608,'Exits'!$B$9:$B$608,'Trades'!A45))))</x:f>
      </x:c>
      <x:c r="F45" s="30"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n.a.",IF(AND(O45&gt;0,SUMIFS('Exits'!$J$9:$J$608,'Exits'!$B$9:$B$608,'Trades'!A45)=O45),ROUND(SUMIFS('Exits'!$F$9:$F$608,'Exits'!$B$9:$B$608,'Trades'!A45),2),"n.a.")))</x:f>
      </x:c>
      <x:c r="G45" s="30" t="str">
        <x:f>IF(P45=0,"",IF(K45&lt;&gt;1,"n.a.",IF('Trades'!J45="NET",'Trades'!L45,ROUND(F45-'Trades'!M45-'Trades'!N45+'Trades'!O45,2))))</x:f>
      </x:c>
      <x:c r="H45" s="31" t="str">
        <x:f>IF(P45=0,"",IF(N45=1,G45/'Trades'!P45,"n.a."))</x:f>
      </x:c>
      <x:c r="I45" s="33" t="str">
        <x:f>IF(P45=0,"",IF(K45&lt;&gt;1,"Position not completed",IF(NOT(ISNUMBER('Trades'!P45)),"Risk missing or invalid: positive, ≤ 1,000,000,000, at most 2 decimals.",IF(OR('Trades'!P45&lt;=0,'Trades'!P45&gt;1000000000,ROUND('Trades'!P45,2)&lt;&gt;'Trades'!P45),"Risk missing or invalid: positive, ≤ 1,000,000,000, at most 2 decimals.",IF(AND('Trades'!Q45&lt;&gt;"PRICE",'Trades'!Q45&lt;&gt;"ALL_IN"),"Select PRICE or ALL_IN",IF('Trades'!Q45&lt;&gt;'Summary'!$K$4,"Different selected basis","Recorded"))))))</x:f>
      </x:c>
      <x:c r="J45" s="33" t="str">
        <x:f>IF(P45=0,"",IF('Summary'!$H$6="Check date filters","Check date filters",IF(L45=1,"Included",IF(K45=1,"Outside period","Not eligible"))))</x:f>
      </x:c>
      <x:c r="K45" s="29" t="n">
        <x:f>IF(P45=0,0,IF('Trades'!I45="UNSUPPORTED",4,IF(C45&lt;&gt;"",3,IF('Trades'!I45="OPEN",2,1))))</x:f>
        <x:v>0</x:v>
      </x:c>
      <x:c r="L45" s="29" t="n">
        <x:f>IF(OR(K45&lt;&gt;1,'Summary'!$H$6="Check date filters"),0,IF(AND(OR('Summary'!$B$6="",E45&gt;='Summary'!$B$6),OR('Summary'!$E$6="",E45&lt;'Summary'!$E$6+1)),1,0))</x:f>
        <x:v>0</x:v>
      </x:c>
      <x:c r="M45" s="29" t="n">
        <x:f>IF(AND(L45=1,N45=1,'Trades'!Q45='Summary'!$K$4),1,0)</x:f>
        <x:v>0</x:v>
      </x:c>
      <x:c r="N45" s="29" t="n">
        <x:f>IF(K45&lt;&gt;1,0,IF(NOT(ISNUMBER('Trades'!P45)),0,IF(AND('Trades'!P45&gt;0,'Trades'!P45&lt;=1000000000,ROUND('Trades'!P45,2)='Trades'!P45,OR('Trades'!Q45="PRICE",'Trades'!Q45="ALL_IN")),1,0)))</x:f>
        <x:v>0</x:v>
      </x:c>
      <x:c r="O45" s="29" t="n">
        <x:f>IF(P45=0,0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0,COUNTIFS('Exits'!$B$9:$B$608,'Trades'!A45,'Exits'!$K$9:$K$608,1)))</x:f>
        <x:v>0</x:v>
      </x:c>
      <x:c r="P45" s="29" t="n">
        <x:f>IF(COUNTA('Trades'!A45:I45,'Trades'!K45:T45)=0,0,1)</x:f>
        <x:v>0</x:v>
      </x:c>
    </x:row>
    <x:row r="46" ht="52" customHeight="1">
      <x:c r="A46" s="29" t="str">
        <x:f>IF(P46=0,"",IF('Trades'!A46="","[Trades "&amp;ROW()&amp;"]",'Trades'!A46))</x:f>
      </x:c>
      <x:c r="B46" s="33" t="str">
        <x:f>IF(K46=0,"",CHOOSE(K46,"Completed","Open","Incomplete / invalid","Unsupported"))</x:f>
      </x:c>
      <x:c r="C46" s="33" t="str">
        <x:f>IF(P46=0,"",IF('Trades'!I46="UNSUPPORTED","Additions / reversals are unsupported",IF('Trades'!A46="","Enter a trade ID",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IDs: text starting with A–Z, up to 64 characters; do not use *, ?, ~, =, &lt; or &gt;. Example: T-001.",IF(COUNTIFS('Trades'!$A$9:$A$208,'Trades'!A46)&lt;&gt;1,"Trade ID is duplicated",IF('Trades'!B46="","Enter the symbol",IF(AND('Trades'!C46&lt;&gt;"LONG",'Trades'!C46&lt;&gt;"SHORT"),"Select LONG or SHORT",IF(NOT(ISNUMBER('Trades'!D46)),"Enter a valid opening date/time",IF(OR('Trades'!D46&lt;1,'Trades'!D46&gt;2958465),"Enter a valid opening date/time",IF(NOT(ISNUMBER('Trades'!E46)),"Enter a positive original quantity",IF(OR('Trades'!E46&lt;=0,'Trades'!E46&gt;1000000,ROUND('Trades'!E46,8)&lt;&gt;'Trades'!E46),"Enter a positive original quantity",IF('Trades'!F46="","State the quantity unit",IF(AND('Trades'!I46&lt;&gt;"OPEN",'Trades'!I46&lt;&gt;"CLOSED"),"Select OPEN or CLOSED",IF(AND('Trades'!J46&lt;&gt;"NET",'Trades'!J46&lt;&gt;"GROSS"),"Select NET or GROSS",IF(COUNTIFS('Exits'!$B$9:$B$608,'Trades'!A46,'Exits'!$G$9:$G$608,-1)&gt;0,"Review linked exit rows",IF(D46&gt;'Trades'!E46,"Closed quantity exceeds original",IF(AND('Trades'!I46="OPEN",D46='Trades'!E46),"OPEN conflicts with no remainder",IF('Trades'!I46="OPEN","",IF(O46=0,"Add a closing event in Exits",IF(D46&lt;&gt;'Trades'!E46,"CLOSED requires all quantity closed",IF(AND('Trades'!J46="NET",NOT(ISNUMBER('Trades'!L46))),"Enter the reconciled whole-position net",IF(AND('Trades'!J46="NET",'Trades'!K46&lt;&gt;"YES"),"Confirm the net covers the whole position",IF(IF('Trades'!J46="NET",IF('Trades'!M46="",FALSE,IF(NOT(ISNUMBER('Trades'!M46)),TRUE,OR('Trades'!M46&lt;0,'Trades'!M46&gt;1000000000,ROUND('Trades'!M46,2)&lt;&gt;'Trades'!M46))),FALSE),"Money: at most 2 decimals; absolute input value ≤ 1,000,000,000.",IF(IF('Trades'!J46="NET",IF('Trades'!N46="",FALSE,IF(NOT(ISNUMBER('Trades'!N46)),TRUE,OR('Trades'!N46&lt;0,'Trades'!N46&gt;1000000000,ROUND('Trades'!N46,2)&lt;&gt;'Trades'!N46))),FALSE),"Money: at most 2 decimals; absolute input value ≤ 1,000,000,000.",IF(IF('Trades'!J46="NET",IF('Trades'!O46="",FALSE,IF(NOT(ISNUMBER('Trades'!O46)),TRUE,OR(ABS('Trades'!O46)&gt;1000000000,ROUND('Trades'!O46,2)&lt;&gt;'Trades'!O46))),FALSE),"Money: at most 2 decimals; absolute input value ≤ 1,000,000,000.",IF(AND('Trades'!J46="GROSS",NOT(ISNUMBER('Trades'!M46))),"Enter commission: zero is a value",IF(AND('Trades'!J46="GROSS",'Trades'!M46&lt;0),"Commission must be nonnegative",IF(AND('Trades'!J46="GROSS",NOT(ISNUMBER('Trades'!N46))),"Enter other fees: zero is a value",IF(AND('Trades'!J46="GROSS",'Trades'!N46&lt;0),"Other fees must be nonnegative",IF(AND('Trades'!J46="GROSS",NOT(ISNUMBER('Trades'!O46))),"Enter signed financing, including zero",IF(AND('Trades'!J46="GROSS",NOT(ISNUMBER(F46))),"Enter gross P&amp;L for every exit",IF(IF('Trades'!J46="NET",OR(ABS('Trades'!L46)&gt;1000000000,ROUND('Trades'!L46,2)&lt;&gt;'Trades'!L46),FALSE),"Money: at most 2 decimals; absolute input value ≤ 1,000,000,000.",IF(IF('Trades'!J46="GROSS",OR(ABS('Trades'!M46)&gt;1000000000,ABS('Trades'!N46)&gt;1000000000,ABS('Trades'!O46)&gt;1000000000,ROUND('Trades'!M46,2)&lt;&gt;'Trades'!M46,ROUND('Trades'!N46,2)&lt;&gt;'Trades'!N46,ROUND('Trades'!O46,2)&lt;&gt;'Trades'!O46),FALSE),"Money: at most 2 decimals; absolute input value ≤ 1,000,000,000.",IF(AND('Trades'!G46&lt;&gt;"",OR(NOT(ISNUMBER('Trades'!G46)),'Trades'!G46&lt;=0)),"Enter a positive price or leave blank",IF(AND('Trades'!H46&lt;&gt;"",OR(NOT(ISNUMBER('Trades'!H46)),'Trades'!H46&lt;=0)),"Enter a positive price or leave blank","")))))))))))))))))))))))))))))))))))</x:f>
      </x:c>
      <x:c r="D46" s="31"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n.a.",ROUND(SUMIFS('Exits'!$I$9:$I$608,'Exits'!$B$9:$B$608,'Trades'!A46),8)))</x:f>
      </x:c>
      <x:c r="E46" s="32"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n.a.",IF(OR(O46=0,COUNTIFS('Exits'!$B$9:$B$608,'Trades'!A46,'Exits'!$G$9:$G$608,-1)&gt;0),"n.a.",_xlfn.MAXIFS('Exits'!$C$9:$C$608,'Exits'!$B$9:$B$608,'Trades'!A46))))</x:f>
      </x:c>
      <x:c r="F46" s="30"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n.a.",IF(AND(O46&gt;0,SUMIFS('Exits'!$J$9:$J$608,'Exits'!$B$9:$B$608,'Trades'!A46)=O46),ROUND(SUMIFS('Exits'!$F$9:$F$608,'Exits'!$B$9:$B$608,'Trades'!A46),2),"n.a.")))</x:f>
      </x:c>
      <x:c r="G46" s="30" t="str">
        <x:f>IF(P46=0,"",IF(K46&lt;&gt;1,"n.a.",IF('Trades'!J46="NET",'Trades'!L46,ROUND(F46-'Trades'!M46-'Trades'!N46+'Trades'!O46,2))))</x:f>
      </x:c>
      <x:c r="H46" s="31" t="str">
        <x:f>IF(P46=0,"",IF(N46=1,G46/'Trades'!P46,"n.a."))</x:f>
      </x:c>
      <x:c r="I46" s="33" t="str">
        <x:f>IF(P46=0,"",IF(K46&lt;&gt;1,"Position not completed",IF(NOT(ISNUMBER('Trades'!P46)),"Risk missing or invalid: positive, ≤ 1,000,000,000, at most 2 decimals.",IF(OR('Trades'!P46&lt;=0,'Trades'!P46&gt;1000000000,ROUND('Trades'!P46,2)&lt;&gt;'Trades'!P46),"Risk missing or invalid: positive, ≤ 1,000,000,000, at most 2 decimals.",IF(AND('Trades'!Q46&lt;&gt;"PRICE",'Trades'!Q46&lt;&gt;"ALL_IN"),"Select PRICE or ALL_IN",IF('Trades'!Q46&lt;&gt;'Summary'!$K$4,"Different selected basis","Recorded"))))))</x:f>
      </x:c>
      <x:c r="J46" s="33" t="str">
        <x:f>IF(P46=0,"",IF('Summary'!$H$6="Check date filters","Check date filters",IF(L46=1,"Included",IF(K46=1,"Outside period","Not eligible"))))</x:f>
      </x:c>
      <x:c r="K46" s="29" t="n">
        <x:f>IF(P46=0,0,IF('Trades'!I46="UNSUPPORTED",4,IF(C46&lt;&gt;"",3,IF('Trades'!I46="OPEN",2,1))))</x:f>
        <x:v>0</x:v>
      </x:c>
      <x:c r="L46" s="29" t="n">
        <x:f>IF(OR(K46&lt;&gt;1,'Summary'!$H$6="Check date filters"),0,IF(AND(OR('Summary'!$B$6="",E46&gt;='Summary'!$B$6),OR('Summary'!$E$6="",E46&lt;'Summary'!$E$6+1)),1,0))</x:f>
        <x:v>0</x:v>
      </x:c>
      <x:c r="M46" s="29" t="n">
        <x:f>IF(AND(L46=1,N46=1,'Trades'!Q46='Summary'!$K$4),1,0)</x:f>
        <x:v>0</x:v>
      </x:c>
      <x:c r="N46" s="29" t="n">
        <x:f>IF(K46&lt;&gt;1,0,IF(NOT(ISNUMBER('Trades'!P46)),0,IF(AND('Trades'!P46&gt;0,'Trades'!P46&lt;=1000000000,ROUND('Trades'!P46,2)='Trades'!P46,OR('Trades'!Q46="PRICE",'Trades'!Q46="ALL_IN")),1,0)))</x:f>
        <x:v>0</x:v>
      </x:c>
      <x:c r="O46" s="29" t="n">
        <x:f>IF(P46=0,0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0,COUNTIFS('Exits'!$B$9:$B$608,'Trades'!A46,'Exits'!$K$9:$K$608,1)))</x:f>
        <x:v>0</x:v>
      </x:c>
      <x:c r="P46" s="29" t="n">
        <x:f>IF(COUNTA('Trades'!A46:I46,'Trades'!K46:T46)=0,0,1)</x:f>
        <x:v>0</x:v>
      </x:c>
    </x:row>
    <x:row r="47" ht="52" customHeight="1">
      <x:c r="A47" s="29" t="str">
        <x:f>IF(P47=0,"",IF('Trades'!A47="","[Trades "&amp;ROW()&amp;"]",'Trades'!A47))</x:f>
      </x:c>
      <x:c r="B47" s="33" t="str">
        <x:f>IF(K47=0,"",CHOOSE(K47,"Completed","Open","Incomplete / invalid","Unsupported"))</x:f>
      </x:c>
      <x:c r="C47" s="33" t="str">
        <x:f>IF(P47=0,"",IF('Trades'!I47="UNSUPPORTED","Additions / reversals are unsupported",IF('Trades'!A47="","Enter a trade ID",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IDs: text starting with A–Z, up to 64 characters; do not use *, ?, ~, =, &lt; or &gt;. Example: T-001.",IF(COUNTIFS('Trades'!$A$9:$A$208,'Trades'!A47)&lt;&gt;1,"Trade ID is duplicated",IF('Trades'!B47="","Enter the symbol",IF(AND('Trades'!C47&lt;&gt;"LONG",'Trades'!C47&lt;&gt;"SHORT"),"Select LONG or SHORT",IF(NOT(ISNUMBER('Trades'!D47)),"Enter a valid opening date/time",IF(OR('Trades'!D47&lt;1,'Trades'!D47&gt;2958465),"Enter a valid opening date/time",IF(NOT(ISNUMBER('Trades'!E47)),"Enter a positive original quantity",IF(OR('Trades'!E47&lt;=0,'Trades'!E47&gt;1000000,ROUND('Trades'!E47,8)&lt;&gt;'Trades'!E47),"Enter a positive original quantity",IF('Trades'!F47="","State the quantity unit",IF(AND('Trades'!I47&lt;&gt;"OPEN",'Trades'!I47&lt;&gt;"CLOSED"),"Select OPEN or CLOSED",IF(AND('Trades'!J47&lt;&gt;"NET",'Trades'!J47&lt;&gt;"GROSS"),"Select NET or GROSS",IF(COUNTIFS('Exits'!$B$9:$B$608,'Trades'!A47,'Exits'!$G$9:$G$608,-1)&gt;0,"Review linked exit rows",IF(D47&gt;'Trades'!E47,"Closed quantity exceeds original",IF(AND('Trades'!I47="OPEN",D47='Trades'!E47),"OPEN conflicts with no remainder",IF('Trades'!I47="OPEN","",IF(O47=0,"Add a closing event in Exits",IF(D47&lt;&gt;'Trades'!E47,"CLOSED requires all quantity closed",IF(AND('Trades'!J47="NET",NOT(ISNUMBER('Trades'!L47))),"Enter the reconciled whole-position net",IF(AND('Trades'!J47="NET",'Trades'!K47&lt;&gt;"YES"),"Confirm the net covers the whole position",IF(IF('Trades'!J47="NET",IF('Trades'!M47="",FALSE,IF(NOT(ISNUMBER('Trades'!M47)),TRUE,OR('Trades'!M47&lt;0,'Trades'!M47&gt;1000000000,ROUND('Trades'!M47,2)&lt;&gt;'Trades'!M47))),FALSE),"Money: at most 2 decimals; absolute input value ≤ 1,000,000,000.",IF(IF('Trades'!J47="NET",IF('Trades'!N47="",FALSE,IF(NOT(ISNUMBER('Trades'!N47)),TRUE,OR('Trades'!N47&lt;0,'Trades'!N47&gt;1000000000,ROUND('Trades'!N47,2)&lt;&gt;'Trades'!N47))),FALSE),"Money: at most 2 decimals; absolute input value ≤ 1,000,000,000.",IF(IF('Trades'!J47="NET",IF('Trades'!O47="",FALSE,IF(NOT(ISNUMBER('Trades'!O47)),TRUE,OR(ABS('Trades'!O47)&gt;1000000000,ROUND('Trades'!O47,2)&lt;&gt;'Trades'!O47))),FALSE),"Money: at most 2 decimals; absolute input value ≤ 1,000,000,000.",IF(AND('Trades'!J47="GROSS",NOT(ISNUMBER('Trades'!M47))),"Enter commission: zero is a value",IF(AND('Trades'!J47="GROSS",'Trades'!M47&lt;0),"Commission must be nonnegative",IF(AND('Trades'!J47="GROSS",NOT(ISNUMBER('Trades'!N47))),"Enter other fees: zero is a value",IF(AND('Trades'!J47="GROSS",'Trades'!N47&lt;0),"Other fees must be nonnegative",IF(AND('Trades'!J47="GROSS",NOT(ISNUMBER('Trades'!O47))),"Enter signed financing, including zero",IF(AND('Trades'!J47="GROSS",NOT(ISNUMBER(F47))),"Enter gross P&amp;L for every exit",IF(IF('Trades'!J47="NET",OR(ABS('Trades'!L47)&gt;1000000000,ROUND('Trades'!L47,2)&lt;&gt;'Trades'!L47),FALSE),"Money: at most 2 decimals; absolute input value ≤ 1,000,000,000.",IF(IF('Trades'!J47="GROSS",OR(ABS('Trades'!M47)&gt;1000000000,ABS('Trades'!N47)&gt;1000000000,ABS('Trades'!O47)&gt;1000000000,ROUND('Trades'!M47,2)&lt;&gt;'Trades'!M47,ROUND('Trades'!N47,2)&lt;&gt;'Trades'!N47,ROUND('Trades'!O47,2)&lt;&gt;'Trades'!O47),FALSE),"Money: at most 2 decimals; absolute input value ≤ 1,000,000,000.",IF(AND('Trades'!G47&lt;&gt;"",OR(NOT(ISNUMBER('Trades'!G47)),'Trades'!G47&lt;=0)),"Enter a positive price or leave blank",IF(AND('Trades'!H47&lt;&gt;"",OR(NOT(ISNUMBER('Trades'!H47)),'Trades'!H47&lt;=0)),"Enter a positive price or leave blank","")))))))))))))))))))))))))))))))))))</x:f>
      </x:c>
      <x:c r="D47" s="31"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n.a.",ROUND(SUMIFS('Exits'!$I$9:$I$608,'Exits'!$B$9:$B$608,'Trades'!A47),8)))</x:f>
      </x:c>
      <x:c r="E47" s="32"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n.a.",IF(OR(O47=0,COUNTIFS('Exits'!$B$9:$B$608,'Trades'!A47,'Exits'!$G$9:$G$608,-1)&gt;0),"n.a.",_xlfn.MAXIFS('Exits'!$C$9:$C$608,'Exits'!$B$9:$B$608,'Trades'!A47))))</x:f>
      </x:c>
      <x:c r="F47" s="30"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n.a.",IF(AND(O47&gt;0,SUMIFS('Exits'!$J$9:$J$608,'Exits'!$B$9:$B$608,'Trades'!A47)=O47),ROUND(SUMIFS('Exits'!$F$9:$F$608,'Exits'!$B$9:$B$608,'Trades'!A47),2),"n.a.")))</x:f>
      </x:c>
      <x:c r="G47" s="30" t="str">
        <x:f>IF(P47=0,"",IF(K47&lt;&gt;1,"n.a.",IF('Trades'!J47="NET",'Trades'!L47,ROUND(F47-'Trades'!M47-'Trades'!N47+'Trades'!O47,2))))</x:f>
      </x:c>
      <x:c r="H47" s="31" t="str">
        <x:f>IF(P47=0,"",IF(N47=1,G47/'Trades'!P47,"n.a."))</x:f>
      </x:c>
      <x:c r="I47" s="33" t="str">
        <x:f>IF(P47=0,"",IF(K47&lt;&gt;1,"Position not completed",IF(NOT(ISNUMBER('Trades'!P47)),"Risk missing or invalid: positive, ≤ 1,000,000,000, at most 2 decimals.",IF(OR('Trades'!P47&lt;=0,'Trades'!P47&gt;1000000000,ROUND('Trades'!P47,2)&lt;&gt;'Trades'!P47),"Risk missing or invalid: positive, ≤ 1,000,000,000, at most 2 decimals.",IF(AND('Trades'!Q47&lt;&gt;"PRICE",'Trades'!Q47&lt;&gt;"ALL_IN"),"Select PRICE or ALL_IN",IF('Trades'!Q47&lt;&gt;'Summary'!$K$4,"Different selected basis","Recorded"))))))</x:f>
      </x:c>
      <x:c r="J47" s="33" t="str">
        <x:f>IF(P47=0,"",IF('Summary'!$H$6="Check date filters","Check date filters",IF(L47=1,"Included",IF(K47=1,"Outside period","Not eligible"))))</x:f>
      </x:c>
      <x:c r="K47" s="29" t="n">
        <x:f>IF(P47=0,0,IF('Trades'!I47="UNSUPPORTED",4,IF(C47&lt;&gt;"",3,IF('Trades'!I47="OPEN",2,1))))</x:f>
        <x:v>0</x:v>
      </x:c>
      <x:c r="L47" s="29" t="n">
        <x:f>IF(OR(K47&lt;&gt;1,'Summary'!$H$6="Check date filters"),0,IF(AND(OR('Summary'!$B$6="",E47&gt;='Summary'!$B$6),OR('Summary'!$E$6="",E47&lt;'Summary'!$E$6+1)),1,0))</x:f>
        <x:v>0</x:v>
      </x:c>
      <x:c r="M47" s="29" t="n">
        <x:f>IF(AND(L47=1,N47=1,'Trades'!Q47='Summary'!$K$4),1,0)</x:f>
        <x:v>0</x:v>
      </x:c>
      <x:c r="N47" s="29" t="n">
        <x:f>IF(K47&lt;&gt;1,0,IF(NOT(ISNUMBER('Trades'!P47)),0,IF(AND('Trades'!P47&gt;0,'Trades'!P47&lt;=1000000000,ROUND('Trades'!P47,2)='Trades'!P47,OR('Trades'!Q47="PRICE",'Trades'!Q47="ALL_IN")),1,0)))</x:f>
        <x:v>0</x:v>
      </x:c>
      <x:c r="O47" s="29" t="n">
        <x:f>IF(P47=0,0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0,COUNTIFS('Exits'!$B$9:$B$608,'Trades'!A47,'Exits'!$K$9:$K$608,1)))</x:f>
        <x:v>0</x:v>
      </x:c>
      <x:c r="P47" s="29" t="n">
        <x:f>IF(COUNTA('Trades'!A47:I47,'Trades'!K47:T47)=0,0,1)</x:f>
        <x:v>0</x:v>
      </x:c>
    </x:row>
    <x:row r="48" ht="52" customHeight="1">
      <x:c r="A48" s="29" t="str">
        <x:f>IF(P48=0,"",IF('Trades'!A48="","[Trades "&amp;ROW()&amp;"]",'Trades'!A48))</x:f>
      </x:c>
      <x:c r="B48" s="33" t="str">
        <x:f>IF(K48=0,"",CHOOSE(K48,"Completed","Open","Incomplete / invalid","Unsupported"))</x:f>
      </x:c>
      <x:c r="C48" s="33" t="str">
        <x:f>IF(P48=0,"",IF('Trades'!I48="UNSUPPORTED","Additions / reversals are unsupported",IF('Trades'!A48="","Enter a trade ID",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IDs: text starting with A–Z, up to 64 characters; do not use *, ?, ~, =, &lt; or &gt;. Example: T-001.",IF(COUNTIFS('Trades'!$A$9:$A$208,'Trades'!A48)&lt;&gt;1,"Trade ID is duplicated",IF('Trades'!B48="","Enter the symbol",IF(AND('Trades'!C48&lt;&gt;"LONG",'Trades'!C48&lt;&gt;"SHORT"),"Select LONG or SHORT",IF(NOT(ISNUMBER('Trades'!D48)),"Enter a valid opening date/time",IF(OR('Trades'!D48&lt;1,'Trades'!D48&gt;2958465),"Enter a valid opening date/time",IF(NOT(ISNUMBER('Trades'!E48)),"Enter a positive original quantity",IF(OR('Trades'!E48&lt;=0,'Trades'!E48&gt;1000000,ROUND('Trades'!E48,8)&lt;&gt;'Trades'!E48),"Enter a positive original quantity",IF('Trades'!F48="","State the quantity unit",IF(AND('Trades'!I48&lt;&gt;"OPEN",'Trades'!I48&lt;&gt;"CLOSED"),"Select OPEN or CLOSED",IF(AND('Trades'!J48&lt;&gt;"NET",'Trades'!J48&lt;&gt;"GROSS"),"Select NET or GROSS",IF(COUNTIFS('Exits'!$B$9:$B$608,'Trades'!A48,'Exits'!$G$9:$G$608,-1)&gt;0,"Review linked exit rows",IF(D48&gt;'Trades'!E48,"Closed quantity exceeds original",IF(AND('Trades'!I48="OPEN",D48='Trades'!E48),"OPEN conflicts with no remainder",IF('Trades'!I48="OPEN","",IF(O48=0,"Add a closing event in Exits",IF(D48&lt;&gt;'Trades'!E48,"CLOSED requires all quantity closed",IF(AND('Trades'!J48="NET",NOT(ISNUMBER('Trades'!L48))),"Enter the reconciled whole-position net",IF(AND('Trades'!J48="NET",'Trades'!K48&lt;&gt;"YES"),"Confirm the net covers the whole position",IF(IF('Trades'!J48="NET",IF('Trades'!M48="",FALSE,IF(NOT(ISNUMBER('Trades'!M48)),TRUE,OR('Trades'!M48&lt;0,'Trades'!M48&gt;1000000000,ROUND('Trades'!M48,2)&lt;&gt;'Trades'!M48))),FALSE),"Money: at most 2 decimals; absolute input value ≤ 1,000,000,000.",IF(IF('Trades'!J48="NET",IF('Trades'!N48="",FALSE,IF(NOT(ISNUMBER('Trades'!N48)),TRUE,OR('Trades'!N48&lt;0,'Trades'!N48&gt;1000000000,ROUND('Trades'!N48,2)&lt;&gt;'Trades'!N48))),FALSE),"Money: at most 2 decimals; absolute input value ≤ 1,000,000,000.",IF(IF('Trades'!J48="NET",IF('Trades'!O48="",FALSE,IF(NOT(ISNUMBER('Trades'!O48)),TRUE,OR(ABS('Trades'!O48)&gt;1000000000,ROUND('Trades'!O48,2)&lt;&gt;'Trades'!O48))),FALSE),"Money: at most 2 decimals; absolute input value ≤ 1,000,000,000.",IF(AND('Trades'!J48="GROSS",NOT(ISNUMBER('Trades'!M48))),"Enter commission: zero is a value",IF(AND('Trades'!J48="GROSS",'Trades'!M48&lt;0),"Commission must be nonnegative",IF(AND('Trades'!J48="GROSS",NOT(ISNUMBER('Trades'!N48))),"Enter other fees: zero is a value",IF(AND('Trades'!J48="GROSS",'Trades'!N48&lt;0),"Other fees must be nonnegative",IF(AND('Trades'!J48="GROSS",NOT(ISNUMBER('Trades'!O48))),"Enter signed financing, including zero",IF(AND('Trades'!J48="GROSS",NOT(ISNUMBER(F48))),"Enter gross P&amp;L for every exit",IF(IF('Trades'!J48="NET",OR(ABS('Trades'!L48)&gt;1000000000,ROUND('Trades'!L48,2)&lt;&gt;'Trades'!L48),FALSE),"Money: at most 2 decimals; absolute input value ≤ 1,000,000,000.",IF(IF('Trades'!J48="GROSS",OR(ABS('Trades'!M48)&gt;1000000000,ABS('Trades'!N48)&gt;1000000000,ABS('Trades'!O48)&gt;1000000000,ROUND('Trades'!M48,2)&lt;&gt;'Trades'!M48,ROUND('Trades'!N48,2)&lt;&gt;'Trades'!N48,ROUND('Trades'!O48,2)&lt;&gt;'Trades'!O48),FALSE),"Money: at most 2 decimals; absolute input value ≤ 1,000,000,000.",IF(AND('Trades'!G48&lt;&gt;"",OR(NOT(ISNUMBER('Trades'!G48)),'Trades'!G48&lt;=0)),"Enter a positive price or leave blank",IF(AND('Trades'!H48&lt;&gt;"",OR(NOT(ISNUMBER('Trades'!H48)),'Trades'!H48&lt;=0)),"Enter a positive price or leave blank","")))))))))))))))))))))))))))))))))))</x:f>
      </x:c>
      <x:c r="D48" s="31"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n.a.",ROUND(SUMIFS('Exits'!$I$9:$I$608,'Exits'!$B$9:$B$608,'Trades'!A48),8)))</x:f>
      </x:c>
      <x:c r="E48" s="32"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n.a.",IF(OR(O48=0,COUNTIFS('Exits'!$B$9:$B$608,'Trades'!A48,'Exits'!$G$9:$G$608,-1)&gt;0),"n.a.",_xlfn.MAXIFS('Exits'!$C$9:$C$608,'Exits'!$B$9:$B$608,'Trades'!A48))))</x:f>
      </x:c>
      <x:c r="F48" s="30"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n.a.",IF(AND(O48&gt;0,SUMIFS('Exits'!$J$9:$J$608,'Exits'!$B$9:$B$608,'Trades'!A48)=O48),ROUND(SUMIFS('Exits'!$F$9:$F$608,'Exits'!$B$9:$B$608,'Trades'!A48),2),"n.a.")))</x:f>
      </x:c>
      <x:c r="G48" s="30" t="str">
        <x:f>IF(P48=0,"",IF(K48&lt;&gt;1,"n.a.",IF('Trades'!J48="NET",'Trades'!L48,ROUND(F48-'Trades'!M48-'Trades'!N48+'Trades'!O48,2))))</x:f>
      </x:c>
      <x:c r="H48" s="31" t="str">
        <x:f>IF(P48=0,"",IF(N48=1,G48/'Trades'!P48,"n.a."))</x:f>
      </x:c>
      <x:c r="I48" s="33" t="str">
        <x:f>IF(P48=0,"",IF(K48&lt;&gt;1,"Position not completed",IF(NOT(ISNUMBER('Trades'!P48)),"Risk missing or invalid: positive, ≤ 1,000,000,000, at most 2 decimals.",IF(OR('Trades'!P48&lt;=0,'Trades'!P48&gt;1000000000,ROUND('Trades'!P48,2)&lt;&gt;'Trades'!P48),"Risk missing or invalid: positive, ≤ 1,000,000,000, at most 2 decimals.",IF(AND('Trades'!Q48&lt;&gt;"PRICE",'Trades'!Q48&lt;&gt;"ALL_IN"),"Select PRICE or ALL_IN",IF('Trades'!Q48&lt;&gt;'Summary'!$K$4,"Different selected basis","Recorded"))))))</x:f>
      </x:c>
      <x:c r="J48" s="33" t="str">
        <x:f>IF(P48=0,"",IF('Summary'!$H$6="Check date filters","Check date filters",IF(L48=1,"Included",IF(K48=1,"Outside period","Not eligible"))))</x:f>
      </x:c>
      <x:c r="K48" s="29" t="n">
        <x:f>IF(P48=0,0,IF('Trades'!I48="UNSUPPORTED",4,IF(C48&lt;&gt;"",3,IF('Trades'!I48="OPEN",2,1))))</x:f>
        <x:v>0</x:v>
      </x:c>
      <x:c r="L48" s="29" t="n">
        <x:f>IF(OR(K48&lt;&gt;1,'Summary'!$H$6="Check date filters"),0,IF(AND(OR('Summary'!$B$6="",E48&gt;='Summary'!$B$6),OR('Summary'!$E$6="",E48&lt;'Summary'!$E$6+1)),1,0))</x:f>
        <x:v>0</x:v>
      </x:c>
      <x:c r="M48" s="29" t="n">
        <x:f>IF(AND(L48=1,N48=1,'Trades'!Q48='Summary'!$K$4),1,0)</x:f>
        <x:v>0</x:v>
      </x:c>
      <x:c r="N48" s="29" t="n">
        <x:f>IF(K48&lt;&gt;1,0,IF(NOT(ISNUMBER('Trades'!P48)),0,IF(AND('Trades'!P48&gt;0,'Trades'!P48&lt;=1000000000,ROUND('Trades'!P48,2)='Trades'!P48,OR('Trades'!Q48="PRICE",'Trades'!Q48="ALL_IN")),1,0)))</x:f>
        <x:v>0</x:v>
      </x:c>
      <x:c r="O48" s="29" t="n">
        <x:f>IF(P48=0,0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0,COUNTIFS('Exits'!$B$9:$B$608,'Trades'!A48,'Exits'!$K$9:$K$608,1)))</x:f>
        <x:v>0</x:v>
      </x:c>
      <x:c r="P48" s="29" t="n">
        <x:f>IF(COUNTA('Trades'!A48:I48,'Trades'!K48:T48)=0,0,1)</x:f>
        <x:v>0</x:v>
      </x:c>
    </x:row>
    <x:row r="49" ht="52" customHeight="1">
      <x:c r="A49" s="29" t="str">
        <x:f>IF(P49=0,"",IF('Trades'!A49="","[Trades "&amp;ROW()&amp;"]",'Trades'!A49))</x:f>
      </x:c>
      <x:c r="B49" s="33" t="str">
        <x:f>IF(K49=0,"",CHOOSE(K49,"Completed","Open","Incomplete / invalid","Unsupported"))</x:f>
      </x:c>
      <x:c r="C49" s="33" t="str">
        <x:f>IF(P49=0,"",IF('Trades'!I49="UNSUPPORTED","Additions / reversals are unsupported",IF('Trades'!A49="","Enter a trade ID",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IDs: text starting with A–Z, up to 64 characters; do not use *, ?, ~, =, &lt; or &gt;. Example: T-001.",IF(COUNTIFS('Trades'!$A$9:$A$208,'Trades'!A49)&lt;&gt;1,"Trade ID is duplicated",IF('Trades'!B49="","Enter the symbol",IF(AND('Trades'!C49&lt;&gt;"LONG",'Trades'!C49&lt;&gt;"SHORT"),"Select LONG or SHORT",IF(NOT(ISNUMBER('Trades'!D49)),"Enter a valid opening date/time",IF(OR('Trades'!D49&lt;1,'Trades'!D49&gt;2958465),"Enter a valid opening date/time",IF(NOT(ISNUMBER('Trades'!E49)),"Enter a positive original quantity",IF(OR('Trades'!E49&lt;=0,'Trades'!E49&gt;1000000,ROUND('Trades'!E49,8)&lt;&gt;'Trades'!E49),"Enter a positive original quantity",IF('Trades'!F49="","State the quantity unit",IF(AND('Trades'!I49&lt;&gt;"OPEN",'Trades'!I49&lt;&gt;"CLOSED"),"Select OPEN or CLOSED",IF(AND('Trades'!J49&lt;&gt;"NET",'Trades'!J49&lt;&gt;"GROSS"),"Select NET or GROSS",IF(COUNTIFS('Exits'!$B$9:$B$608,'Trades'!A49,'Exits'!$G$9:$G$608,-1)&gt;0,"Review linked exit rows",IF(D49&gt;'Trades'!E49,"Closed quantity exceeds original",IF(AND('Trades'!I49="OPEN",D49='Trades'!E49),"OPEN conflicts with no remainder",IF('Trades'!I49="OPEN","",IF(O49=0,"Add a closing event in Exits",IF(D49&lt;&gt;'Trades'!E49,"CLOSED requires all quantity closed",IF(AND('Trades'!J49="NET",NOT(ISNUMBER('Trades'!L49))),"Enter the reconciled whole-position net",IF(AND('Trades'!J49="NET",'Trades'!K49&lt;&gt;"YES"),"Confirm the net covers the whole position",IF(IF('Trades'!J49="NET",IF('Trades'!M49="",FALSE,IF(NOT(ISNUMBER('Trades'!M49)),TRUE,OR('Trades'!M49&lt;0,'Trades'!M49&gt;1000000000,ROUND('Trades'!M49,2)&lt;&gt;'Trades'!M49))),FALSE),"Money: at most 2 decimals; absolute input value ≤ 1,000,000,000.",IF(IF('Trades'!J49="NET",IF('Trades'!N49="",FALSE,IF(NOT(ISNUMBER('Trades'!N49)),TRUE,OR('Trades'!N49&lt;0,'Trades'!N49&gt;1000000000,ROUND('Trades'!N49,2)&lt;&gt;'Trades'!N49))),FALSE),"Money: at most 2 decimals; absolute input value ≤ 1,000,000,000.",IF(IF('Trades'!J49="NET",IF('Trades'!O49="",FALSE,IF(NOT(ISNUMBER('Trades'!O49)),TRUE,OR(ABS('Trades'!O49)&gt;1000000000,ROUND('Trades'!O49,2)&lt;&gt;'Trades'!O49))),FALSE),"Money: at most 2 decimals; absolute input value ≤ 1,000,000,000.",IF(AND('Trades'!J49="GROSS",NOT(ISNUMBER('Trades'!M49))),"Enter commission: zero is a value",IF(AND('Trades'!J49="GROSS",'Trades'!M49&lt;0),"Commission must be nonnegative",IF(AND('Trades'!J49="GROSS",NOT(ISNUMBER('Trades'!N49))),"Enter other fees: zero is a value",IF(AND('Trades'!J49="GROSS",'Trades'!N49&lt;0),"Other fees must be nonnegative",IF(AND('Trades'!J49="GROSS",NOT(ISNUMBER('Trades'!O49))),"Enter signed financing, including zero",IF(AND('Trades'!J49="GROSS",NOT(ISNUMBER(F49))),"Enter gross P&amp;L for every exit",IF(IF('Trades'!J49="NET",OR(ABS('Trades'!L49)&gt;1000000000,ROUND('Trades'!L49,2)&lt;&gt;'Trades'!L49),FALSE),"Money: at most 2 decimals; absolute input value ≤ 1,000,000,000.",IF(IF('Trades'!J49="GROSS",OR(ABS('Trades'!M49)&gt;1000000000,ABS('Trades'!N49)&gt;1000000000,ABS('Trades'!O49)&gt;1000000000,ROUND('Trades'!M49,2)&lt;&gt;'Trades'!M49,ROUND('Trades'!N49,2)&lt;&gt;'Trades'!N49,ROUND('Trades'!O49,2)&lt;&gt;'Trades'!O49),FALSE),"Money: at most 2 decimals; absolute input value ≤ 1,000,000,000.",IF(AND('Trades'!G49&lt;&gt;"",OR(NOT(ISNUMBER('Trades'!G49)),'Trades'!G49&lt;=0)),"Enter a positive price or leave blank",IF(AND('Trades'!H49&lt;&gt;"",OR(NOT(ISNUMBER('Trades'!H49)),'Trades'!H49&lt;=0)),"Enter a positive price or leave blank","")))))))))))))))))))))))))))))))))))</x:f>
      </x:c>
      <x:c r="D49" s="31"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n.a.",ROUND(SUMIFS('Exits'!$I$9:$I$608,'Exits'!$B$9:$B$608,'Trades'!A49),8)))</x:f>
      </x:c>
      <x:c r="E49" s="32"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n.a.",IF(OR(O49=0,COUNTIFS('Exits'!$B$9:$B$608,'Trades'!A49,'Exits'!$G$9:$G$608,-1)&gt;0),"n.a.",_xlfn.MAXIFS('Exits'!$C$9:$C$608,'Exits'!$B$9:$B$608,'Trades'!A49))))</x:f>
      </x:c>
      <x:c r="F49" s="30"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n.a.",IF(AND(O49&gt;0,SUMIFS('Exits'!$J$9:$J$608,'Exits'!$B$9:$B$608,'Trades'!A49)=O49),ROUND(SUMIFS('Exits'!$F$9:$F$608,'Exits'!$B$9:$B$608,'Trades'!A49),2),"n.a.")))</x:f>
      </x:c>
      <x:c r="G49" s="30" t="str">
        <x:f>IF(P49=0,"",IF(K49&lt;&gt;1,"n.a.",IF('Trades'!J49="NET",'Trades'!L49,ROUND(F49-'Trades'!M49-'Trades'!N49+'Trades'!O49,2))))</x:f>
      </x:c>
      <x:c r="H49" s="31" t="str">
        <x:f>IF(P49=0,"",IF(N49=1,G49/'Trades'!P49,"n.a."))</x:f>
      </x:c>
      <x:c r="I49" s="33" t="str">
        <x:f>IF(P49=0,"",IF(K49&lt;&gt;1,"Position not completed",IF(NOT(ISNUMBER('Trades'!P49)),"Risk missing or invalid: positive, ≤ 1,000,000,000, at most 2 decimals.",IF(OR('Trades'!P49&lt;=0,'Trades'!P49&gt;1000000000,ROUND('Trades'!P49,2)&lt;&gt;'Trades'!P49),"Risk missing or invalid: positive, ≤ 1,000,000,000, at most 2 decimals.",IF(AND('Trades'!Q49&lt;&gt;"PRICE",'Trades'!Q49&lt;&gt;"ALL_IN"),"Select PRICE or ALL_IN",IF('Trades'!Q49&lt;&gt;'Summary'!$K$4,"Different selected basis","Recorded"))))))</x:f>
      </x:c>
      <x:c r="J49" s="33" t="str">
        <x:f>IF(P49=0,"",IF('Summary'!$H$6="Check date filters","Check date filters",IF(L49=1,"Included",IF(K49=1,"Outside period","Not eligible"))))</x:f>
      </x:c>
      <x:c r="K49" s="29" t="n">
        <x:f>IF(P49=0,0,IF('Trades'!I49="UNSUPPORTED",4,IF(C49&lt;&gt;"",3,IF('Trades'!I49="OPEN",2,1))))</x:f>
        <x:v>0</x:v>
      </x:c>
      <x:c r="L49" s="29" t="n">
        <x:f>IF(OR(K49&lt;&gt;1,'Summary'!$H$6="Check date filters"),0,IF(AND(OR('Summary'!$B$6="",E49&gt;='Summary'!$B$6),OR('Summary'!$E$6="",E49&lt;'Summary'!$E$6+1)),1,0))</x:f>
        <x:v>0</x:v>
      </x:c>
      <x:c r="M49" s="29" t="n">
        <x:f>IF(AND(L49=1,N49=1,'Trades'!Q49='Summary'!$K$4),1,0)</x:f>
        <x:v>0</x:v>
      </x:c>
      <x:c r="N49" s="29" t="n">
        <x:f>IF(K49&lt;&gt;1,0,IF(NOT(ISNUMBER('Trades'!P49)),0,IF(AND('Trades'!P49&gt;0,'Trades'!P49&lt;=1000000000,ROUND('Trades'!P49,2)='Trades'!P49,OR('Trades'!Q49="PRICE",'Trades'!Q49="ALL_IN")),1,0)))</x:f>
        <x:v>0</x:v>
      </x:c>
      <x:c r="O49" s="29" t="n">
        <x:f>IF(P49=0,0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0,COUNTIFS('Exits'!$B$9:$B$608,'Trades'!A49,'Exits'!$K$9:$K$608,1)))</x:f>
        <x:v>0</x:v>
      </x:c>
      <x:c r="P49" s="29" t="n">
        <x:f>IF(COUNTA('Trades'!A49:I49,'Trades'!K49:T49)=0,0,1)</x:f>
        <x:v>0</x:v>
      </x:c>
    </x:row>
    <x:row r="50" ht="52" customHeight="1">
      <x:c r="A50" s="29" t="str">
        <x:f>IF(P50=0,"",IF('Trades'!A50="","[Trades "&amp;ROW()&amp;"]",'Trades'!A50))</x:f>
      </x:c>
      <x:c r="B50" s="33" t="str">
        <x:f>IF(K50=0,"",CHOOSE(K50,"Completed","Open","Incomplete / invalid","Unsupported"))</x:f>
      </x:c>
      <x:c r="C50" s="33" t="str">
        <x:f>IF(P50=0,"",IF('Trades'!I50="UNSUPPORTED","Additions / reversals are unsupported",IF('Trades'!A50="","Enter a trade ID",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IDs: text starting with A–Z, up to 64 characters; do not use *, ?, ~, =, &lt; or &gt;. Example: T-001.",IF(COUNTIFS('Trades'!$A$9:$A$208,'Trades'!A50)&lt;&gt;1,"Trade ID is duplicated",IF('Trades'!B50="","Enter the symbol",IF(AND('Trades'!C50&lt;&gt;"LONG",'Trades'!C50&lt;&gt;"SHORT"),"Select LONG or SHORT",IF(NOT(ISNUMBER('Trades'!D50)),"Enter a valid opening date/time",IF(OR('Trades'!D50&lt;1,'Trades'!D50&gt;2958465),"Enter a valid opening date/time",IF(NOT(ISNUMBER('Trades'!E50)),"Enter a positive original quantity",IF(OR('Trades'!E50&lt;=0,'Trades'!E50&gt;1000000,ROUND('Trades'!E50,8)&lt;&gt;'Trades'!E50),"Enter a positive original quantity",IF('Trades'!F50="","State the quantity unit",IF(AND('Trades'!I50&lt;&gt;"OPEN",'Trades'!I50&lt;&gt;"CLOSED"),"Select OPEN or CLOSED",IF(AND('Trades'!J50&lt;&gt;"NET",'Trades'!J50&lt;&gt;"GROSS"),"Select NET or GROSS",IF(COUNTIFS('Exits'!$B$9:$B$608,'Trades'!A50,'Exits'!$G$9:$G$608,-1)&gt;0,"Review linked exit rows",IF(D50&gt;'Trades'!E50,"Closed quantity exceeds original",IF(AND('Trades'!I50="OPEN",D50='Trades'!E50),"OPEN conflicts with no remainder",IF('Trades'!I50="OPEN","",IF(O50=0,"Add a closing event in Exits",IF(D50&lt;&gt;'Trades'!E50,"CLOSED requires all quantity closed",IF(AND('Trades'!J50="NET",NOT(ISNUMBER('Trades'!L50))),"Enter the reconciled whole-position net",IF(AND('Trades'!J50="NET",'Trades'!K50&lt;&gt;"YES"),"Confirm the net covers the whole position",IF(IF('Trades'!J50="NET",IF('Trades'!M50="",FALSE,IF(NOT(ISNUMBER('Trades'!M50)),TRUE,OR('Trades'!M50&lt;0,'Trades'!M50&gt;1000000000,ROUND('Trades'!M50,2)&lt;&gt;'Trades'!M50))),FALSE),"Money: at most 2 decimals; absolute input value ≤ 1,000,000,000.",IF(IF('Trades'!J50="NET",IF('Trades'!N50="",FALSE,IF(NOT(ISNUMBER('Trades'!N50)),TRUE,OR('Trades'!N50&lt;0,'Trades'!N50&gt;1000000000,ROUND('Trades'!N50,2)&lt;&gt;'Trades'!N50))),FALSE),"Money: at most 2 decimals; absolute input value ≤ 1,000,000,000.",IF(IF('Trades'!J50="NET",IF('Trades'!O50="",FALSE,IF(NOT(ISNUMBER('Trades'!O50)),TRUE,OR(ABS('Trades'!O50)&gt;1000000000,ROUND('Trades'!O50,2)&lt;&gt;'Trades'!O50))),FALSE),"Money: at most 2 decimals; absolute input value ≤ 1,000,000,000.",IF(AND('Trades'!J50="GROSS",NOT(ISNUMBER('Trades'!M50))),"Enter commission: zero is a value",IF(AND('Trades'!J50="GROSS",'Trades'!M50&lt;0),"Commission must be nonnegative",IF(AND('Trades'!J50="GROSS",NOT(ISNUMBER('Trades'!N50))),"Enter other fees: zero is a value",IF(AND('Trades'!J50="GROSS",'Trades'!N50&lt;0),"Other fees must be nonnegative",IF(AND('Trades'!J50="GROSS",NOT(ISNUMBER('Trades'!O50))),"Enter signed financing, including zero",IF(AND('Trades'!J50="GROSS",NOT(ISNUMBER(F50))),"Enter gross P&amp;L for every exit",IF(IF('Trades'!J50="NET",OR(ABS('Trades'!L50)&gt;1000000000,ROUND('Trades'!L50,2)&lt;&gt;'Trades'!L50),FALSE),"Money: at most 2 decimals; absolute input value ≤ 1,000,000,000.",IF(IF('Trades'!J50="GROSS",OR(ABS('Trades'!M50)&gt;1000000000,ABS('Trades'!N50)&gt;1000000000,ABS('Trades'!O50)&gt;1000000000,ROUND('Trades'!M50,2)&lt;&gt;'Trades'!M50,ROUND('Trades'!N50,2)&lt;&gt;'Trades'!N50,ROUND('Trades'!O50,2)&lt;&gt;'Trades'!O50),FALSE),"Money: at most 2 decimals; absolute input value ≤ 1,000,000,000.",IF(AND('Trades'!G50&lt;&gt;"",OR(NOT(ISNUMBER('Trades'!G50)),'Trades'!G50&lt;=0)),"Enter a positive price or leave blank",IF(AND('Trades'!H50&lt;&gt;"",OR(NOT(ISNUMBER('Trades'!H50)),'Trades'!H50&lt;=0)),"Enter a positive price or leave blank","")))))))))))))))))))))))))))))))))))</x:f>
      </x:c>
      <x:c r="D50" s="31"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n.a.",ROUND(SUMIFS('Exits'!$I$9:$I$608,'Exits'!$B$9:$B$608,'Trades'!A50),8)))</x:f>
      </x:c>
      <x:c r="E50" s="32"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n.a.",IF(OR(O50=0,COUNTIFS('Exits'!$B$9:$B$608,'Trades'!A50,'Exits'!$G$9:$G$608,-1)&gt;0),"n.a.",_xlfn.MAXIFS('Exits'!$C$9:$C$608,'Exits'!$B$9:$B$608,'Trades'!A50))))</x:f>
      </x:c>
      <x:c r="F50" s="30"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n.a.",IF(AND(O50&gt;0,SUMIFS('Exits'!$J$9:$J$608,'Exits'!$B$9:$B$608,'Trades'!A50)=O50),ROUND(SUMIFS('Exits'!$F$9:$F$608,'Exits'!$B$9:$B$608,'Trades'!A50),2),"n.a.")))</x:f>
      </x:c>
      <x:c r="G50" s="30" t="str">
        <x:f>IF(P50=0,"",IF(K50&lt;&gt;1,"n.a.",IF('Trades'!J50="NET",'Trades'!L50,ROUND(F50-'Trades'!M50-'Trades'!N50+'Trades'!O50,2))))</x:f>
      </x:c>
      <x:c r="H50" s="31" t="str">
        <x:f>IF(P50=0,"",IF(N50=1,G50/'Trades'!P50,"n.a."))</x:f>
      </x:c>
      <x:c r="I50" s="33" t="str">
        <x:f>IF(P50=0,"",IF(K50&lt;&gt;1,"Position not completed",IF(NOT(ISNUMBER('Trades'!P50)),"Risk missing or invalid: positive, ≤ 1,000,000,000, at most 2 decimals.",IF(OR('Trades'!P50&lt;=0,'Trades'!P50&gt;1000000000,ROUND('Trades'!P50,2)&lt;&gt;'Trades'!P50),"Risk missing or invalid: positive, ≤ 1,000,000,000, at most 2 decimals.",IF(AND('Trades'!Q50&lt;&gt;"PRICE",'Trades'!Q50&lt;&gt;"ALL_IN"),"Select PRICE or ALL_IN",IF('Trades'!Q50&lt;&gt;'Summary'!$K$4,"Different selected basis","Recorded"))))))</x:f>
      </x:c>
      <x:c r="J50" s="33" t="str">
        <x:f>IF(P50=0,"",IF('Summary'!$H$6="Check date filters","Check date filters",IF(L50=1,"Included",IF(K50=1,"Outside period","Not eligible"))))</x:f>
      </x:c>
      <x:c r="K50" s="29" t="n">
        <x:f>IF(P50=0,0,IF('Trades'!I50="UNSUPPORTED",4,IF(C50&lt;&gt;"",3,IF('Trades'!I50="OPEN",2,1))))</x:f>
        <x:v>0</x:v>
      </x:c>
      <x:c r="L50" s="29" t="n">
        <x:f>IF(OR(K50&lt;&gt;1,'Summary'!$H$6="Check date filters"),0,IF(AND(OR('Summary'!$B$6="",E50&gt;='Summary'!$B$6),OR('Summary'!$E$6="",E50&lt;'Summary'!$E$6+1)),1,0))</x:f>
        <x:v>0</x:v>
      </x:c>
      <x:c r="M50" s="29" t="n">
        <x:f>IF(AND(L50=1,N50=1,'Trades'!Q50='Summary'!$K$4),1,0)</x:f>
        <x:v>0</x:v>
      </x:c>
      <x:c r="N50" s="29" t="n">
        <x:f>IF(K50&lt;&gt;1,0,IF(NOT(ISNUMBER('Trades'!P50)),0,IF(AND('Trades'!P50&gt;0,'Trades'!P50&lt;=1000000000,ROUND('Trades'!P50,2)='Trades'!P50,OR('Trades'!Q50="PRICE",'Trades'!Q50="ALL_IN")),1,0)))</x:f>
        <x:v>0</x:v>
      </x:c>
      <x:c r="O50" s="29" t="n">
        <x:f>IF(P50=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0,COUNTIFS('Exits'!$B$9:$B$608,'Trades'!A50,'Exits'!$K$9:$K$608,1)))</x:f>
        <x:v>0</x:v>
      </x:c>
      <x:c r="P50" s="29" t="n">
        <x:f>IF(COUNTA('Trades'!A50:I50,'Trades'!K50:T50)=0,0,1)</x:f>
        <x:v>0</x:v>
      </x:c>
    </x:row>
    <x:row r="51" ht="52" customHeight="1">
      <x:c r="A51" s="29" t="str">
        <x:f>IF(P51=0,"",IF('Trades'!A51="","[Trades "&amp;ROW()&amp;"]",'Trades'!A51))</x:f>
      </x:c>
      <x:c r="B51" s="33" t="str">
        <x:f>IF(K51=0,"",CHOOSE(K51,"Completed","Open","Incomplete / invalid","Unsupported"))</x:f>
      </x:c>
      <x:c r="C51" s="33" t="str">
        <x:f>IF(P51=0,"",IF('Trades'!I51="UNSUPPORTED","Additions / reversals are unsupported",IF('Trades'!A51="","Enter a trade ID",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IDs: text starting with A–Z, up to 64 characters; do not use *, ?, ~, =, &lt; or &gt;. Example: T-001.",IF(COUNTIFS('Trades'!$A$9:$A$208,'Trades'!A51)&lt;&gt;1,"Trade ID is duplicated",IF('Trades'!B51="","Enter the symbol",IF(AND('Trades'!C51&lt;&gt;"LONG",'Trades'!C51&lt;&gt;"SHORT"),"Select LONG or SHORT",IF(NOT(ISNUMBER('Trades'!D51)),"Enter a valid opening date/time",IF(OR('Trades'!D51&lt;1,'Trades'!D51&gt;2958465),"Enter a valid opening date/time",IF(NOT(ISNUMBER('Trades'!E51)),"Enter a positive original quantity",IF(OR('Trades'!E51&lt;=0,'Trades'!E51&gt;1000000,ROUND('Trades'!E51,8)&lt;&gt;'Trades'!E51),"Enter a positive original quantity",IF('Trades'!F51="","State the quantity unit",IF(AND('Trades'!I51&lt;&gt;"OPEN",'Trades'!I51&lt;&gt;"CLOSED"),"Select OPEN or CLOSED",IF(AND('Trades'!J51&lt;&gt;"NET",'Trades'!J51&lt;&gt;"GROSS"),"Select NET or GROSS",IF(COUNTIFS('Exits'!$B$9:$B$608,'Trades'!A51,'Exits'!$G$9:$G$608,-1)&gt;0,"Review linked exit rows",IF(D51&gt;'Trades'!E51,"Closed quantity exceeds original",IF(AND('Trades'!I51="OPEN",D51='Trades'!E51),"OPEN conflicts with no remainder",IF('Trades'!I51="OPEN","",IF(O51=0,"Add a closing event in Exits",IF(D51&lt;&gt;'Trades'!E51,"CLOSED requires all quantity closed",IF(AND('Trades'!J51="NET",NOT(ISNUMBER('Trades'!L51))),"Enter the reconciled whole-position net",IF(AND('Trades'!J51="NET",'Trades'!K51&lt;&gt;"YES"),"Confirm the net covers the whole position",IF(IF('Trades'!J51="NET",IF('Trades'!M51="",FALSE,IF(NOT(ISNUMBER('Trades'!M51)),TRUE,OR('Trades'!M51&lt;0,'Trades'!M51&gt;1000000000,ROUND('Trades'!M51,2)&lt;&gt;'Trades'!M51))),FALSE),"Money: at most 2 decimals; absolute input value ≤ 1,000,000,000.",IF(IF('Trades'!J51="NET",IF('Trades'!N51="",FALSE,IF(NOT(ISNUMBER('Trades'!N51)),TRUE,OR('Trades'!N51&lt;0,'Trades'!N51&gt;1000000000,ROUND('Trades'!N51,2)&lt;&gt;'Trades'!N51))),FALSE),"Money: at most 2 decimals; absolute input value ≤ 1,000,000,000.",IF(IF('Trades'!J51="NET",IF('Trades'!O51="",FALSE,IF(NOT(ISNUMBER('Trades'!O51)),TRUE,OR(ABS('Trades'!O51)&gt;1000000000,ROUND('Trades'!O51,2)&lt;&gt;'Trades'!O51))),FALSE),"Money: at most 2 decimals; absolute input value ≤ 1,000,000,000.",IF(AND('Trades'!J51="GROSS",NOT(ISNUMBER('Trades'!M51))),"Enter commission: zero is a value",IF(AND('Trades'!J51="GROSS",'Trades'!M51&lt;0),"Commission must be nonnegative",IF(AND('Trades'!J51="GROSS",NOT(ISNUMBER('Trades'!N51))),"Enter other fees: zero is a value",IF(AND('Trades'!J51="GROSS",'Trades'!N51&lt;0),"Other fees must be nonnegative",IF(AND('Trades'!J51="GROSS",NOT(ISNUMBER('Trades'!O51))),"Enter signed financing, including zero",IF(AND('Trades'!J51="GROSS",NOT(ISNUMBER(F51))),"Enter gross P&amp;L for every exit",IF(IF('Trades'!J51="NET",OR(ABS('Trades'!L51)&gt;1000000000,ROUND('Trades'!L51,2)&lt;&gt;'Trades'!L51),FALSE),"Money: at most 2 decimals; absolute input value ≤ 1,000,000,000.",IF(IF('Trades'!J51="GROSS",OR(ABS('Trades'!M51)&gt;1000000000,ABS('Trades'!N51)&gt;1000000000,ABS('Trades'!O51)&gt;1000000000,ROUND('Trades'!M51,2)&lt;&gt;'Trades'!M51,ROUND('Trades'!N51,2)&lt;&gt;'Trades'!N51,ROUND('Trades'!O51,2)&lt;&gt;'Trades'!O51),FALSE),"Money: at most 2 decimals; absolute input value ≤ 1,000,000,000.",IF(AND('Trades'!G51&lt;&gt;"",OR(NOT(ISNUMBER('Trades'!G51)),'Trades'!G51&lt;=0)),"Enter a positive price or leave blank",IF(AND('Trades'!H51&lt;&gt;"",OR(NOT(ISNUMBER('Trades'!H51)),'Trades'!H51&lt;=0)),"Enter a positive price or leave blank","")))))))))))))))))))))))))))))))))))</x:f>
      </x:c>
      <x:c r="D51" s="31"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n.a.",ROUND(SUMIFS('Exits'!$I$9:$I$608,'Exits'!$B$9:$B$608,'Trades'!A51),8)))</x:f>
      </x:c>
      <x:c r="E51" s="32"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n.a.",IF(OR(O51=0,COUNTIFS('Exits'!$B$9:$B$608,'Trades'!A51,'Exits'!$G$9:$G$608,-1)&gt;0),"n.a.",_xlfn.MAXIFS('Exits'!$C$9:$C$608,'Exits'!$B$9:$B$608,'Trades'!A51))))</x:f>
      </x:c>
      <x:c r="F51" s="30"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n.a.",IF(AND(O51&gt;0,SUMIFS('Exits'!$J$9:$J$608,'Exits'!$B$9:$B$608,'Trades'!A51)=O51),ROUND(SUMIFS('Exits'!$F$9:$F$608,'Exits'!$B$9:$B$608,'Trades'!A51),2),"n.a.")))</x:f>
      </x:c>
      <x:c r="G51" s="30" t="str">
        <x:f>IF(P51=0,"",IF(K51&lt;&gt;1,"n.a.",IF('Trades'!J51="NET",'Trades'!L51,ROUND(F51-'Trades'!M51-'Trades'!N51+'Trades'!O51,2))))</x:f>
      </x:c>
      <x:c r="H51" s="31" t="str">
        <x:f>IF(P51=0,"",IF(N51=1,G51/'Trades'!P51,"n.a."))</x:f>
      </x:c>
      <x:c r="I51" s="33" t="str">
        <x:f>IF(P51=0,"",IF(K51&lt;&gt;1,"Position not completed",IF(NOT(ISNUMBER('Trades'!P51)),"Risk missing or invalid: positive, ≤ 1,000,000,000, at most 2 decimals.",IF(OR('Trades'!P51&lt;=0,'Trades'!P51&gt;1000000000,ROUND('Trades'!P51,2)&lt;&gt;'Trades'!P51),"Risk missing or invalid: positive, ≤ 1,000,000,000, at most 2 decimals.",IF(AND('Trades'!Q51&lt;&gt;"PRICE",'Trades'!Q51&lt;&gt;"ALL_IN"),"Select PRICE or ALL_IN",IF('Trades'!Q51&lt;&gt;'Summary'!$K$4,"Different selected basis","Recorded"))))))</x:f>
      </x:c>
      <x:c r="J51" s="33" t="str">
        <x:f>IF(P51=0,"",IF('Summary'!$H$6="Check date filters","Check date filters",IF(L51=1,"Included",IF(K51=1,"Outside period","Not eligible"))))</x:f>
      </x:c>
      <x:c r="K51" s="29" t="n">
        <x:f>IF(P51=0,0,IF('Trades'!I51="UNSUPPORTED",4,IF(C51&lt;&gt;"",3,IF('Trades'!I51="OPEN",2,1))))</x:f>
        <x:v>0</x:v>
      </x:c>
      <x:c r="L51" s="29" t="n">
        <x:f>IF(OR(K51&lt;&gt;1,'Summary'!$H$6="Check date filters"),0,IF(AND(OR('Summary'!$B$6="",E51&gt;='Summary'!$B$6),OR('Summary'!$E$6="",E51&lt;'Summary'!$E$6+1)),1,0))</x:f>
        <x:v>0</x:v>
      </x:c>
      <x:c r="M51" s="29" t="n">
        <x:f>IF(AND(L51=1,N51=1,'Trades'!Q51='Summary'!$K$4),1,0)</x:f>
        <x:v>0</x:v>
      </x:c>
      <x:c r="N51" s="29" t="n">
        <x:f>IF(K51&lt;&gt;1,0,IF(NOT(ISNUMBER('Trades'!P51)),0,IF(AND('Trades'!P51&gt;0,'Trades'!P51&lt;=1000000000,ROUND('Trades'!P51,2)='Trades'!P51,OR('Trades'!Q51="PRICE",'Trades'!Q51="ALL_IN")),1,0)))</x:f>
        <x:v>0</x:v>
      </x:c>
      <x:c r="O51" s="29" t="n">
        <x:f>IF(P51=0,0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0,COUNTIFS('Exits'!$B$9:$B$608,'Trades'!A51,'Exits'!$K$9:$K$608,1)))</x:f>
        <x:v>0</x:v>
      </x:c>
      <x:c r="P51" s="29" t="n">
        <x:f>IF(COUNTA('Trades'!A51:I51,'Trades'!K51:T51)=0,0,1)</x:f>
        <x:v>0</x:v>
      </x:c>
    </x:row>
    <x:row r="52" ht="52" customHeight="1">
      <x:c r="A52" s="29" t="str">
        <x:f>IF(P52=0,"",IF('Trades'!A52="","[Trades "&amp;ROW()&amp;"]",'Trades'!A52))</x:f>
      </x:c>
      <x:c r="B52" s="33" t="str">
        <x:f>IF(K52=0,"",CHOOSE(K52,"Completed","Open","Incomplete / invalid","Unsupported"))</x:f>
      </x:c>
      <x:c r="C52" s="33" t="str">
        <x:f>IF(P52=0,"",IF('Trades'!I52="UNSUPPORTED","Additions / reversals are unsupported",IF('Trades'!A52="","Enter a trade ID",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IDs: text starting with A–Z, up to 64 characters; do not use *, ?, ~, =, &lt; or &gt;. Example: T-001.",IF(COUNTIFS('Trades'!$A$9:$A$208,'Trades'!A52)&lt;&gt;1,"Trade ID is duplicated",IF('Trades'!B52="","Enter the symbol",IF(AND('Trades'!C52&lt;&gt;"LONG",'Trades'!C52&lt;&gt;"SHORT"),"Select LONG or SHORT",IF(NOT(ISNUMBER('Trades'!D52)),"Enter a valid opening date/time",IF(OR('Trades'!D52&lt;1,'Trades'!D52&gt;2958465),"Enter a valid opening date/time",IF(NOT(ISNUMBER('Trades'!E52)),"Enter a positive original quantity",IF(OR('Trades'!E52&lt;=0,'Trades'!E52&gt;1000000,ROUND('Trades'!E52,8)&lt;&gt;'Trades'!E52),"Enter a positive original quantity",IF('Trades'!F52="","State the quantity unit",IF(AND('Trades'!I52&lt;&gt;"OPEN",'Trades'!I52&lt;&gt;"CLOSED"),"Select OPEN or CLOSED",IF(AND('Trades'!J52&lt;&gt;"NET",'Trades'!J52&lt;&gt;"GROSS"),"Select NET or GROSS",IF(COUNTIFS('Exits'!$B$9:$B$608,'Trades'!A52,'Exits'!$G$9:$G$608,-1)&gt;0,"Review linked exit rows",IF(D52&gt;'Trades'!E52,"Closed quantity exceeds original",IF(AND('Trades'!I52="OPEN",D52='Trades'!E52),"OPEN conflicts with no remainder",IF('Trades'!I52="OPEN","",IF(O52=0,"Add a closing event in Exits",IF(D52&lt;&gt;'Trades'!E52,"CLOSED requires all quantity closed",IF(AND('Trades'!J52="NET",NOT(ISNUMBER('Trades'!L52))),"Enter the reconciled whole-position net",IF(AND('Trades'!J52="NET",'Trades'!K52&lt;&gt;"YES"),"Confirm the net covers the whole position",IF(IF('Trades'!J52="NET",IF('Trades'!M52="",FALSE,IF(NOT(ISNUMBER('Trades'!M52)),TRUE,OR('Trades'!M52&lt;0,'Trades'!M52&gt;1000000000,ROUND('Trades'!M52,2)&lt;&gt;'Trades'!M52))),FALSE),"Money: at most 2 decimals; absolute input value ≤ 1,000,000,000.",IF(IF('Trades'!J52="NET",IF('Trades'!N52="",FALSE,IF(NOT(ISNUMBER('Trades'!N52)),TRUE,OR('Trades'!N52&lt;0,'Trades'!N52&gt;1000000000,ROUND('Trades'!N52,2)&lt;&gt;'Trades'!N52))),FALSE),"Money: at most 2 decimals; absolute input value ≤ 1,000,000,000.",IF(IF('Trades'!J52="NET",IF('Trades'!O52="",FALSE,IF(NOT(ISNUMBER('Trades'!O52)),TRUE,OR(ABS('Trades'!O52)&gt;1000000000,ROUND('Trades'!O52,2)&lt;&gt;'Trades'!O52))),FALSE),"Money: at most 2 decimals; absolute input value ≤ 1,000,000,000.",IF(AND('Trades'!J52="GROSS",NOT(ISNUMBER('Trades'!M52))),"Enter commission: zero is a value",IF(AND('Trades'!J52="GROSS",'Trades'!M52&lt;0),"Commission must be nonnegative",IF(AND('Trades'!J52="GROSS",NOT(ISNUMBER('Trades'!N52))),"Enter other fees: zero is a value",IF(AND('Trades'!J52="GROSS",'Trades'!N52&lt;0),"Other fees must be nonnegative",IF(AND('Trades'!J52="GROSS",NOT(ISNUMBER('Trades'!O52))),"Enter signed financing, including zero",IF(AND('Trades'!J52="GROSS",NOT(ISNUMBER(F52))),"Enter gross P&amp;L for every exit",IF(IF('Trades'!J52="NET",OR(ABS('Trades'!L52)&gt;1000000000,ROUND('Trades'!L52,2)&lt;&gt;'Trades'!L52),FALSE),"Money: at most 2 decimals; absolute input value ≤ 1,000,000,000.",IF(IF('Trades'!J52="GROSS",OR(ABS('Trades'!M52)&gt;1000000000,ABS('Trades'!N52)&gt;1000000000,ABS('Trades'!O52)&gt;1000000000,ROUND('Trades'!M52,2)&lt;&gt;'Trades'!M52,ROUND('Trades'!N52,2)&lt;&gt;'Trades'!N52,ROUND('Trades'!O52,2)&lt;&gt;'Trades'!O52),FALSE),"Money: at most 2 decimals; absolute input value ≤ 1,000,000,000.",IF(AND('Trades'!G52&lt;&gt;"",OR(NOT(ISNUMBER('Trades'!G52)),'Trades'!G52&lt;=0)),"Enter a positive price or leave blank",IF(AND('Trades'!H52&lt;&gt;"",OR(NOT(ISNUMBER('Trades'!H52)),'Trades'!H52&lt;=0)),"Enter a positive price or leave blank","")))))))))))))))))))))))))))))))))))</x:f>
      </x:c>
      <x:c r="D52" s="31"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n.a.",ROUND(SUMIFS('Exits'!$I$9:$I$608,'Exits'!$B$9:$B$608,'Trades'!A52),8)))</x:f>
      </x:c>
      <x:c r="E52" s="32"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n.a.",IF(OR(O52=0,COUNTIFS('Exits'!$B$9:$B$608,'Trades'!A52,'Exits'!$G$9:$G$608,-1)&gt;0),"n.a.",_xlfn.MAXIFS('Exits'!$C$9:$C$608,'Exits'!$B$9:$B$608,'Trades'!A52))))</x:f>
      </x:c>
      <x:c r="F52" s="30"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n.a.",IF(AND(O52&gt;0,SUMIFS('Exits'!$J$9:$J$608,'Exits'!$B$9:$B$608,'Trades'!A52)=O52),ROUND(SUMIFS('Exits'!$F$9:$F$608,'Exits'!$B$9:$B$608,'Trades'!A52),2),"n.a.")))</x:f>
      </x:c>
      <x:c r="G52" s="30" t="str">
        <x:f>IF(P52=0,"",IF(K52&lt;&gt;1,"n.a.",IF('Trades'!J52="NET",'Trades'!L52,ROUND(F52-'Trades'!M52-'Trades'!N52+'Trades'!O52,2))))</x:f>
      </x:c>
      <x:c r="H52" s="31" t="str">
        <x:f>IF(P52=0,"",IF(N52=1,G52/'Trades'!P52,"n.a."))</x:f>
      </x:c>
      <x:c r="I52" s="33" t="str">
        <x:f>IF(P52=0,"",IF(K52&lt;&gt;1,"Position not completed",IF(NOT(ISNUMBER('Trades'!P52)),"Risk missing or invalid: positive, ≤ 1,000,000,000, at most 2 decimals.",IF(OR('Trades'!P52&lt;=0,'Trades'!P52&gt;1000000000,ROUND('Trades'!P52,2)&lt;&gt;'Trades'!P52),"Risk missing or invalid: positive, ≤ 1,000,000,000, at most 2 decimals.",IF(AND('Trades'!Q52&lt;&gt;"PRICE",'Trades'!Q52&lt;&gt;"ALL_IN"),"Select PRICE or ALL_IN",IF('Trades'!Q52&lt;&gt;'Summary'!$K$4,"Different selected basis","Recorded"))))))</x:f>
      </x:c>
      <x:c r="J52" s="33" t="str">
        <x:f>IF(P52=0,"",IF('Summary'!$H$6="Check date filters","Check date filters",IF(L52=1,"Included",IF(K52=1,"Outside period","Not eligible"))))</x:f>
      </x:c>
      <x:c r="K52" s="29" t="n">
        <x:f>IF(P52=0,0,IF('Trades'!I52="UNSUPPORTED",4,IF(C52&lt;&gt;"",3,IF('Trades'!I52="OPEN",2,1))))</x:f>
        <x:v>0</x:v>
      </x:c>
      <x:c r="L52" s="29" t="n">
        <x:f>IF(OR(K52&lt;&gt;1,'Summary'!$H$6="Check date filters"),0,IF(AND(OR('Summary'!$B$6="",E52&gt;='Summary'!$B$6),OR('Summary'!$E$6="",E52&lt;'Summary'!$E$6+1)),1,0))</x:f>
        <x:v>0</x:v>
      </x:c>
      <x:c r="M52" s="29" t="n">
        <x:f>IF(AND(L52=1,N52=1,'Trades'!Q52='Summary'!$K$4),1,0)</x:f>
        <x:v>0</x:v>
      </x:c>
      <x:c r="N52" s="29" t="n">
        <x:f>IF(K52&lt;&gt;1,0,IF(NOT(ISNUMBER('Trades'!P52)),0,IF(AND('Trades'!P52&gt;0,'Trades'!P52&lt;=1000000000,ROUND('Trades'!P52,2)='Trades'!P52,OR('Trades'!Q52="PRICE",'Trades'!Q52="ALL_IN")),1,0)))</x:f>
        <x:v>0</x:v>
      </x:c>
      <x:c r="O52" s="29" t="n">
        <x:f>IF(P52=0,0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0,COUNTIFS('Exits'!$B$9:$B$608,'Trades'!A52,'Exits'!$K$9:$K$608,1)))</x:f>
        <x:v>0</x:v>
      </x:c>
      <x:c r="P52" s="29" t="n">
        <x:f>IF(COUNTA('Trades'!A52:I52,'Trades'!K52:T52)=0,0,1)</x:f>
        <x:v>0</x:v>
      </x:c>
    </x:row>
    <x:row r="53" ht="52" customHeight="1">
      <x:c r="A53" s="29" t="str">
        <x:f>IF(P53=0,"",IF('Trades'!A53="","[Trades "&amp;ROW()&amp;"]",'Trades'!A53))</x:f>
      </x:c>
      <x:c r="B53" s="33" t="str">
        <x:f>IF(K53=0,"",CHOOSE(K53,"Completed","Open","Incomplete / invalid","Unsupported"))</x:f>
      </x:c>
      <x:c r="C53" s="33" t="str">
        <x:f>IF(P53=0,"",IF('Trades'!I53="UNSUPPORTED","Additions / reversals are unsupported",IF('Trades'!A53="","Enter a trade ID",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IDs: text starting with A–Z, up to 64 characters; do not use *, ?, ~, =, &lt; or &gt;. Example: T-001.",IF(COUNTIFS('Trades'!$A$9:$A$208,'Trades'!A53)&lt;&gt;1,"Trade ID is duplicated",IF('Trades'!B53="","Enter the symbol",IF(AND('Trades'!C53&lt;&gt;"LONG",'Trades'!C53&lt;&gt;"SHORT"),"Select LONG or SHORT",IF(NOT(ISNUMBER('Trades'!D53)),"Enter a valid opening date/time",IF(OR('Trades'!D53&lt;1,'Trades'!D53&gt;2958465),"Enter a valid opening date/time",IF(NOT(ISNUMBER('Trades'!E53)),"Enter a positive original quantity",IF(OR('Trades'!E53&lt;=0,'Trades'!E53&gt;1000000,ROUND('Trades'!E53,8)&lt;&gt;'Trades'!E53),"Enter a positive original quantity",IF('Trades'!F53="","State the quantity unit",IF(AND('Trades'!I53&lt;&gt;"OPEN",'Trades'!I53&lt;&gt;"CLOSED"),"Select OPEN or CLOSED",IF(AND('Trades'!J53&lt;&gt;"NET",'Trades'!J53&lt;&gt;"GROSS"),"Select NET or GROSS",IF(COUNTIFS('Exits'!$B$9:$B$608,'Trades'!A53,'Exits'!$G$9:$G$608,-1)&gt;0,"Review linked exit rows",IF(D53&gt;'Trades'!E53,"Closed quantity exceeds original",IF(AND('Trades'!I53="OPEN",D53='Trades'!E53),"OPEN conflicts with no remainder",IF('Trades'!I53="OPEN","",IF(O53=0,"Add a closing event in Exits",IF(D53&lt;&gt;'Trades'!E53,"CLOSED requires all quantity closed",IF(AND('Trades'!J53="NET",NOT(ISNUMBER('Trades'!L53))),"Enter the reconciled whole-position net",IF(AND('Trades'!J53="NET",'Trades'!K53&lt;&gt;"YES"),"Confirm the net covers the whole position",IF(IF('Trades'!J53="NET",IF('Trades'!M53="",FALSE,IF(NOT(ISNUMBER('Trades'!M53)),TRUE,OR('Trades'!M53&lt;0,'Trades'!M53&gt;1000000000,ROUND('Trades'!M53,2)&lt;&gt;'Trades'!M53))),FALSE),"Money: at most 2 decimals; absolute input value ≤ 1,000,000,000.",IF(IF('Trades'!J53="NET",IF('Trades'!N53="",FALSE,IF(NOT(ISNUMBER('Trades'!N53)),TRUE,OR('Trades'!N53&lt;0,'Trades'!N53&gt;1000000000,ROUND('Trades'!N53,2)&lt;&gt;'Trades'!N53))),FALSE),"Money: at most 2 decimals; absolute input value ≤ 1,000,000,000.",IF(IF('Trades'!J53="NET",IF('Trades'!O53="",FALSE,IF(NOT(ISNUMBER('Trades'!O53)),TRUE,OR(ABS('Trades'!O53)&gt;1000000000,ROUND('Trades'!O53,2)&lt;&gt;'Trades'!O53))),FALSE),"Money: at most 2 decimals; absolute input value ≤ 1,000,000,000.",IF(AND('Trades'!J53="GROSS",NOT(ISNUMBER('Trades'!M53))),"Enter commission: zero is a value",IF(AND('Trades'!J53="GROSS",'Trades'!M53&lt;0),"Commission must be nonnegative",IF(AND('Trades'!J53="GROSS",NOT(ISNUMBER('Trades'!N53))),"Enter other fees: zero is a value",IF(AND('Trades'!J53="GROSS",'Trades'!N53&lt;0),"Other fees must be nonnegative",IF(AND('Trades'!J53="GROSS",NOT(ISNUMBER('Trades'!O53))),"Enter signed financing, including zero",IF(AND('Trades'!J53="GROSS",NOT(ISNUMBER(F53))),"Enter gross P&amp;L for every exit",IF(IF('Trades'!J53="NET",OR(ABS('Trades'!L53)&gt;1000000000,ROUND('Trades'!L53,2)&lt;&gt;'Trades'!L53),FALSE),"Money: at most 2 decimals; absolute input value ≤ 1,000,000,000.",IF(IF('Trades'!J53="GROSS",OR(ABS('Trades'!M53)&gt;1000000000,ABS('Trades'!N53)&gt;1000000000,ABS('Trades'!O53)&gt;1000000000,ROUND('Trades'!M53,2)&lt;&gt;'Trades'!M53,ROUND('Trades'!N53,2)&lt;&gt;'Trades'!N53,ROUND('Trades'!O53,2)&lt;&gt;'Trades'!O53),FALSE),"Money: at most 2 decimals; absolute input value ≤ 1,000,000,000.",IF(AND('Trades'!G53&lt;&gt;"",OR(NOT(ISNUMBER('Trades'!G53)),'Trades'!G53&lt;=0)),"Enter a positive price or leave blank",IF(AND('Trades'!H53&lt;&gt;"",OR(NOT(ISNUMBER('Trades'!H53)),'Trades'!H53&lt;=0)),"Enter a positive price or leave blank","")))))))))))))))))))))))))))))))))))</x:f>
      </x:c>
      <x:c r="D53" s="31"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n.a.",ROUND(SUMIFS('Exits'!$I$9:$I$608,'Exits'!$B$9:$B$608,'Trades'!A53),8)))</x:f>
      </x:c>
      <x:c r="E53" s="32"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n.a.",IF(OR(O53=0,COUNTIFS('Exits'!$B$9:$B$608,'Trades'!A53,'Exits'!$G$9:$G$608,-1)&gt;0),"n.a.",_xlfn.MAXIFS('Exits'!$C$9:$C$608,'Exits'!$B$9:$B$608,'Trades'!A53))))</x:f>
      </x:c>
      <x:c r="F53" s="30"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n.a.",IF(AND(O53&gt;0,SUMIFS('Exits'!$J$9:$J$608,'Exits'!$B$9:$B$608,'Trades'!A53)=O53),ROUND(SUMIFS('Exits'!$F$9:$F$608,'Exits'!$B$9:$B$608,'Trades'!A53),2),"n.a.")))</x:f>
      </x:c>
      <x:c r="G53" s="30" t="str">
        <x:f>IF(P53=0,"",IF(K53&lt;&gt;1,"n.a.",IF('Trades'!J53="NET",'Trades'!L53,ROUND(F53-'Trades'!M53-'Trades'!N53+'Trades'!O53,2))))</x:f>
      </x:c>
      <x:c r="H53" s="31" t="str">
        <x:f>IF(P53=0,"",IF(N53=1,G53/'Trades'!P53,"n.a."))</x:f>
      </x:c>
      <x:c r="I53" s="33" t="str">
        <x:f>IF(P53=0,"",IF(K53&lt;&gt;1,"Position not completed",IF(NOT(ISNUMBER('Trades'!P53)),"Risk missing or invalid: positive, ≤ 1,000,000,000, at most 2 decimals.",IF(OR('Trades'!P53&lt;=0,'Trades'!P53&gt;1000000000,ROUND('Trades'!P53,2)&lt;&gt;'Trades'!P53),"Risk missing or invalid: positive, ≤ 1,000,000,000, at most 2 decimals.",IF(AND('Trades'!Q53&lt;&gt;"PRICE",'Trades'!Q53&lt;&gt;"ALL_IN"),"Select PRICE or ALL_IN",IF('Trades'!Q53&lt;&gt;'Summary'!$K$4,"Different selected basis","Recorded"))))))</x:f>
      </x:c>
      <x:c r="J53" s="33" t="str">
        <x:f>IF(P53=0,"",IF('Summary'!$H$6="Check date filters","Check date filters",IF(L53=1,"Included",IF(K53=1,"Outside period","Not eligible"))))</x:f>
      </x:c>
      <x:c r="K53" s="29" t="n">
        <x:f>IF(P53=0,0,IF('Trades'!I53="UNSUPPORTED",4,IF(C53&lt;&gt;"",3,IF('Trades'!I53="OPEN",2,1))))</x:f>
        <x:v>0</x:v>
      </x:c>
      <x:c r="L53" s="29" t="n">
        <x:f>IF(OR(K53&lt;&gt;1,'Summary'!$H$6="Check date filters"),0,IF(AND(OR('Summary'!$B$6="",E53&gt;='Summary'!$B$6),OR('Summary'!$E$6="",E53&lt;'Summary'!$E$6+1)),1,0))</x:f>
        <x:v>0</x:v>
      </x:c>
      <x:c r="M53" s="29" t="n">
        <x:f>IF(AND(L53=1,N53=1,'Trades'!Q53='Summary'!$K$4),1,0)</x:f>
        <x:v>0</x:v>
      </x:c>
      <x:c r="N53" s="29" t="n">
        <x:f>IF(K53&lt;&gt;1,0,IF(NOT(ISNUMBER('Trades'!P53)),0,IF(AND('Trades'!P53&gt;0,'Trades'!P53&lt;=1000000000,ROUND('Trades'!P53,2)='Trades'!P53,OR('Trades'!Q53="PRICE",'Trades'!Q53="ALL_IN")),1,0)))</x:f>
        <x:v>0</x:v>
      </x:c>
      <x:c r="O53" s="29" t="n">
        <x:f>IF(P53=0,0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0,COUNTIFS('Exits'!$B$9:$B$608,'Trades'!A53,'Exits'!$K$9:$K$608,1)))</x:f>
        <x:v>0</x:v>
      </x:c>
      <x:c r="P53" s="29" t="n">
        <x:f>IF(COUNTA('Trades'!A53:I53,'Trades'!K53:T53)=0,0,1)</x:f>
        <x:v>0</x:v>
      </x:c>
    </x:row>
    <x:row r="54" ht="52" customHeight="1">
      <x:c r="A54" s="29" t="str">
        <x:f>IF(P54=0,"",IF('Trades'!A54="","[Trades "&amp;ROW()&amp;"]",'Trades'!A54))</x:f>
      </x:c>
      <x:c r="B54" s="33" t="str">
        <x:f>IF(K54=0,"",CHOOSE(K54,"Completed","Open","Incomplete / invalid","Unsupported"))</x:f>
      </x:c>
      <x:c r="C54" s="33" t="str">
        <x:f>IF(P54=0,"",IF('Trades'!I54="UNSUPPORTED","Additions / reversals are unsupported",IF('Trades'!A54="","Enter a trade ID",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IDs: text starting with A–Z, up to 64 characters; do not use *, ?, ~, =, &lt; or &gt;. Example: T-001.",IF(COUNTIFS('Trades'!$A$9:$A$208,'Trades'!A54)&lt;&gt;1,"Trade ID is duplicated",IF('Trades'!B54="","Enter the symbol",IF(AND('Trades'!C54&lt;&gt;"LONG",'Trades'!C54&lt;&gt;"SHORT"),"Select LONG or SHORT",IF(NOT(ISNUMBER('Trades'!D54)),"Enter a valid opening date/time",IF(OR('Trades'!D54&lt;1,'Trades'!D54&gt;2958465),"Enter a valid opening date/time",IF(NOT(ISNUMBER('Trades'!E54)),"Enter a positive original quantity",IF(OR('Trades'!E54&lt;=0,'Trades'!E54&gt;1000000,ROUND('Trades'!E54,8)&lt;&gt;'Trades'!E54),"Enter a positive original quantity",IF('Trades'!F54="","State the quantity unit",IF(AND('Trades'!I54&lt;&gt;"OPEN",'Trades'!I54&lt;&gt;"CLOSED"),"Select OPEN or CLOSED",IF(AND('Trades'!J54&lt;&gt;"NET",'Trades'!J54&lt;&gt;"GROSS"),"Select NET or GROSS",IF(COUNTIFS('Exits'!$B$9:$B$608,'Trades'!A54,'Exits'!$G$9:$G$608,-1)&gt;0,"Review linked exit rows",IF(D54&gt;'Trades'!E54,"Closed quantity exceeds original",IF(AND('Trades'!I54="OPEN",D54='Trades'!E54),"OPEN conflicts with no remainder",IF('Trades'!I54="OPEN","",IF(O54=0,"Add a closing event in Exits",IF(D54&lt;&gt;'Trades'!E54,"CLOSED requires all quantity closed",IF(AND('Trades'!J54="NET",NOT(ISNUMBER('Trades'!L54))),"Enter the reconciled whole-position net",IF(AND('Trades'!J54="NET",'Trades'!K54&lt;&gt;"YES"),"Confirm the net covers the whole position",IF(IF('Trades'!J54="NET",IF('Trades'!M54="",FALSE,IF(NOT(ISNUMBER('Trades'!M54)),TRUE,OR('Trades'!M54&lt;0,'Trades'!M54&gt;1000000000,ROUND('Trades'!M54,2)&lt;&gt;'Trades'!M54))),FALSE),"Money: at most 2 decimals; absolute input value ≤ 1,000,000,000.",IF(IF('Trades'!J54="NET",IF('Trades'!N54="",FALSE,IF(NOT(ISNUMBER('Trades'!N54)),TRUE,OR('Trades'!N54&lt;0,'Trades'!N54&gt;1000000000,ROUND('Trades'!N54,2)&lt;&gt;'Trades'!N54))),FALSE),"Money: at most 2 decimals; absolute input value ≤ 1,000,000,000.",IF(IF('Trades'!J54="NET",IF('Trades'!O54="",FALSE,IF(NOT(ISNUMBER('Trades'!O54)),TRUE,OR(ABS('Trades'!O54)&gt;1000000000,ROUND('Trades'!O54,2)&lt;&gt;'Trades'!O54))),FALSE),"Money: at most 2 decimals; absolute input value ≤ 1,000,000,000.",IF(AND('Trades'!J54="GROSS",NOT(ISNUMBER('Trades'!M54))),"Enter commission: zero is a value",IF(AND('Trades'!J54="GROSS",'Trades'!M54&lt;0),"Commission must be nonnegative",IF(AND('Trades'!J54="GROSS",NOT(ISNUMBER('Trades'!N54))),"Enter other fees: zero is a value",IF(AND('Trades'!J54="GROSS",'Trades'!N54&lt;0),"Other fees must be nonnegative",IF(AND('Trades'!J54="GROSS",NOT(ISNUMBER('Trades'!O54))),"Enter signed financing, including zero",IF(AND('Trades'!J54="GROSS",NOT(ISNUMBER(F54))),"Enter gross P&amp;L for every exit",IF(IF('Trades'!J54="NET",OR(ABS('Trades'!L54)&gt;1000000000,ROUND('Trades'!L54,2)&lt;&gt;'Trades'!L54),FALSE),"Money: at most 2 decimals; absolute input value ≤ 1,000,000,000.",IF(IF('Trades'!J54="GROSS",OR(ABS('Trades'!M54)&gt;1000000000,ABS('Trades'!N54)&gt;1000000000,ABS('Trades'!O54)&gt;1000000000,ROUND('Trades'!M54,2)&lt;&gt;'Trades'!M54,ROUND('Trades'!N54,2)&lt;&gt;'Trades'!N54,ROUND('Trades'!O54,2)&lt;&gt;'Trades'!O54),FALSE),"Money: at most 2 decimals; absolute input value ≤ 1,000,000,000.",IF(AND('Trades'!G54&lt;&gt;"",OR(NOT(ISNUMBER('Trades'!G54)),'Trades'!G54&lt;=0)),"Enter a positive price or leave blank",IF(AND('Trades'!H54&lt;&gt;"",OR(NOT(ISNUMBER('Trades'!H54)),'Trades'!H54&lt;=0)),"Enter a positive price or leave blank","")))))))))))))))))))))))))))))))))))</x:f>
      </x:c>
      <x:c r="D54" s="31"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n.a.",ROUND(SUMIFS('Exits'!$I$9:$I$608,'Exits'!$B$9:$B$608,'Trades'!A54),8)))</x:f>
      </x:c>
      <x:c r="E54" s="32"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n.a.",IF(OR(O54=0,COUNTIFS('Exits'!$B$9:$B$608,'Trades'!A54,'Exits'!$G$9:$G$608,-1)&gt;0),"n.a.",_xlfn.MAXIFS('Exits'!$C$9:$C$608,'Exits'!$B$9:$B$608,'Trades'!A54))))</x:f>
      </x:c>
      <x:c r="F54" s="30"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n.a.",IF(AND(O54&gt;0,SUMIFS('Exits'!$J$9:$J$608,'Exits'!$B$9:$B$608,'Trades'!A54)=O54),ROUND(SUMIFS('Exits'!$F$9:$F$608,'Exits'!$B$9:$B$608,'Trades'!A54),2),"n.a.")))</x:f>
      </x:c>
      <x:c r="G54" s="30" t="str">
        <x:f>IF(P54=0,"",IF(K54&lt;&gt;1,"n.a.",IF('Trades'!J54="NET",'Trades'!L54,ROUND(F54-'Trades'!M54-'Trades'!N54+'Trades'!O54,2))))</x:f>
      </x:c>
      <x:c r="H54" s="31" t="str">
        <x:f>IF(P54=0,"",IF(N54=1,G54/'Trades'!P54,"n.a."))</x:f>
      </x:c>
      <x:c r="I54" s="33" t="str">
        <x:f>IF(P54=0,"",IF(K54&lt;&gt;1,"Position not completed",IF(NOT(ISNUMBER('Trades'!P54)),"Risk missing or invalid: positive, ≤ 1,000,000,000, at most 2 decimals.",IF(OR('Trades'!P54&lt;=0,'Trades'!P54&gt;1000000000,ROUND('Trades'!P54,2)&lt;&gt;'Trades'!P54),"Risk missing or invalid: positive, ≤ 1,000,000,000, at most 2 decimals.",IF(AND('Trades'!Q54&lt;&gt;"PRICE",'Trades'!Q54&lt;&gt;"ALL_IN"),"Select PRICE or ALL_IN",IF('Trades'!Q54&lt;&gt;'Summary'!$K$4,"Different selected basis","Recorded"))))))</x:f>
      </x:c>
      <x:c r="J54" s="33" t="str">
        <x:f>IF(P54=0,"",IF('Summary'!$H$6="Check date filters","Check date filters",IF(L54=1,"Included",IF(K54=1,"Outside period","Not eligible"))))</x:f>
      </x:c>
      <x:c r="K54" s="29" t="n">
        <x:f>IF(P54=0,0,IF('Trades'!I54="UNSUPPORTED",4,IF(C54&lt;&gt;"",3,IF('Trades'!I54="OPEN",2,1))))</x:f>
        <x:v>0</x:v>
      </x:c>
      <x:c r="L54" s="29" t="n">
        <x:f>IF(OR(K54&lt;&gt;1,'Summary'!$H$6="Check date filters"),0,IF(AND(OR('Summary'!$B$6="",E54&gt;='Summary'!$B$6),OR('Summary'!$E$6="",E54&lt;'Summary'!$E$6+1)),1,0))</x:f>
        <x:v>0</x:v>
      </x:c>
      <x:c r="M54" s="29" t="n">
        <x:f>IF(AND(L54=1,N54=1,'Trades'!Q54='Summary'!$K$4),1,0)</x:f>
        <x:v>0</x:v>
      </x:c>
      <x:c r="N54" s="29" t="n">
        <x:f>IF(K54&lt;&gt;1,0,IF(NOT(ISNUMBER('Trades'!P54)),0,IF(AND('Trades'!P54&gt;0,'Trades'!P54&lt;=1000000000,ROUND('Trades'!P54,2)='Trades'!P54,OR('Trades'!Q54="PRICE",'Trades'!Q54="ALL_IN")),1,0)))</x:f>
        <x:v>0</x:v>
      </x:c>
      <x:c r="O54" s="29" t="n">
        <x:f>IF(P54=0,0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0,COUNTIFS('Exits'!$B$9:$B$608,'Trades'!A54,'Exits'!$K$9:$K$608,1)))</x:f>
        <x:v>0</x:v>
      </x:c>
      <x:c r="P54" s="29" t="n">
        <x:f>IF(COUNTA('Trades'!A54:I54,'Trades'!K54:T54)=0,0,1)</x:f>
        <x:v>0</x:v>
      </x:c>
    </x:row>
    <x:row r="55" ht="52" customHeight="1">
      <x:c r="A55" s="29" t="str">
        <x:f>IF(P55=0,"",IF('Trades'!A55="","[Trades "&amp;ROW()&amp;"]",'Trades'!A55))</x:f>
      </x:c>
      <x:c r="B55" s="33" t="str">
        <x:f>IF(K55=0,"",CHOOSE(K55,"Completed","Open","Incomplete / invalid","Unsupported"))</x:f>
      </x:c>
      <x:c r="C55" s="33" t="str">
        <x:f>IF(P55=0,"",IF('Trades'!I55="UNSUPPORTED","Additions / reversals are unsupported",IF('Trades'!A55="","Enter a trade ID",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IDs: text starting with A–Z, up to 64 characters; do not use *, ?, ~, =, &lt; or &gt;. Example: T-001.",IF(COUNTIFS('Trades'!$A$9:$A$208,'Trades'!A55)&lt;&gt;1,"Trade ID is duplicated",IF('Trades'!B55="","Enter the symbol",IF(AND('Trades'!C55&lt;&gt;"LONG",'Trades'!C55&lt;&gt;"SHORT"),"Select LONG or SHORT",IF(NOT(ISNUMBER('Trades'!D55)),"Enter a valid opening date/time",IF(OR('Trades'!D55&lt;1,'Trades'!D55&gt;2958465),"Enter a valid opening date/time",IF(NOT(ISNUMBER('Trades'!E55)),"Enter a positive original quantity",IF(OR('Trades'!E55&lt;=0,'Trades'!E55&gt;1000000,ROUND('Trades'!E55,8)&lt;&gt;'Trades'!E55),"Enter a positive original quantity",IF('Trades'!F55="","State the quantity unit",IF(AND('Trades'!I55&lt;&gt;"OPEN",'Trades'!I55&lt;&gt;"CLOSED"),"Select OPEN or CLOSED",IF(AND('Trades'!J55&lt;&gt;"NET",'Trades'!J55&lt;&gt;"GROSS"),"Select NET or GROSS",IF(COUNTIFS('Exits'!$B$9:$B$608,'Trades'!A55,'Exits'!$G$9:$G$608,-1)&gt;0,"Review linked exit rows",IF(D55&gt;'Trades'!E55,"Closed quantity exceeds original",IF(AND('Trades'!I55="OPEN",D55='Trades'!E55),"OPEN conflicts with no remainder",IF('Trades'!I55="OPEN","",IF(O55=0,"Add a closing event in Exits",IF(D55&lt;&gt;'Trades'!E55,"CLOSED requires all quantity closed",IF(AND('Trades'!J55="NET",NOT(ISNUMBER('Trades'!L55))),"Enter the reconciled whole-position net",IF(AND('Trades'!J55="NET",'Trades'!K55&lt;&gt;"YES"),"Confirm the net covers the whole position",IF(IF('Trades'!J55="NET",IF('Trades'!M55="",FALSE,IF(NOT(ISNUMBER('Trades'!M55)),TRUE,OR('Trades'!M55&lt;0,'Trades'!M55&gt;1000000000,ROUND('Trades'!M55,2)&lt;&gt;'Trades'!M55))),FALSE),"Money: at most 2 decimals; absolute input value ≤ 1,000,000,000.",IF(IF('Trades'!J55="NET",IF('Trades'!N55="",FALSE,IF(NOT(ISNUMBER('Trades'!N55)),TRUE,OR('Trades'!N55&lt;0,'Trades'!N55&gt;1000000000,ROUND('Trades'!N55,2)&lt;&gt;'Trades'!N55))),FALSE),"Money: at most 2 decimals; absolute input value ≤ 1,000,000,000.",IF(IF('Trades'!J55="NET",IF('Trades'!O55="",FALSE,IF(NOT(ISNUMBER('Trades'!O55)),TRUE,OR(ABS('Trades'!O55)&gt;1000000000,ROUND('Trades'!O55,2)&lt;&gt;'Trades'!O55))),FALSE),"Money: at most 2 decimals; absolute input value ≤ 1,000,000,000.",IF(AND('Trades'!J55="GROSS",NOT(ISNUMBER('Trades'!M55))),"Enter commission: zero is a value",IF(AND('Trades'!J55="GROSS",'Trades'!M55&lt;0),"Commission must be nonnegative",IF(AND('Trades'!J55="GROSS",NOT(ISNUMBER('Trades'!N55))),"Enter other fees: zero is a value",IF(AND('Trades'!J55="GROSS",'Trades'!N55&lt;0),"Other fees must be nonnegative",IF(AND('Trades'!J55="GROSS",NOT(ISNUMBER('Trades'!O55))),"Enter signed financing, including zero",IF(AND('Trades'!J55="GROSS",NOT(ISNUMBER(F55))),"Enter gross P&amp;L for every exit",IF(IF('Trades'!J55="NET",OR(ABS('Trades'!L55)&gt;1000000000,ROUND('Trades'!L55,2)&lt;&gt;'Trades'!L55),FALSE),"Money: at most 2 decimals; absolute input value ≤ 1,000,000,000.",IF(IF('Trades'!J55="GROSS",OR(ABS('Trades'!M55)&gt;1000000000,ABS('Trades'!N55)&gt;1000000000,ABS('Trades'!O55)&gt;1000000000,ROUND('Trades'!M55,2)&lt;&gt;'Trades'!M55,ROUND('Trades'!N55,2)&lt;&gt;'Trades'!N55,ROUND('Trades'!O55,2)&lt;&gt;'Trades'!O55),FALSE),"Money: at most 2 decimals; absolute input value ≤ 1,000,000,000.",IF(AND('Trades'!G55&lt;&gt;"",OR(NOT(ISNUMBER('Trades'!G55)),'Trades'!G55&lt;=0)),"Enter a positive price or leave blank",IF(AND('Trades'!H55&lt;&gt;"",OR(NOT(ISNUMBER('Trades'!H55)),'Trades'!H55&lt;=0)),"Enter a positive price or leave blank","")))))))))))))))))))))))))))))))))))</x:f>
      </x:c>
      <x:c r="D55" s="31"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n.a.",ROUND(SUMIFS('Exits'!$I$9:$I$608,'Exits'!$B$9:$B$608,'Trades'!A55),8)))</x:f>
      </x:c>
      <x:c r="E55" s="32"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n.a.",IF(OR(O55=0,COUNTIFS('Exits'!$B$9:$B$608,'Trades'!A55,'Exits'!$G$9:$G$608,-1)&gt;0),"n.a.",_xlfn.MAXIFS('Exits'!$C$9:$C$608,'Exits'!$B$9:$B$608,'Trades'!A55))))</x:f>
      </x:c>
      <x:c r="F55" s="30"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n.a.",IF(AND(O55&gt;0,SUMIFS('Exits'!$J$9:$J$608,'Exits'!$B$9:$B$608,'Trades'!A55)=O55),ROUND(SUMIFS('Exits'!$F$9:$F$608,'Exits'!$B$9:$B$608,'Trades'!A55),2),"n.a.")))</x:f>
      </x:c>
      <x:c r="G55" s="30" t="str">
        <x:f>IF(P55=0,"",IF(K55&lt;&gt;1,"n.a.",IF('Trades'!J55="NET",'Trades'!L55,ROUND(F55-'Trades'!M55-'Trades'!N55+'Trades'!O55,2))))</x:f>
      </x:c>
      <x:c r="H55" s="31" t="str">
        <x:f>IF(P55=0,"",IF(N55=1,G55/'Trades'!P55,"n.a."))</x:f>
      </x:c>
      <x:c r="I55" s="33" t="str">
        <x:f>IF(P55=0,"",IF(K55&lt;&gt;1,"Position not completed",IF(NOT(ISNUMBER('Trades'!P55)),"Risk missing or invalid: positive, ≤ 1,000,000,000, at most 2 decimals.",IF(OR('Trades'!P55&lt;=0,'Trades'!P55&gt;1000000000,ROUND('Trades'!P55,2)&lt;&gt;'Trades'!P55),"Risk missing or invalid: positive, ≤ 1,000,000,000, at most 2 decimals.",IF(AND('Trades'!Q55&lt;&gt;"PRICE",'Trades'!Q55&lt;&gt;"ALL_IN"),"Select PRICE or ALL_IN",IF('Trades'!Q55&lt;&gt;'Summary'!$K$4,"Different selected basis","Recorded"))))))</x:f>
      </x:c>
      <x:c r="J55" s="33" t="str">
        <x:f>IF(P55=0,"",IF('Summary'!$H$6="Check date filters","Check date filters",IF(L55=1,"Included",IF(K55=1,"Outside period","Not eligible"))))</x:f>
      </x:c>
      <x:c r="K55" s="29" t="n">
        <x:f>IF(P55=0,0,IF('Trades'!I55="UNSUPPORTED",4,IF(C55&lt;&gt;"",3,IF('Trades'!I55="OPEN",2,1))))</x:f>
        <x:v>0</x:v>
      </x:c>
      <x:c r="L55" s="29" t="n">
        <x:f>IF(OR(K55&lt;&gt;1,'Summary'!$H$6="Check date filters"),0,IF(AND(OR('Summary'!$B$6="",E55&gt;='Summary'!$B$6),OR('Summary'!$E$6="",E55&lt;'Summary'!$E$6+1)),1,0))</x:f>
        <x:v>0</x:v>
      </x:c>
      <x:c r="M55" s="29" t="n">
        <x:f>IF(AND(L55=1,N55=1,'Trades'!Q55='Summary'!$K$4),1,0)</x:f>
        <x:v>0</x:v>
      </x:c>
      <x:c r="N55" s="29" t="n">
        <x:f>IF(K55&lt;&gt;1,0,IF(NOT(ISNUMBER('Trades'!P55)),0,IF(AND('Trades'!P55&gt;0,'Trades'!P55&lt;=1000000000,ROUND('Trades'!P55,2)='Trades'!P55,OR('Trades'!Q55="PRICE",'Trades'!Q55="ALL_IN")),1,0)))</x:f>
        <x:v>0</x:v>
      </x:c>
      <x:c r="O55" s="29" t="n">
        <x:f>IF(P55=0,0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0,COUNTIFS('Exits'!$B$9:$B$608,'Trades'!A55,'Exits'!$K$9:$K$608,1)))</x:f>
        <x:v>0</x:v>
      </x:c>
      <x:c r="P55" s="29" t="n">
        <x:f>IF(COUNTA('Trades'!A55:I55,'Trades'!K55:T55)=0,0,1)</x:f>
        <x:v>0</x:v>
      </x:c>
    </x:row>
    <x:row r="56" ht="52" customHeight="1">
      <x:c r="A56" s="29" t="str">
        <x:f>IF(P56=0,"",IF('Trades'!A56="","[Trades "&amp;ROW()&amp;"]",'Trades'!A56))</x:f>
      </x:c>
      <x:c r="B56" s="33" t="str">
        <x:f>IF(K56=0,"",CHOOSE(K56,"Completed","Open","Incomplete / invalid","Unsupported"))</x:f>
      </x:c>
      <x:c r="C56" s="33" t="str">
        <x:f>IF(P56=0,"",IF('Trades'!I56="UNSUPPORTED","Additions / reversals are unsupported",IF('Trades'!A56="","Enter a trade ID",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IDs: text starting with A–Z, up to 64 characters; do not use *, ?, ~, =, &lt; or &gt;. Example: T-001.",IF(COUNTIFS('Trades'!$A$9:$A$208,'Trades'!A56)&lt;&gt;1,"Trade ID is duplicated",IF('Trades'!B56="","Enter the symbol",IF(AND('Trades'!C56&lt;&gt;"LONG",'Trades'!C56&lt;&gt;"SHORT"),"Select LONG or SHORT",IF(NOT(ISNUMBER('Trades'!D56)),"Enter a valid opening date/time",IF(OR('Trades'!D56&lt;1,'Trades'!D56&gt;2958465),"Enter a valid opening date/time",IF(NOT(ISNUMBER('Trades'!E56)),"Enter a positive original quantity",IF(OR('Trades'!E56&lt;=0,'Trades'!E56&gt;1000000,ROUND('Trades'!E56,8)&lt;&gt;'Trades'!E56),"Enter a positive original quantity",IF('Trades'!F56="","State the quantity unit",IF(AND('Trades'!I56&lt;&gt;"OPEN",'Trades'!I56&lt;&gt;"CLOSED"),"Select OPEN or CLOSED",IF(AND('Trades'!J56&lt;&gt;"NET",'Trades'!J56&lt;&gt;"GROSS"),"Select NET or GROSS",IF(COUNTIFS('Exits'!$B$9:$B$608,'Trades'!A56,'Exits'!$G$9:$G$608,-1)&gt;0,"Review linked exit rows",IF(D56&gt;'Trades'!E56,"Closed quantity exceeds original",IF(AND('Trades'!I56="OPEN",D56='Trades'!E56),"OPEN conflicts with no remainder",IF('Trades'!I56="OPEN","",IF(O56=0,"Add a closing event in Exits",IF(D56&lt;&gt;'Trades'!E56,"CLOSED requires all quantity closed",IF(AND('Trades'!J56="NET",NOT(ISNUMBER('Trades'!L56))),"Enter the reconciled whole-position net",IF(AND('Trades'!J56="NET",'Trades'!K56&lt;&gt;"YES"),"Confirm the net covers the whole position",IF(IF('Trades'!J56="NET",IF('Trades'!M56="",FALSE,IF(NOT(ISNUMBER('Trades'!M56)),TRUE,OR('Trades'!M56&lt;0,'Trades'!M56&gt;1000000000,ROUND('Trades'!M56,2)&lt;&gt;'Trades'!M56))),FALSE),"Money: at most 2 decimals; absolute input value ≤ 1,000,000,000.",IF(IF('Trades'!J56="NET",IF('Trades'!N56="",FALSE,IF(NOT(ISNUMBER('Trades'!N56)),TRUE,OR('Trades'!N56&lt;0,'Trades'!N56&gt;1000000000,ROUND('Trades'!N56,2)&lt;&gt;'Trades'!N56))),FALSE),"Money: at most 2 decimals; absolute input value ≤ 1,000,000,000.",IF(IF('Trades'!J56="NET",IF('Trades'!O56="",FALSE,IF(NOT(ISNUMBER('Trades'!O56)),TRUE,OR(ABS('Trades'!O56)&gt;1000000000,ROUND('Trades'!O56,2)&lt;&gt;'Trades'!O56))),FALSE),"Money: at most 2 decimals; absolute input value ≤ 1,000,000,000.",IF(AND('Trades'!J56="GROSS",NOT(ISNUMBER('Trades'!M56))),"Enter commission: zero is a value",IF(AND('Trades'!J56="GROSS",'Trades'!M56&lt;0),"Commission must be nonnegative",IF(AND('Trades'!J56="GROSS",NOT(ISNUMBER('Trades'!N56))),"Enter other fees: zero is a value",IF(AND('Trades'!J56="GROSS",'Trades'!N56&lt;0),"Other fees must be nonnegative",IF(AND('Trades'!J56="GROSS",NOT(ISNUMBER('Trades'!O56))),"Enter signed financing, including zero",IF(AND('Trades'!J56="GROSS",NOT(ISNUMBER(F56))),"Enter gross P&amp;L for every exit",IF(IF('Trades'!J56="NET",OR(ABS('Trades'!L56)&gt;1000000000,ROUND('Trades'!L56,2)&lt;&gt;'Trades'!L56),FALSE),"Money: at most 2 decimals; absolute input value ≤ 1,000,000,000.",IF(IF('Trades'!J56="GROSS",OR(ABS('Trades'!M56)&gt;1000000000,ABS('Trades'!N56)&gt;1000000000,ABS('Trades'!O56)&gt;1000000000,ROUND('Trades'!M56,2)&lt;&gt;'Trades'!M56,ROUND('Trades'!N56,2)&lt;&gt;'Trades'!N56,ROUND('Trades'!O56,2)&lt;&gt;'Trades'!O56),FALSE),"Money: at most 2 decimals; absolute input value ≤ 1,000,000,000.",IF(AND('Trades'!G56&lt;&gt;"",OR(NOT(ISNUMBER('Trades'!G56)),'Trades'!G56&lt;=0)),"Enter a positive price or leave blank",IF(AND('Trades'!H56&lt;&gt;"",OR(NOT(ISNUMBER('Trades'!H56)),'Trades'!H56&lt;=0)),"Enter a positive price or leave blank","")))))))))))))))))))))))))))))))))))</x:f>
      </x:c>
      <x:c r="D56" s="31"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n.a.",ROUND(SUMIFS('Exits'!$I$9:$I$608,'Exits'!$B$9:$B$608,'Trades'!A56),8)))</x:f>
      </x:c>
      <x:c r="E56" s="32"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n.a.",IF(OR(O56=0,COUNTIFS('Exits'!$B$9:$B$608,'Trades'!A56,'Exits'!$G$9:$G$608,-1)&gt;0),"n.a.",_xlfn.MAXIFS('Exits'!$C$9:$C$608,'Exits'!$B$9:$B$608,'Trades'!A56))))</x:f>
      </x:c>
      <x:c r="F56" s="30"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n.a.",IF(AND(O56&gt;0,SUMIFS('Exits'!$J$9:$J$608,'Exits'!$B$9:$B$608,'Trades'!A56)=O56),ROUND(SUMIFS('Exits'!$F$9:$F$608,'Exits'!$B$9:$B$608,'Trades'!A56),2),"n.a.")))</x:f>
      </x:c>
      <x:c r="G56" s="30" t="str">
        <x:f>IF(P56=0,"",IF(K56&lt;&gt;1,"n.a.",IF('Trades'!J56="NET",'Trades'!L56,ROUND(F56-'Trades'!M56-'Trades'!N56+'Trades'!O56,2))))</x:f>
      </x:c>
      <x:c r="H56" s="31" t="str">
        <x:f>IF(P56=0,"",IF(N56=1,G56/'Trades'!P56,"n.a."))</x:f>
      </x:c>
      <x:c r="I56" s="33" t="str">
        <x:f>IF(P56=0,"",IF(K56&lt;&gt;1,"Position not completed",IF(NOT(ISNUMBER('Trades'!P56)),"Risk missing or invalid: positive, ≤ 1,000,000,000, at most 2 decimals.",IF(OR('Trades'!P56&lt;=0,'Trades'!P56&gt;1000000000,ROUND('Trades'!P56,2)&lt;&gt;'Trades'!P56),"Risk missing or invalid: positive, ≤ 1,000,000,000, at most 2 decimals.",IF(AND('Trades'!Q56&lt;&gt;"PRICE",'Trades'!Q56&lt;&gt;"ALL_IN"),"Select PRICE or ALL_IN",IF('Trades'!Q56&lt;&gt;'Summary'!$K$4,"Different selected basis","Recorded"))))))</x:f>
      </x:c>
      <x:c r="J56" s="33" t="str">
        <x:f>IF(P56=0,"",IF('Summary'!$H$6="Check date filters","Check date filters",IF(L56=1,"Included",IF(K56=1,"Outside period","Not eligible"))))</x:f>
      </x:c>
      <x:c r="K56" s="29" t="n">
        <x:f>IF(P56=0,0,IF('Trades'!I56="UNSUPPORTED",4,IF(C56&lt;&gt;"",3,IF('Trades'!I56="OPEN",2,1))))</x:f>
        <x:v>0</x:v>
      </x:c>
      <x:c r="L56" s="29" t="n">
        <x:f>IF(OR(K56&lt;&gt;1,'Summary'!$H$6="Check date filters"),0,IF(AND(OR('Summary'!$B$6="",E56&gt;='Summary'!$B$6),OR('Summary'!$E$6="",E56&lt;'Summary'!$E$6+1)),1,0))</x:f>
        <x:v>0</x:v>
      </x:c>
      <x:c r="M56" s="29" t="n">
        <x:f>IF(AND(L56=1,N56=1,'Trades'!Q56='Summary'!$K$4),1,0)</x:f>
        <x:v>0</x:v>
      </x:c>
      <x:c r="N56" s="29" t="n">
        <x:f>IF(K56&lt;&gt;1,0,IF(NOT(ISNUMBER('Trades'!P56)),0,IF(AND('Trades'!P56&gt;0,'Trades'!P56&lt;=1000000000,ROUND('Trades'!P56,2)='Trades'!P56,OR('Trades'!Q56="PRICE",'Trades'!Q56="ALL_IN")),1,0)))</x:f>
        <x:v>0</x:v>
      </x:c>
      <x:c r="O56" s="29" t="n">
        <x:f>IF(P56=0,0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0,COUNTIFS('Exits'!$B$9:$B$608,'Trades'!A56,'Exits'!$K$9:$K$608,1)))</x:f>
        <x:v>0</x:v>
      </x:c>
      <x:c r="P56" s="29" t="n">
        <x:f>IF(COUNTA('Trades'!A56:I56,'Trades'!K56:T56)=0,0,1)</x:f>
        <x:v>0</x:v>
      </x:c>
    </x:row>
    <x:row r="57" ht="52" customHeight="1">
      <x:c r="A57" s="29" t="str">
        <x:f>IF(P57=0,"",IF('Trades'!A57="","[Trades "&amp;ROW()&amp;"]",'Trades'!A57))</x:f>
      </x:c>
      <x:c r="B57" s="33" t="str">
        <x:f>IF(K57=0,"",CHOOSE(K57,"Completed","Open","Incomplete / invalid","Unsupported"))</x:f>
      </x:c>
      <x:c r="C57" s="33" t="str">
        <x:f>IF(P57=0,"",IF('Trades'!I57="UNSUPPORTED","Additions / reversals are unsupported",IF('Trades'!A57="","Enter a trade ID",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IDs: text starting with A–Z, up to 64 characters; do not use *, ?, ~, =, &lt; or &gt;. Example: T-001.",IF(COUNTIFS('Trades'!$A$9:$A$208,'Trades'!A57)&lt;&gt;1,"Trade ID is duplicated",IF('Trades'!B57="","Enter the symbol",IF(AND('Trades'!C57&lt;&gt;"LONG",'Trades'!C57&lt;&gt;"SHORT"),"Select LONG or SHORT",IF(NOT(ISNUMBER('Trades'!D57)),"Enter a valid opening date/time",IF(OR('Trades'!D57&lt;1,'Trades'!D57&gt;2958465),"Enter a valid opening date/time",IF(NOT(ISNUMBER('Trades'!E57)),"Enter a positive original quantity",IF(OR('Trades'!E57&lt;=0,'Trades'!E57&gt;1000000,ROUND('Trades'!E57,8)&lt;&gt;'Trades'!E57),"Enter a positive original quantity",IF('Trades'!F57="","State the quantity unit",IF(AND('Trades'!I57&lt;&gt;"OPEN",'Trades'!I57&lt;&gt;"CLOSED"),"Select OPEN or CLOSED",IF(AND('Trades'!J57&lt;&gt;"NET",'Trades'!J57&lt;&gt;"GROSS"),"Select NET or GROSS",IF(COUNTIFS('Exits'!$B$9:$B$608,'Trades'!A57,'Exits'!$G$9:$G$608,-1)&gt;0,"Review linked exit rows",IF(D57&gt;'Trades'!E57,"Closed quantity exceeds original",IF(AND('Trades'!I57="OPEN",D57='Trades'!E57),"OPEN conflicts with no remainder",IF('Trades'!I57="OPEN","",IF(O57=0,"Add a closing event in Exits",IF(D57&lt;&gt;'Trades'!E57,"CLOSED requires all quantity closed",IF(AND('Trades'!J57="NET",NOT(ISNUMBER('Trades'!L57))),"Enter the reconciled whole-position net",IF(AND('Trades'!J57="NET",'Trades'!K57&lt;&gt;"YES"),"Confirm the net covers the whole position",IF(IF('Trades'!J57="NET",IF('Trades'!M57="",FALSE,IF(NOT(ISNUMBER('Trades'!M57)),TRUE,OR('Trades'!M57&lt;0,'Trades'!M57&gt;1000000000,ROUND('Trades'!M57,2)&lt;&gt;'Trades'!M57))),FALSE),"Money: at most 2 decimals; absolute input value ≤ 1,000,000,000.",IF(IF('Trades'!J57="NET",IF('Trades'!N57="",FALSE,IF(NOT(ISNUMBER('Trades'!N57)),TRUE,OR('Trades'!N57&lt;0,'Trades'!N57&gt;1000000000,ROUND('Trades'!N57,2)&lt;&gt;'Trades'!N57))),FALSE),"Money: at most 2 decimals; absolute input value ≤ 1,000,000,000.",IF(IF('Trades'!J57="NET",IF('Trades'!O57="",FALSE,IF(NOT(ISNUMBER('Trades'!O57)),TRUE,OR(ABS('Trades'!O57)&gt;1000000000,ROUND('Trades'!O57,2)&lt;&gt;'Trades'!O57))),FALSE),"Money: at most 2 decimals; absolute input value ≤ 1,000,000,000.",IF(AND('Trades'!J57="GROSS",NOT(ISNUMBER('Trades'!M57))),"Enter commission: zero is a value",IF(AND('Trades'!J57="GROSS",'Trades'!M57&lt;0),"Commission must be nonnegative",IF(AND('Trades'!J57="GROSS",NOT(ISNUMBER('Trades'!N57))),"Enter other fees: zero is a value",IF(AND('Trades'!J57="GROSS",'Trades'!N57&lt;0),"Other fees must be nonnegative",IF(AND('Trades'!J57="GROSS",NOT(ISNUMBER('Trades'!O57))),"Enter signed financing, including zero",IF(AND('Trades'!J57="GROSS",NOT(ISNUMBER(F57))),"Enter gross P&amp;L for every exit",IF(IF('Trades'!J57="NET",OR(ABS('Trades'!L57)&gt;1000000000,ROUND('Trades'!L57,2)&lt;&gt;'Trades'!L57),FALSE),"Money: at most 2 decimals; absolute input value ≤ 1,000,000,000.",IF(IF('Trades'!J57="GROSS",OR(ABS('Trades'!M57)&gt;1000000000,ABS('Trades'!N57)&gt;1000000000,ABS('Trades'!O57)&gt;1000000000,ROUND('Trades'!M57,2)&lt;&gt;'Trades'!M57,ROUND('Trades'!N57,2)&lt;&gt;'Trades'!N57,ROUND('Trades'!O57,2)&lt;&gt;'Trades'!O57),FALSE),"Money: at most 2 decimals; absolute input value ≤ 1,000,000,000.",IF(AND('Trades'!G57&lt;&gt;"",OR(NOT(ISNUMBER('Trades'!G57)),'Trades'!G57&lt;=0)),"Enter a positive price or leave blank",IF(AND('Trades'!H57&lt;&gt;"",OR(NOT(ISNUMBER('Trades'!H57)),'Trades'!H57&lt;=0)),"Enter a positive price or leave blank","")))))))))))))))))))))))))))))))))))</x:f>
      </x:c>
      <x:c r="D57" s="31"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n.a.",ROUND(SUMIFS('Exits'!$I$9:$I$608,'Exits'!$B$9:$B$608,'Trades'!A57),8)))</x:f>
      </x:c>
      <x:c r="E57" s="32"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n.a.",IF(OR(O57=0,COUNTIFS('Exits'!$B$9:$B$608,'Trades'!A57,'Exits'!$G$9:$G$608,-1)&gt;0),"n.a.",_xlfn.MAXIFS('Exits'!$C$9:$C$608,'Exits'!$B$9:$B$608,'Trades'!A57))))</x:f>
      </x:c>
      <x:c r="F57" s="30"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n.a.",IF(AND(O57&gt;0,SUMIFS('Exits'!$J$9:$J$608,'Exits'!$B$9:$B$608,'Trades'!A57)=O57),ROUND(SUMIFS('Exits'!$F$9:$F$608,'Exits'!$B$9:$B$608,'Trades'!A57),2),"n.a.")))</x:f>
      </x:c>
      <x:c r="G57" s="30" t="str">
        <x:f>IF(P57=0,"",IF(K57&lt;&gt;1,"n.a.",IF('Trades'!J57="NET",'Trades'!L57,ROUND(F57-'Trades'!M57-'Trades'!N57+'Trades'!O57,2))))</x:f>
      </x:c>
      <x:c r="H57" s="31" t="str">
        <x:f>IF(P57=0,"",IF(N57=1,G57/'Trades'!P57,"n.a."))</x:f>
      </x:c>
      <x:c r="I57" s="33" t="str">
        <x:f>IF(P57=0,"",IF(K57&lt;&gt;1,"Position not completed",IF(NOT(ISNUMBER('Trades'!P57)),"Risk missing or invalid: positive, ≤ 1,000,000,000, at most 2 decimals.",IF(OR('Trades'!P57&lt;=0,'Trades'!P57&gt;1000000000,ROUND('Trades'!P57,2)&lt;&gt;'Trades'!P57),"Risk missing or invalid: positive, ≤ 1,000,000,000, at most 2 decimals.",IF(AND('Trades'!Q57&lt;&gt;"PRICE",'Trades'!Q57&lt;&gt;"ALL_IN"),"Select PRICE or ALL_IN",IF('Trades'!Q57&lt;&gt;'Summary'!$K$4,"Different selected basis","Recorded"))))))</x:f>
      </x:c>
      <x:c r="J57" s="33" t="str">
        <x:f>IF(P57=0,"",IF('Summary'!$H$6="Check date filters","Check date filters",IF(L57=1,"Included",IF(K57=1,"Outside period","Not eligible"))))</x:f>
      </x:c>
      <x:c r="K57" s="29" t="n">
        <x:f>IF(P57=0,0,IF('Trades'!I57="UNSUPPORTED",4,IF(C57&lt;&gt;"",3,IF('Trades'!I57="OPEN",2,1))))</x:f>
        <x:v>0</x:v>
      </x:c>
      <x:c r="L57" s="29" t="n">
        <x:f>IF(OR(K57&lt;&gt;1,'Summary'!$H$6="Check date filters"),0,IF(AND(OR('Summary'!$B$6="",E57&gt;='Summary'!$B$6),OR('Summary'!$E$6="",E57&lt;'Summary'!$E$6+1)),1,0))</x:f>
        <x:v>0</x:v>
      </x:c>
      <x:c r="M57" s="29" t="n">
        <x:f>IF(AND(L57=1,N57=1,'Trades'!Q57='Summary'!$K$4),1,0)</x:f>
        <x:v>0</x:v>
      </x:c>
      <x:c r="N57" s="29" t="n">
        <x:f>IF(K57&lt;&gt;1,0,IF(NOT(ISNUMBER('Trades'!P57)),0,IF(AND('Trades'!P57&gt;0,'Trades'!P57&lt;=1000000000,ROUND('Trades'!P57,2)='Trades'!P57,OR('Trades'!Q57="PRICE",'Trades'!Q57="ALL_IN")),1,0)))</x:f>
        <x:v>0</x:v>
      </x:c>
      <x:c r="O57" s="29" t="n">
        <x:f>IF(P57=0,0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0,COUNTIFS('Exits'!$B$9:$B$608,'Trades'!A57,'Exits'!$K$9:$K$608,1)))</x:f>
        <x:v>0</x:v>
      </x:c>
      <x:c r="P57" s="29" t="n">
        <x:f>IF(COUNTA('Trades'!A57:I57,'Trades'!K57:T57)=0,0,1)</x:f>
        <x:v>0</x:v>
      </x:c>
    </x:row>
    <x:row r="58" ht="52" customHeight="1">
      <x:c r="A58" s="29" t="str">
        <x:f>IF(P58=0,"",IF('Trades'!A58="","[Trades "&amp;ROW()&amp;"]",'Trades'!A58))</x:f>
      </x:c>
      <x:c r="B58" s="33" t="str">
        <x:f>IF(K58=0,"",CHOOSE(K58,"Completed","Open","Incomplete / invalid","Unsupported"))</x:f>
      </x:c>
      <x:c r="C58" s="33" t="str">
        <x:f>IF(P58=0,"",IF('Trades'!I58="UNSUPPORTED","Additions / reversals are unsupported",IF('Trades'!A58="","Enter a trade ID",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IDs: text starting with A–Z, up to 64 characters; do not use *, ?, ~, =, &lt; or &gt;. Example: T-001.",IF(COUNTIFS('Trades'!$A$9:$A$208,'Trades'!A58)&lt;&gt;1,"Trade ID is duplicated",IF('Trades'!B58="","Enter the symbol",IF(AND('Trades'!C58&lt;&gt;"LONG",'Trades'!C58&lt;&gt;"SHORT"),"Select LONG or SHORT",IF(NOT(ISNUMBER('Trades'!D58)),"Enter a valid opening date/time",IF(OR('Trades'!D58&lt;1,'Trades'!D58&gt;2958465),"Enter a valid opening date/time",IF(NOT(ISNUMBER('Trades'!E58)),"Enter a positive original quantity",IF(OR('Trades'!E58&lt;=0,'Trades'!E58&gt;1000000,ROUND('Trades'!E58,8)&lt;&gt;'Trades'!E58),"Enter a positive original quantity",IF('Trades'!F58="","State the quantity unit",IF(AND('Trades'!I58&lt;&gt;"OPEN",'Trades'!I58&lt;&gt;"CLOSED"),"Select OPEN or CLOSED",IF(AND('Trades'!J58&lt;&gt;"NET",'Trades'!J58&lt;&gt;"GROSS"),"Select NET or GROSS",IF(COUNTIFS('Exits'!$B$9:$B$608,'Trades'!A58,'Exits'!$G$9:$G$608,-1)&gt;0,"Review linked exit rows",IF(D58&gt;'Trades'!E58,"Closed quantity exceeds original",IF(AND('Trades'!I58="OPEN",D58='Trades'!E58),"OPEN conflicts with no remainder",IF('Trades'!I58="OPEN","",IF(O58=0,"Add a closing event in Exits",IF(D58&lt;&gt;'Trades'!E58,"CLOSED requires all quantity closed",IF(AND('Trades'!J58="NET",NOT(ISNUMBER('Trades'!L58))),"Enter the reconciled whole-position net",IF(AND('Trades'!J58="NET",'Trades'!K58&lt;&gt;"YES"),"Confirm the net covers the whole position",IF(IF('Trades'!J58="NET",IF('Trades'!M58="",FALSE,IF(NOT(ISNUMBER('Trades'!M58)),TRUE,OR('Trades'!M58&lt;0,'Trades'!M58&gt;1000000000,ROUND('Trades'!M58,2)&lt;&gt;'Trades'!M58))),FALSE),"Money: at most 2 decimals; absolute input value ≤ 1,000,000,000.",IF(IF('Trades'!J58="NET",IF('Trades'!N58="",FALSE,IF(NOT(ISNUMBER('Trades'!N58)),TRUE,OR('Trades'!N58&lt;0,'Trades'!N58&gt;1000000000,ROUND('Trades'!N58,2)&lt;&gt;'Trades'!N58))),FALSE),"Money: at most 2 decimals; absolute input value ≤ 1,000,000,000.",IF(IF('Trades'!J58="NET",IF('Trades'!O58="",FALSE,IF(NOT(ISNUMBER('Trades'!O58)),TRUE,OR(ABS('Trades'!O58)&gt;1000000000,ROUND('Trades'!O58,2)&lt;&gt;'Trades'!O58))),FALSE),"Money: at most 2 decimals; absolute input value ≤ 1,000,000,000.",IF(AND('Trades'!J58="GROSS",NOT(ISNUMBER('Trades'!M58))),"Enter commission: zero is a value",IF(AND('Trades'!J58="GROSS",'Trades'!M58&lt;0),"Commission must be nonnegative",IF(AND('Trades'!J58="GROSS",NOT(ISNUMBER('Trades'!N58))),"Enter other fees: zero is a value",IF(AND('Trades'!J58="GROSS",'Trades'!N58&lt;0),"Other fees must be nonnegative",IF(AND('Trades'!J58="GROSS",NOT(ISNUMBER('Trades'!O58))),"Enter signed financing, including zero",IF(AND('Trades'!J58="GROSS",NOT(ISNUMBER(F58))),"Enter gross P&amp;L for every exit",IF(IF('Trades'!J58="NET",OR(ABS('Trades'!L58)&gt;1000000000,ROUND('Trades'!L58,2)&lt;&gt;'Trades'!L58),FALSE),"Money: at most 2 decimals; absolute input value ≤ 1,000,000,000.",IF(IF('Trades'!J58="GROSS",OR(ABS('Trades'!M58)&gt;1000000000,ABS('Trades'!N58)&gt;1000000000,ABS('Trades'!O58)&gt;1000000000,ROUND('Trades'!M58,2)&lt;&gt;'Trades'!M58,ROUND('Trades'!N58,2)&lt;&gt;'Trades'!N58,ROUND('Trades'!O58,2)&lt;&gt;'Trades'!O58),FALSE),"Money: at most 2 decimals; absolute input value ≤ 1,000,000,000.",IF(AND('Trades'!G58&lt;&gt;"",OR(NOT(ISNUMBER('Trades'!G58)),'Trades'!G58&lt;=0)),"Enter a positive price or leave blank",IF(AND('Trades'!H58&lt;&gt;"",OR(NOT(ISNUMBER('Trades'!H58)),'Trades'!H58&lt;=0)),"Enter a positive price or leave blank","")))))))))))))))))))))))))))))))))))</x:f>
      </x:c>
      <x:c r="D58" s="31"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n.a.",ROUND(SUMIFS('Exits'!$I$9:$I$608,'Exits'!$B$9:$B$608,'Trades'!A58),8)))</x:f>
      </x:c>
      <x:c r="E58" s="32"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n.a.",IF(OR(O58=0,COUNTIFS('Exits'!$B$9:$B$608,'Trades'!A58,'Exits'!$G$9:$G$608,-1)&gt;0),"n.a.",_xlfn.MAXIFS('Exits'!$C$9:$C$608,'Exits'!$B$9:$B$608,'Trades'!A58))))</x:f>
      </x:c>
      <x:c r="F58" s="30"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n.a.",IF(AND(O58&gt;0,SUMIFS('Exits'!$J$9:$J$608,'Exits'!$B$9:$B$608,'Trades'!A58)=O58),ROUND(SUMIFS('Exits'!$F$9:$F$608,'Exits'!$B$9:$B$608,'Trades'!A58),2),"n.a.")))</x:f>
      </x:c>
      <x:c r="G58" s="30" t="str">
        <x:f>IF(P58=0,"",IF(K58&lt;&gt;1,"n.a.",IF('Trades'!J58="NET",'Trades'!L58,ROUND(F58-'Trades'!M58-'Trades'!N58+'Trades'!O58,2))))</x:f>
      </x:c>
      <x:c r="H58" s="31" t="str">
        <x:f>IF(P58=0,"",IF(N58=1,G58/'Trades'!P58,"n.a."))</x:f>
      </x:c>
      <x:c r="I58" s="33" t="str">
        <x:f>IF(P58=0,"",IF(K58&lt;&gt;1,"Position not completed",IF(NOT(ISNUMBER('Trades'!P58)),"Risk missing or invalid: positive, ≤ 1,000,000,000, at most 2 decimals.",IF(OR('Trades'!P58&lt;=0,'Trades'!P58&gt;1000000000,ROUND('Trades'!P58,2)&lt;&gt;'Trades'!P58),"Risk missing or invalid: positive, ≤ 1,000,000,000, at most 2 decimals.",IF(AND('Trades'!Q58&lt;&gt;"PRICE",'Trades'!Q58&lt;&gt;"ALL_IN"),"Select PRICE or ALL_IN",IF('Trades'!Q58&lt;&gt;'Summary'!$K$4,"Different selected basis","Recorded"))))))</x:f>
      </x:c>
      <x:c r="J58" s="33" t="str">
        <x:f>IF(P58=0,"",IF('Summary'!$H$6="Check date filters","Check date filters",IF(L58=1,"Included",IF(K58=1,"Outside period","Not eligible"))))</x:f>
      </x:c>
      <x:c r="K58" s="29" t="n">
        <x:f>IF(P58=0,0,IF('Trades'!I58="UNSUPPORTED",4,IF(C58&lt;&gt;"",3,IF('Trades'!I58="OPEN",2,1))))</x:f>
        <x:v>0</x:v>
      </x:c>
      <x:c r="L58" s="29" t="n">
        <x:f>IF(OR(K58&lt;&gt;1,'Summary'!$H$6="Check date filters"),0,IF(AND(OR('Summary'!$B$6="",E58&gt;='Summary'!$B$6),OR('Summary'!$E$6="",E58&lt;'Summary'!$E$6+1)),1,0))</x:f>
        <x:v>0</x:v>
      </x:c>
      <x:c r="M58" s="29" t="n">
        <x:f>IF(AND(L58=1,N58=1,'Trades'!Q58='Summary'!$K$4),1,0)</x:f>
        <x:v>0</x:v>
      </x:c>
      <x:c r="N58" s="29" t="n">
        <x:f>IF(K58&lt;&gt;1,0,IF(NOT(ISNUMBER('Trades'!P58)),0,IF(AND('Trades'!P58&gt;0,'Trades'!P58&lt;=1000000000,ROUND('Trades'!P58,2)='Trades'!P58,OR('Trades'!Q58="PRICE",'Trades'!Q58="ALL_IN")),1,0)))</x:f>
        <x:v>0</x:v>
      </x:c>
      <x:c r="O58" s="29" t="n">
        <x:f>IF(P58=0,0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0,COUNTIFS('Exits'!$B$9:$B$608,'Trades'!A58,'Exits'!$K$9:$K$608,1)))</x:f>
        <x:v>0</x:v>
      </x:c>
      <x:c r="P58" s="29" t="n">
        <x:f>IF(COUNTA('Trades'!A58:I58,'Trades'!K58:T58)=0,0,1)</x:f>
        <x:v>0</x:v>
      </x:c>
    </x:row>
    <x:row r="59" ht="52" customHeight="1">
      <x:c r="A59" s="29" t="str">
        <x:f>IF(P59=0,"",IF('Trades'!A59="","[Trades "&amp;ROW()&amp;"]",'Trades'!A59))</x:f>
      </x:c>
      <x:c r="B59" s="33" t="str">
        <x:f>IF(K59=0,"",CHOOSE(K59,"Completed","Open","Incomplete / invalid","Unsupported"))</x:f>
      </x:c>
      <x:c r="C59" s="33" t="str">
        <x:f>IF(P59=0,"",IF('Trades'!I59="UNSUPPORTED","Additions / reversals are unsupported",IF('Trades'!A59="","Enter a trade ID",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IDs: text starting with A–Z, up to 64 characters; do not use *, ?, ~, =, &lt; or &gt;. Example: T-001.",IF(COUNTIFS('Trades'!$A$9:$A$208,'Trades'!A59)&lt;&gt;1,"Trade ID is duplicated",IF('Trades'!B59="","Enter the symbol",IF(AND('Trades'!C59&lt;&gt;"LONG",'Trades'!C59&lt;&gt;"SHORT"),"Select LONG or SHORT",IF(NOT(ISNUMBER('Trades'!D59)),"Enter a valid opening date/time",IF(OR('Trades'!D59&lt;1,'Trades'!D59&gt;2958465),"Enter a valid opening date/time",IF(NOT(ISNUMBER('Trades'!E59)),"Enter a positive original quantity",IF(OR('Trades'!E59&lt;=0,'Trades'!E59&gt;1000000,ROUND('Trades'!E59,8)&lt;&gt;'Trades'!E59),"Enter a positive original quantity",IF('Trades'!F59="","State the quantity unit",IF(AND('Trades'!I59&lt;&gt;"OPEN",'Trades'!I59&lt;&gt;"CLOSED"),"Select OPEN or CLOSED",IF(AND('Trades'!J59&lt;&gt;"NET",'Trades'!J59&lt;&gt;"GROSS"),"Select NET or GROSS",IF(COUNTIFS('Exits'!$B$9:$B$608,'Trades'!A59,'Exits'!$G$9:$G$608,-1)&gt;0,"Review linked exit rows",IF(D59&gt;'Trades'!E59,"Closed quantity exceeds original",IF(AND('Trades'!I59="OPEN",D59='Trades'!E59),"OPEN conflicts with no remainder",IF('Trades'!I59="OPEN","",IF(O59=0,"Add a closing event in Exits",IF(D59&lt;&gt;'Trades'!E59,"CLOSED requires all quantity closed",IF(AND('Trades'!J59="NET",NOT(ISNUMBER('Trades'!L59))),"Enter the reconciled whole-position net",IF(AND('Trades'!J59="NET",'Trades'!K59&lt;&gt;"YES"),"Confirm the net covers the whole position",IF(IF('Trades'!J59="NET",IF('Trades'!M59="",FALSE,IF(NOT(ISNUMBER('Trades'!M59)),TRUE,OR('Trades'!M59&lt;0,'Trades'!M59&gt;1000000000,ROUND('Trades'!M59,2)&lt;&gt;'Trades'!M59))),FALSE),"Money: at most 2 decimals; absolute input value ≤ 1,000,000,000.",IF(IF('Trades'!J59="NET",IF('Trades'!N59="",FALSE,IF(NOT(ISNUMBER('Trades'!N59)),TRUE,OR('Trades'!N59&lt;0,'Trades'!N59&gt;1000000000,ROUND('Trades'!N59,2)&lt;&gt;'Trades'!N59))),FALSE),"Money: at most 2 decimals; absolute input value ≤ 1,000,000,000.",IF(IF('Trades'!J59="NET",IF('Trades'!O59="",FALSE,IF(NOT(ISNUMBER('Trades'!O59)),TRUE,OR(ABS('Trades'!O59)&gt;1000000000,ROUND('Trades'!O59,2)&lt;&gt;'Trades'!O59))),FALSE),"Money: at most 2 decimals; absolute input value ≤ 1,000,000,000.",IF(AND('Trades'!J59="GROSS",NOT(ISNUMBER('Trades'!M59))),"Enter commission: zero is a value",IF(AND('Trades'!J59="GROSS",'Trades'!M59&lt;0),"Commission must be nonnegative",IF(AND('Trades'!J59="GROSS",NOT(ISNUMBER('Trades'!N59))),"Enter other fees: zero is a value",IF(AND('Trades'!J59="GROSS",'Trades'!N59&lt;0),"Other fees must be nonnegative",IF(AND('Trades'!J59="GROSS",NOT(ISNUMBER('Trades'!O59))),"Enter signed financing, including zero",IF(AND('Trades'!J59="GROSS",NOT(ISNUMBER(F59))),"Enter gross P&amp;L for every exit",IF(IF('Trades'!J59="NET",OR(ABS('Trades'!L59)&gt;1000000000,ROUND('Trades'!L59,2)&lt;&gt;'Trades'!L59),FALSE),"Money: at most 2 decimals; absolute input value ≤ 1,000,000,000.",IF(IF('Trades'!J59="GROSS",OR(ABS('Trades'!M59)&gt;1000000000,ABS('Trades'!N59)&gt;1000000000,ABS('Trades'!O59)&gt;1000000000,ROUND('Trades'!M59,2)&lt;&gt;'Trades'!M59,ROUND('Trades'!N59,2)&lt;&gt;'Trades'!N59,ROUND('Trades'!O59,2)&lt;&gt;'Trades'!O59),FALSE),"Money: at most 2 decimals; absolute input value ≤ 1,000,000,000.",IF(AND('Trades'!G59&lt;&gt;"",OR(NOT(ISNUMBER('Trades'!G59)),'Trades'!G59&lt;=0)),"Enter a positive price or leave blank",IF(AND('Trades'!H59&lt;&gt;"",OR(NOT(ISNUMBER('Trades'!H59)),'Trades'!H59&lt;=0)),"Enter a positive price or leave blank","")))))))))))))))))))))))))))))))))))</x:f>
      </x:c>
      <x:c r="D59" s="31"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n.a.",ROUND(SUMIFS('Exits'!$I$9:$I$608,'Exits'!$B$9:$B$608,'Trades'!A59),8)))</x:f>
      </x:c>
      <x:c r="E59" s="32"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n.a.",IF(OR(O59=0,COUNTIFS('Exits'!$B$9:$B$608,'Trades'!A59,'Exits'!$G$9:$G$608,-1)&gt;0),"n.a.",_xlfn.MAXIFS('Exits'!$C$9:$C$608,'Exits'!$B$9:$B$608,'Trades'!A59))))</x:f>
      </x:c>
      <x:c r="F59" s="30"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n.a.",IF(AND(O59&gt;0,SUMIFS('Exits'!$J$9:$J$608,'Exits'!$B$9:$B$608,'Trades'!A59)=O59),ROUND(SUMIFS('Exits'!$F$9:$F$608,'Exits'!$B$9:$B$608,'Trades'!A59),2),"n.a.")))</x:f>
      </x:c>
      <x:c r="G59" s="30" t="str">
        <x:f>IF(P59=0,"",IF(K59&lt;&gt;1,"n.a.",IF('Trades'!J59="NET",'Trades'!L59,ROUND(F59-'Trades'!M59-'Trades'!N59+'Trades'!O59,2))))</x:f>
      </x:c>
      <x:c r="H59" s="31" t="str">
        <x:f>IF(P59=0,"",IF(N59=1,G59/'Trades'!P59,"n.a."))</x:f>
      </x:c>
      <x:c r="I59" s="33" t="str">
        <x:f>IF(P59=0,"",IF(K59&lt;&gt;1,"Position not completed",IF(NOT(ISNUMBER('Trades'!P59)),"Risk missing or invalid: positive, ≤ 1,000,000,000, at most 2 decimals.",IF(OR('Trades'!P59&lt;=0,'Trades'!P59&gt;1000000000,ROUND('Trades'!P59,2)&lt;&gt;'Trades'!P59),"Risk missing or invalid: positive, ≤ 1,000,000,000, at most 2 decimals.",IF(AND('Trades'!Q59&lt;&gt;"PRICE",'Trades'!Q59&lt;&gt;"ALL_IN"),"Select PRICE or ALL_IN",IF('Trades'!Q59&lt;&gt;'Summary'!$K$4,"Different selected basis","Recorded"))))))</x:f>
      </x:c>
      <x:c r="J59" s="33" t="str">
        <x:f>IF(P59=0,"",IF('Summary'!$H$6="Check date filters","Check date filters",IF(L59=1,"Included",IF(K59=1,"Outside period","Not eligible"))))</x:f>
      </x:c>
      <x:c r="K59" s="29" t="n">
        <x:f>IF(P59=0,0,IF('Trades'!I59="UNSUPPORTED",4,IF(C59&lt;&gt;"",3,IF('Trades'!I59="OPEN",2,1))))</x:f>
        <x:v>0</x:v>
      </x:c>
      <x:c r="L59" s="29" t="n">
        <x:f>IF(OR(K59&lt;&gt;1,'Summary'!$H$6="Check date filters"),0,IF(AND(OR('Summary'!$B$6="",E59&gt;='Summary'!$B$6),OR('Summary'!$E$6="",E59&lt;'Summary'!$E$6+1)),1,0))</x:f>
        <x:v>0</x:v>
      </x:c>
      <x:c r="M59" s="29" t="n">
        <x:f>IF(AND(L59=1,N59=1,'Trades'!Q59='Summary'!$K$4),1,0)</x:f>
        <x:v>0</x:v>
      </x:c>
      <x:c r="N59" s="29" t="n">
        <x:f>IF(K59&lt;&gt;1,0,IF(NOT(ISNUMBER('Trades'!P59)),0,IF(AND('Trades'!P59&gt;0,'Trades'!P59&lt;=1000000000,ROUND('Trades'!P59,2)='Trades'!P59,OR('Trades'!Q59="PRICE",'Trades'!Q59="ALL_IN")),1,0)))</x:f>
        <x:v>0</x:v>
      </x:c>
      <x:c r="O59" s="29" t="n">
        <x:f>IF(P59=0,0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0,COUNTIFS('Exits'!$B$9:$B$608,'Trades'!A59,'Exits'!$K$9:$K$608,1)))</x:f>
        <x:v>0</x:v>
      </x:c>
      <x:c r="P59" s="29" t="n">
        <x:f>IF(COUNTA('Trades'!A59:I59,'Trades'!K59:T59)=0,0,1)</x:f>
        <x:v>0</x:v>
      </x:c>
    </x:row>
    <x:row r="60" ht="52" customHeight="1">
      <x:c r="A60" s="29" t="str">
        <x:f>IF(P60=0,"",IF('Trades'!A60="","[Trades "&amp;ROW()&amp;"]",'Trades'!A60))</x:f>
      </x:c>
      <x:c r="B60" s="33" t="str">
        <x:f>IF(K60=0,"",CHOOSE(K60,"Completed","Open","Incomplete / invalid","Unsupported"))</x:f>
      </x:c>
      <x:c r="C60" s="33" t="str">
        <x:f>IF(P60=0,"",IF('Trades'!I60="UNSUPPORTED","Additions / reversals are unsupported",IF('Trades'!A60="","Enter a trade ID",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IDs: text starting with A–Z, up to 64 characters; do not use *, ?, ~, =, &lt; or &gt;. Example: T-001.",IF(COUNTIFS('Trades'!$A$9:$A$208,'Trades'!A60)&lt;&gt;1,"Trade ID is duplicated",IF('Trades'!B60="","Enter the symbol",IF(AND('Trades'!C60&lt;&gt;"LONG",'Trades'!C60&lt;&gt;"SHORT"),"Select LONG or SHORT",IF(NOT(ISNUMBER('Trades'!D60)),"Enter a valid opening date/time",IF(OR('Trades'!D60&lt;1,'Trades'!D60&gt;2958465),"Enter a valid opening date/time",IF(NOT(ISNUMBER('Trades'!E60)),"Enter a positive original quantity",IF(OR('Trades'!E60&lt;=0,'Trades'!E60&gt;1000000,ROUND('Trades'!E60,8)&lt;&gt;'Trades'!E60),"Enter a positive original quantity",IF('Trades'!F60="","State the quantity unit",IF(AND('Trades'!I60&lt;&gt;"OPEN",'Trades'!I60&lt;&gt;"CLOSED"),"Select OPEN or CLOSED",IF(AND('Trades'!J60&lt;&gt;"NET",'Trades'!J60&lt;&gt;"GROSS"),"Select NET or GROSS",IF(COUNTIFS('Exits'!$B$9:$B$608,'Trades'!A60,'Exits'!$G$9:$G$608,-1)&gt;0,"Review linked exit rows",IF(D60&gt;'Trades'!E60,"Closed quantity exceeds original",IF(AND('Trades'!I60="OPEN",D60='Trades'!E60),"OPEN conflicts with no remainder",IF('Trades'!I60="OPEN","",IF(O60=0,"Add a closing event in Exits",IF(D60&lt;&gt;'Trades'!E60,"CLOSED requires all quantity closed",IF(AND('Trades'!J60="NET",NOT(ISNUMBER('Trades'!L60))),"Enter the reconciled whole-position net",IF(AND('Trades'!J60="NET",'Trades'!K60&lt;&gt;"YES"),"Confirm the net covers the whole position",IF(IF('Trades'!J60="NET",IF('Trades'!M60="",FALSE,IF(NOT(ISNUMBER('Trades'!M60)),TRUE,OR('Trades'!M60&lt;0,'Trades'!M60&gt;1000000000,ROUND('Trades'!M60,2)&lt;&gt;'Trades'!M60))),FALSE),"Money: at most 2 decimals; absolute input value ≤ 1,000,000,000.",IF(IF('Trades'!J60="NET",IF('Trades'!N60="",FALSE,IF(NOT(ISNUMBER('Trades'!N60)),TRUE,OR('Trades'!N60&lt;0,'Trades'!N60&gt;1000000000,ROUND('Trades'!N60,2)&lt;&gt;'Trades'!N60))),FALSE),"Money: at most 2 decimals; absolute input value ≤ 1,000,000,000.",IF(IF('Trades'!J60="NET",IF('Trades'!O60="",FALSE,IF(NOT(ISNUMBER('Trades'!O60)),TRUE,OR(ABS('Trades'!O60)&gt;1000000000,ROUND('Trades'!O60,2)&lt;&gt;'Trades'!O60))),FALSE),"Money: at most 2 decimals; absolute input value ≤ 1,000,000,000.",IF(AND('Trades'!J60="GROSS",NOT(ISNUMBER('Trades'!M60))),"Enter commission: zero is a value",IF(AND('Trades'!J60="GROSS",'Trades'!M60&lt;0),"Commission must be nonnegative",IF(AND('Trades'!J60="GROSS",NOT(ISNUMBER('Trades'!N60))),"Enter other fees: zero is a value",IF(AND('Trades'!J60="GROSS",'Trades'!N60&lt;0),"Other fees must be nonnegative",IF(AND('Trades'!J60="GROSS",NOT(ISNUMBER('Trades'!O60))),"Enter signed financing, including zero",IF(AND('Trades'!J60="GROSS",NOT(ISNUMBER(F60))),"Enter gross P&amp;L for every exit",IF(IF('Trades'!J60="NET",OR(ABS('Trades'!L60)&gt;1000000000,ROUND('Trades'!L60,2)&lt;&gt;'Trades'!L60),FALSE),"Money: at most 2 decimals; absolute input value ≤ 1,000,000,000.",IF(IF('Trades'!J60="GROSS",OR(ABS('Trades'!M60)&gt;1000000000,ABS('Trades'!N60)&gt;1000000000,ABS('Trades'!O60)&gt;1000000000,ROUND('Trades'!M60,2)&lt;&gt;'Trades'!M60,ROUND('Trades'!N60,2)&lt;&gt;'Trades'!N60,ROUND('Trades'!O60,2)&lt;&gt;'Trades'!O60),FALSE),"Money: at most 2 decimals; absolute input value ≤ 1,000,000,000.",IF(AND('Trades'!G60&lt;&gt;"",OR(NOT(ISNUMBER('Trades'!G60)),'Trades'!G60&lt;=0)),"Enter a positive price or leave blank",IF(AND('Trades'!H60&lt;&gt;"",OR(NOT(ISNUMBER('Trades'!H60)),'Trades'!H60&lt;=0)),"Enter a positive price or leave blank","")))))))))))))))))))))))))))))))))))</x:f>
      </x:c>
      <x:c r="D60" s="31"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n.a.",ROUND(SUMIFS('Exits'!$I$9:$I$608,'Exits'!$B$9:$B$608,'Trades'!A60),8)))</x:f>
      </x:c>
      <x:c r="E60" s="32"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n.a.",IF(OR(O60=0,COUNTIFS('Exits'!$B$9:$B$608,'Trades'!A60,'Exits'!$G$9:$G$608,-1)&gt;0),"n.a.",_xlfn.MAXIFS('Exits'!$C$9:$C$608,'Exits'!$B$9:$B$608,'Trades'!A60))))</x:f>
      </x:c>
      <x:c r="F60" s="30"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n.a.",IF(AND(O60&gt;0,SUMIFS('Exits'!$J$9:$J$608,'Exits'!$B$9:$B$608,'Trades'!A60)=O60),ROUND(SUMIFS('Exits'!$F$9:$F$608,'Exits'!$B$9:$B$608,'Trades'!A60),2),"n.a.")))</x:f>
      </x:c>
      <x:c r="G60" s="30" t="str">
        <x:f>IF(P60=0,"",IF(K60&lt;&gt;1,"n.a.",IF('Trades'!J60="NET",'Trades'!L60,ROUND(F60-'Trades'!M60-'Trades'!N60+'Trades'!O60,2))))</x:f>
      </x:c>
      <x:c r="H60" s="31" t="str">
        <x:f>IF(P60=0,"",IF(N60=1,G60/'Trades'!P60,"n.a."))</x:f>
      </x:c>
      <x:c r="I60" s="33" t="str">
        <x:f>IF(P60=0,"",IF(K60&lt;&gt;1,"Position not completed",IF(NOT(ISNUMBER('Trades'!P60)),"Risk missing or invalid: positive, ≤ 1,000,000,000, at most 2 decimals.",IF(OR('Trades'!P60&lt;=0,'Trades'!P60&gt;1000000000,ROUND('Trades'!P60,2)&lt;&gt;'Trades'!P60),"Risk missing or invalid: positive, ≤ 1,000,000,000, at most 2 decimals.",IF(AND('Trades'!Q60&lt;&gt;"PRICE",'Trades'!Q60&lt;&gt;"ALL_IN"),"Select PRICE or ALL_IN",IF('Trades'!Q60&lt;&gt;'Summary'!$K$4,"Different selected basis","Recorded"))))))</x:f>
      </x:c>
      <x:c r="J60" s="33" t="str">
        <x:f>IF(P60=0,"",IF('Summary'!$H$6="Check date filters","Check date filters",IF(L60=1,"Included",IF(K60=1,"Outside period","Not eligible"))))</x:f>
      </x:c>
      <x:c r="K60" s="29" t="n">
        <x:f>IF(P60=0,0,IF('Trades'!I60="UNSUPPORTED",4,IF(C60&lt;&gt;"",3,IF('Trades'!I60="OPEN",2,1))))</x:f>
        <x:v>0</x:v>
      </x:c>
      <x:c r="L60" s="29" t="n">
        <x:f>IF(OR(K60&lt;&gt;1,'Summary'!$H$6="Check date filters"),0,IF(AND(OR('Summary'!$B$6="",E60&gt;='Summary'!$B$6),OR('Summary'!$E$6="",E60&lt;'Summary'!$E$6+1)),1,0))</x:f>
        <x:v>0</x:v>
      </x:c>
      <x:c r="M60" s="29" t="n">
        <x:f>IF(AND(L60=1,N60=1,'Trades'!Q60='Summary'!$K$4),1,0)</x:f>
        <x:v>0</x:v>
      </x:c>
      <x:c r="N60" s="29" t="n">
        <x:f>IF(K60&lt;&gt;1,0,IF(NOT(ISNUMBER('Trades'!P60)),0,IF(AND('Trades'!P60&gt;0,'Trades'!P60&lt;=1000000000,ROUND('Trades'!P60,2)='Trades'!P60,OR('Trades'!Q60="PRICE",'Trades'!Q60="ALL_IN")),1,0)))</x:f>
        <x:v>0</x:v>
      </x:c>
      <x:c r="O60" s="29" t="n">
        <x:f>IF(P60=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0,COUNTIFS('Exits'!$B$9:$B$608,'Trades'!A60,'Exits'!$K$9:$K$608,1)))</x:f>
        <x:v>0</x:v>
      </x:c>
      <x:c r="P60" s="29" t="n">
        <x:f>IF(COUNTA('Trades'!A60:I60,'Trades'!K60:T60)=0,0,1)</x:f>
        <x:v>0</x:v>
      </x:c>
    </x:row>
    <x:row r="61" ht="52" customHeight="1">
      <x:c r="A61" s="29" t="str">
        <x:f>IF(P61=0,"",IF('Trades'!A61="","[Trades "&amp;ROW()&amp;"]",'Trades'!A61))</x:f>
      </x:c>
      <x:c r="B61" s="33" t="str">
        <x:f>IF(K61=0,"",CHOOSE(K61,"Completed","Open","Incomplete / invalid","Unsupported"))</x:f>
      </x:c>
      <x:c r="C61" s="33" t="str">
        <x:f>IF(P61=0,"",IF('Trades'!I61="UNSUPPORTED","Additions / reversals are unsupported",IF('Trades'!A61="","Enter a trade ID",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IDs: text starting with A–Z, up to 64 characters; do not use *, ?, ~, =, &lt; or &gt;. Example: T-001.",IF(COUNTIFS('Trades'!$A$9:$A$208,'Trades'!A61)&lt;&gt;1,"Trade ID is duplicated",IF('Trades'!B61="","Enter the symbol",IF(AND('Trades'!C61&lt;&gt;"LONG",'Trades'!C61&lt;&gt;"SHORT"),"Select LONG or SHORT",IF(NOT(ISNUMBER('Trades'!D61)),"Enter a valid opening date/time",IF(OR('Trades'!D61&lt;1,'Trades'!D61&gt;2958465),"Enter a valid opening date/time",IF(NOT(ISNUMBER('Trades'!E61)),"Enter a positive original quantity",IF(OR('Trades'!E61&lt;=0,'Trades'!E61&gt;1000000,ROUND('Trades'!E61,8)&lt;&gt;'Trades'!E61),"Enter a positive original quantity",IF('Trades'!F61="","State the quantity unit",IF(AND('Trades'!I61&lt;&gt;"OPEN",'Trades'!I61&lt;&gt;"CLOSED"),"Select OPEN or CLOSED",IF(AND('Trades'!J61&lt;&gt;"NET",'Trades'!J61&lt;&gt;"GROSS"),"Select NET or GROSS",IF(COUNTIFS('Exits'!$B$9:$B$608,'Trades'!A61,'Exits'!$G$9:$G$608,-1)&gt;0,"Review linked exit rows",IF(D61&gt;'Trades'!E61,"Closed quantity exceeds original",IF(AND('Trades'!I61="OPEN",D61='Trades'!E61),"OPEN conflicts with no remainder",IF('Trades'!I61="OPEN","",IF(O61=0,"Add a closing event in Exits",IF(D61&lt;&gt;'Trades'!E61,"CLOSED requires all quantity closed",IF(AND('Trades'!J61="NET",NOT(ISNUMBER('Trades'!L61))),"Enter the reconciled whole-position net",IF(AND('Trades'!J61="NET",'Trades'!K61&lt;&gt;"YES"),"Confirm the net covers the whole position",IF(IF('Trades'!J61="NET",IF('Trades'!M61="",FALSE,IF(NOT(ISNUMBER('Trades'!M61)),TRUE,OR('Trades'!M61&lt;0,'Trades'!M61&gt;1000000000,ROUND('Trades'!M61,2)&lt;&gt;'Trades'!M61))),FALSE),"Money: at most 2 decimals; absolute input value ≤ 1,000,000,000.",IF(IF('Trades'!J61="NET",IF('Trades'!N61="",FALSE,IF(NOT(ISNUMBER('Trades'!N61)),TRUE,OR('Trades'!N61&lt;0,'Trades'!N61&gt;1000000000,ROUND('Trades'!N61,2)&lt;&gt;'Trades'!N61))),FALSE),"Money: at most 2 decimals; absolute input value ≤ 1,000,000,000.",IF(IF('Trades'!J61="NET",IF('Trades'!O61="",FALSE,IF(NOT(ISNUMBER('Trades'!O61)),TRUE,OR(ABS('Trades'!O61)&gt;1000000000,ROUND('Trades'!O61,2)&lt;&gt;'Trades'!O61))),FALSE),"Money: at most 2 decimals; absolute input value ≤ 1,000,000,000.",IF(AND('Trades'!J61="GROSS",NOT(ISNUMBER('Trades'!M61))),"Enter commission: zero is a value",IF(AND('Trades'!J61="GROSS",'Trades'!M61&lt;0),"Commission must be nonnegative",IF(AND('Trades'!J61="GROSS",NOT(ISNUMBER('Trades'!N61))),"Enter other fees: zero is a value",IF(AND('Trades'!J61="GROSS",'Trades'!N61&lt;0),"Other fees must be nonnegative",IF(AND('Trades'!J61="GROSS",NOT(ISNUMBER('Trades'!O61))),"Enter signed financing, including zero",IF(AND('Trades'!J61="GROSS",NOT(ISNUMBER(F61))),"Enter gross P&amp;L for every exit",IF(IF('Trades'!J61="NET",OR(ABS('Trades'!L61)&gt;1000000000,ROUND('Trades'!L61,2)&lt;&gt;'Trades'!L61),FALSE),"Money: at most 2 decimals; absolute input value ≤ 1,000,000,000.",IF(IF('Trades'!J61="GROSS",OR(ABS('Trades'!M61)&gt;1000000000,ABS('Trades'!N61)&gt;1000000000,ABS('Trades'!O61)&gt;1000000000,ROUND('Trades'!M61,2)&lt;&gt;'Trades'!M61,ROUND('Trades'!N61,2)&lt;&gt;'Trades'!N61,ROUND('Trades'!O61,2)&lt;&gt;'Trades'!O61),FALSE),"Money: at most 2 decimals; absolute input value ≤ 1,000,000,000.",IF(AND('Trades'!G61&lt;&gt;"",OR(NOT(ISNUMBER('Trades'!G61)),'Trades'!G61&lt;=0)),"Enter a positive price or leave blank",IF(AND('Trades'!H61&lt;&gt;"",OR(NOT(ISNUMBER('Trades'!H61)),'Trades'!H61&lt;=0)),"Enter a positive price or leave blank","")))))))))))))))))))))))))))))))))))</x:f>
      </x:c>
      <x:c r="D61" s="31"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n.a.",ROUND(SUMIFS('Exits'!$I$9:$I$608,'Exits'!$B$9:$B$608,'Trades'!A61),8)))</x:f>
      </x:c>
      <x:c r="E61" s="32"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n.a.",IF(OR(O61=0,COUNTIFS('Exits'!$B$9:$B$608,'Trades'!A61,'Exits'!$G$9:$G$608,-1)&gt;0),"n.a.",_xlfn.MAXIFS('Exits'!$C$9:$C$608,'Exits'!$B$9:$B$608,'Trades'!A61))))</x:f>
      </x:c>
      <x:c r="F61" s="30"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n.a.",IF(AND(O61&gt;0,SUMIFS('Exits'!$J$9:$J$608,'Exits'!$B$9:$B$608,'Trades'!A61)=O61),ROUND(SUMIFS('Exits'!$F$9:$F$608,'Exits'!$B$9:$B$608,'Trades'!A61),2),"n.a.")))</x:f>
      </x:c>
      <x:c r="G61" s="30" t="str">
        <x:f>IF(P61=0,"",IF(K61&lt;&gt;1,"n.a.",IF('Trades'!J61="NET",'Trades'!L61,ROUND(F61-'Trades'!M61-'Trades'!N61+'Trades'!O61,2))))</x:f>
      </x:c>
      <x:c r="H61" s="31" t="str">
        <x:f>IF(P61=0,"",IF(N61=1,G61/'Trades'!P61,"n.a."))</x:f>
      </x:c>
      <x:c r="I61" s="33" t="str">
        <x:f>IF(P61=0,"",IF(K61&lt;&gt;1,"Position not completed",IF(NOT(ISNUMBER('Trades'!P61)),"Risk missing or invalid: positive, ≤ 1,000,000,000, at most 2 decimals.",IF(OR('Trades'!P61&lt;=0,'Trades'!P61&gt;1000000000,ROUND('Trades'!P61,2)&lt;&gt;'Trades'!P61),"Risk missing or invalid: positive, ≤ 1,000,000,000, at most 2 decimals.",IF(AND('Trades'!Q61&lt;&gt;"PRICE",'Trades'!Q61&lt;&gt;"ALL_IN"),"Select PRICE or ALL_IN",IF('Trades'!Q61&lt;&gt;'Summary'!$K$4,"Different selected basis","Recorded"))))))</x:f>
      </x:c>
      <x:c r="J61" s="33" t="str">
        <x:f>IF(P61=0,"",IF('Summary'!$H$6="Check date filters","Check date filters",IF(L61=1,"Included",IF(K61=1,"Outside period","Not eligible"))))</x:f>
      </x:c>
      <x:c r="K61" s="29" t="n">
        <x:f>IF(P61=0,0,IF('Trades'!I61="UNSUPPORTED",4,IF(C61&lt;&gt;"",3,IF('Trades'!I61="OPEN",2,1))))</x:f>
        <x:v>0</x:v>
      </x:c>
      <x:c r="L61" s="29" t="n">
        <x:f>IF(OR(K61&lt;&gt;1,'Summary'!$H$6="Check date filters"),0,IF(AND(OR('Summary'!$B$6="",E61&gt;='Summary'!$B$6),OR('Summary'!$E$6="",E61&lt;'Summary'!$E$6+1)),1,0))</x:f>
        <x:v>0</x:v>
      </x:c>
      <x:c r="M61" s="29" t="n">
        <x:f>IF(AND(L61=1,N61=1,'Trades'!Q61='Summary'!$K$4),1,0)</x:f>
        <x:v>0</x:v>
      </x:c>
      <x:c r="N61" s="29" t="n">
        <x:f>IF(K61&lt;&gt;1,0,IF(NOT(ISNUMBER('Trades'!P61)),0,IF(AND('Trades'!P61&gt;0,'Trades'!P61&lt;=1000000000,ROUND('Trades'!P61,2)='Trades'!P61,OR('Trades'!Q61="PRICE",'Trades'!Q61="ALL_IN")),1,0)))</x:f>
        <x:v>0</x:v>
      </x:c>
      <x:c r="O61" s="29" t="n">
        <x:f>IF(P61=0,0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0,COUNTIFS('Exits'!$B$9:$B$608,'Trades'!A61,'Exits'!$K$9:$K$608,1)))</x:f>
        <x:v>0</x:v>
      </x:c>
      <x:c r="P61" s="29" t="n">
        <x:f>IF(COUNTA('Trades'!A61:I61,'Trades'!K61:T61)=0,0,1)</x:f>
        <x:v>0</x:v>
      </x:c>
    </x:row>
    <x:row r="62" ht="52" customHeight="1">
      <x:c r="A62" s="29" t="str">
        <x:f>IF(P62=0,"",IF('Trades'!A62="","[Trades "&amp;ROW()&amp;"]",'Trades'!A62))</x:f>
      </x:c>
      <x:c r="B62" s="33" t="str">
        <x:f>IF(K62=0,"",CHOOSE(K62,"Completed","Open","Incomplete / invalid","Unsupported"))</x:f>
      </x:c>
      <x:c r="C62" s="33" t="str">
        <x:f>IF(P62=0,"",IF('Trades'!I62="UNSUPPORTED","Additions / reversals are unsupported",IF('Trades'!A62="","Enter a trade ID",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IDs: text starting with A–Z, up to 64 characters; do not use *, ?, ~, =, &lt; or &gt;. Example: T-001.",IF(COUNTIFS('Trades'!$A$9:$A$208,'Trades'!A62)&lt;&gt;1,"Trade ID is duplicated",IF('Trades'!B62="","Enter the symbol",IF(AND('Trades'!C62&lt;&gt;"LONG",'Trades'!C62&lt;&gt;"SHORT"),"Select LONG or SHORT",IF(NOT(ISNUMBER('Trades'!D62)),"Enter a valid opening date/time",IF(OR('Trades'!D62&lt;1,'Trades'!D62&gt;2958465),"Enter a valid opening date/time",IF(NOT(ISNUMBER('Trades'!E62)),"Enter a positive original quantity",IF(OR('Trades'!E62&lt;=0,'Trades'!E62&gt;1000000,ROUND('Trades'!E62,8)&lt;&gt;'Trades'!E62),"Enter a positive original quantity",IF('Trades'!F62="","State the quantity unit",IF(AND('Trades'!I62&lt;&gt;"OPEN",'Trades'!I62&lt;&gt;"CLOSED"),"Select OPEN or CLOSED",IF(AND('Trades'!J62&lt;&gt;"NET",'Trades'!J62&lt;&gt;"GROSS"),"Select NET or GROSS",IF(COUNTIFS('Exits'!$B$9:$B$608,'Trades'!A62,'Exits'!$G$9:$G$608,-1)&gt;0,"Review linked exit rows",IF(D62&gt;'Trades'!E62,"Closed quantity exceeds original",IF(AND('Trades'!I62="OPEN",D62='Trades'!E62),"OPEN conflicts with no remainder",IF('Trades'!I62="OPEN","",IF(O62=0,"Add a closing event in Exits",IF(D62&lt;&gt;'Trades'!E62,"CLOSED requires all quantity closed",IF(AND('Trades'!J62="NET",NOT(ISNUMBER('Trades'!L62))),"Enter the reconciled whole-position net",IF(AND('Trades'!J62="NET",'Trades'!K62&lt;&gt;"YES"),"Confirm the net covers the whole position",IF(IF('Trades'!J62="NET",IF('Trades'!M62="",FALSE,IF(NOT(ISNUMBER('Trades'!M62)),TRUE,OR('Trades'!M62&lt;0,'Trades'!M62&gt;1000000000,ROUND('Trades'!M62,2)&lt;&gt;'Trades'!M62))),FALSE),"Money: at most 2 decimals; absolute input value ≤ 1,000,000,000.",IF(IF('Trades'!J62="NET",IF('Trades'!N62="",FALSE,IF(NOT(ISNUMBER('Trades'!N62)),TRUE,OR('Trades'!N62&lt;0,'Trades'!N62&gt;1000000000,ROUND('Trades'!N62,2)&lt;&gt;'Trades'!N62))),FALSE),"Money: at most 2 decimals; absolute input value ≤ 1,000,000,000.",IF(IF('Trades'!J62="NET",IF('Trades'!O62="",FALSE,IF(NOT(ISNUMBER('Trades'!O62)),TRUE,OR(ABS('Trades'!O62)&gt;1000000000,ROUND('Trades'!O62,2)&lt;&gt;'Trades'!O62))),FALSE),"Money: at most 2 decimals; absolute input value ≤ 1,000,000,000.",IF(AND('Trades'!J62="GROSS",NOT(ISNUMBER('Trades'!M62))),"Enter commission: zero is a value",IF(AND('Trades'!J62="GROSS",'Trades'!M62&lt;0),"Commission must be nonnegative",IF(AND('Trades'!J62="GROSS",NOT(ISNUMBER('Trades'!N62))),"Enter other fees: zero is a value",IF(AND('Trades'!J62="GROSS",'Trades'!N62&lt;0),"Other fees must be nonnegative",IF(AND('Trades'!J62="GROSS",NOT(ISNUMBER('Trades'!O62))),"Enter signed financing, including zero",IF(AND('Trades'!J62="GROSS",NOT(ISNUMBER(F62))),"Enter gross P&amp;L for every exit",IF(IF('Trades'!J62="NET",OR(ABS('Trades'!L62)&gt;1000000000,ROUND('Trades'!L62,2)&lt;&gt;'Trades'!L62),FALSE),"Money: at most 2 decimals; absolute input value ≤ 1,000,000,000.",IF(IF('Trades'!J62="GROSS",OR(ABS('Trades'!M62)&gt;1000000000,ABS('Trades'!N62)&gt;1000000000,ABS('Trades'!O62)&gt;1000000000,ROUND('Trades'!M62,2)&lt;&gt;'Trades'!M62,ROUND('Trades'!N62,2)&lt;&gt;'Trades'!N62,ROUND('Trades'!O62,2)&lt;&gt;'Trades'!O62),FALSE),"Money: at most 2 decimals; absolute input value ≤ 1,000,000,000.",IF(AND('Trades'!G62&lt;&gt;"",OR(NOT(ISNUMBER('Trades'!G62)),'Trades'!G62&lt;=0)),"Enter a positive price or leave blank",IF(AND('Trades'!H62&lt;&gt;"",OR(NOT(ISNUMBER('Trades'!H62)),'Trades'!H62&lt;=0)),"Enter a positive price or leave blank","")))))))))))))))))))))))))))))))))))</x:f>
      </x:c>
      <x:c r="D62" s="31"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n.a.",ROUND(SUMIFS('Exits'!$I$9:$I$608,'Exits'!$B$9:$B$608,'Trades'!A62),8)))</x:f>
      </x:c>
      <x:c r="E62" s="32"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n.a.",IF(OR(O62=0,COUNTIFS('Exits'!$B$9:$B$608,'Trades'!A62,'Exits'!$G$9:$G$608,-1)&gt;0),"n.a.",_xlfn.MAXIFS('Exits'!$C$9:$C$608,'Exits'!$B$9:$B$608,'Trades'!A62))))</x:f>
      </x:c>
      <x:c r="F62" s="30"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n.a.",IF(AND(O62&gt;0,SUMIFS('Exits'!$J$9:$J$608,'Exits'!$B$9:$B$608,'Trades'!A62)=O62),ROUND(SUMIFS('Exits'!$F$9:$F$608,'Exits'!$B$9:$B$608,'Trades'!A62),2),"n.a.")))</x:f>
      </x:c>
      <x:c r="G62" s="30" t="str">
        <x:f>IF(P62=0,"",IF(K62&lt;&gt;1,"n.a.",IF('Trades'!J62="NET",'Trades'!L62,ROUND(F62-'Trades'!M62-'Trades'!N62+'Trades'!O62,2))))</x:f>
      </x:c>
      <x:c r="H62" s="31" t="str">
        <x:f>IF(P62=0,"",IF(N62=1,G62/'Trades'!P62,"n.a."))</x:f>
      </x:c>
      <x:c r="I62" s="33" t="str">
        <x:f>IF(P62=0,"",IF(K62&lt;&gt;1,"Position not completed",IF(NOT(ISNUMBER('Trades'!P62)),"Risk missing or invalid: positive, ≤ 1,000,000,000, at most 2 decimals.",IF(OR('Trades'!P62&lt;=0,'Trades'!P62&gt;1000000000,ROUND('Trades'!P62,2)&lt;&gt;'Trades'!P62),"Risk missing or invalid: positive, ≤ 1,000,000,000, at most 2 decimals.",IF(AND('Trades'!Q62&lt;&gt;"PRICE",'Trades'!Q62&lt;&gt;"ALL_IN"),"Select PRICE or ALL_IN",IF('Trades'!Q62&lt;&gt;'Summary'!$K$4,"Different selected basis","Recorded"))))))</x:f>
      </x:c>
      <x:c r="J62" s="33" t="str">
        <x:f>IF(P62=0,"",IF('Summary'!$H$6="Check date filters","Check date filters",IF(L62=1,"Included",IF(K62=1,"Outside period","Not eligible"))))</x:f>
      </x:c>
      <x:c r="K62" s="29" t="n">
        <x:f>IF(P62=0,0,IF('Trades'!I62="UNSUPPORTED",4,IF(C62&lt;&gt;"",3,IF('Trades'!I62="OPEN",2,1))))</x:f>
        <x:v>0</x:v>
      </x:c>
      <x:c r="L62" s="29" t="n">
        <x:f>IF(OR(K62&lt;&gt;1,'Summary'!$H$6="Check date filters"),0,IF(AND(OR('Summary'!$B$6="",E62&gt;='Summary'!$B$6),OR('Summary'!$E$6="",E62&lt;'Summary'!$E$6+1)),1,0))</x:f>
        <x:v>0</x:v>
      </x:c>
      <x:c r="M62" s="29" t="n">
        <x:f>IF(AND(L62=1,N62=1,'Trades'!Q62='Summary'!$K$4),1,0)</x:f>
        <x:v>0</x:v>
      </x:c>
      <x:c r="N62" s="29" t="n">
        <x:f>IF(K62&lt;&gt;1,0,IF(NOT(ISNUMBER('Trades'!P62)),0,IF(AND('Trades'!P62&gt;0,'Trades'!P62&lt;=1000000000,ROUND('Trades'!P62,2)='Trades'!P62,OR('Trades'!Q62="PRICE",'Trades'!Q62="ALL_IN")),1,0)))</x:f>
        <x:v>0</x:v>
      </x:c>
      <x:c r="O62" s="29" t="n">
        <x:f>IF(P62=0,0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0,COUNTIFS('Exits'!$B$9:$B$608,'Trades'!A62,'Exits'!$K$9:$K$608,1)))</x:f>
        <x:v>0</x:v>
      </x:c>
      <x:c r="P62" s="29" t="n">
        <x:f>IF(COUNTA('Trades'!A62:I62,'Trades'!K62:T62)=0,0,1)</x:f>
        <x:v>0</x:v>
      </x:c>
    </x:row>
    <x:row r="63" ht="52" customHeight="1">
      <x:c r="A63" s="29" t="str">
        <x:f>IF(P63=0,"",IF('Trades'!A63="","[Trades "&amp;ROW()&amp;"]",'Trades'!A63))</x:f>
      </x:c>
      <x:c r="B63" s="33" t="str">
        <x:f>IF(K63=0,"",CHOOSE(K63,"Completed","Open","Incomplete / invalid","Unsupported"))</x:f>
      </x:c>
      <x:c r="C63" s="33" t="str">
        <x:f>IF(P63=0,"",IF('Trades'!I63="UNSUPPORTED","Additions / reversals are unsupported",IF('Trades'!A63="","Enter a trade ID",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IDs: text starting with A–Z, up to 64 characters; do not use *, ?, ~, =, &lt; or &gt;. Example: T-001.",IF(COUNTIFS('Trades'!$A$9:$A$208,'Trades'!A63)&lt;&gt;1,"Trade ID is duplicated",IF('Trades'!B63="","Enter the symbol",IF(AND('Trades'!C63&lt;&gt;"LONG",'Trades'!C63&lt;&gt;"SHORT"),"Select LONG or SHORT",IF(NOT(ISNUMBER('Trades'!D63)),"Enter a valid opening date/time",IF(OR('Trades'!D63&lt;1,'Trades'!D63&gt;2958465),"Enter a valid opening date/time",IF(NOT(ISNUMBER('Trades'!E63)),"Enter a positive original quantity",IF(OR('Trades'!E63&lt;=0,'Trades'!E63&gt;1000000,ROUND('Trades'!E63,8)&lt;&gt;'Trades'!E63),"Enter a positive original quantity",IF('Trades'!F63="","State the quantity unit",IF(AND('Trades'!I63&lt;&gt;"OPEN",'Trades'!I63&lt;&gt;"CLOSED"),"Select OPEN or CLOSED",IF(AND('Trades'!J63&lt;&gt;"NET",'Trades'!J63&lt;&gt;"GROSS"),"Select NET or GROSS",IF(COUNTIFS('Exits'!$B$9:$B$608,'Trades'!A63,'Exits'!$G$9:$G$608,-1)&gt;0,"Review linked exit rows",IF(D63&gt;'Trades'!E63,"Closed quantity exceeds original",IF(AND('Trades'!I63="OPEN",D63='Trades'!E63),"OPEN conflicts with no remainder",IF('Trades'!I63="OPEN","",IF(O63=0,"Add a closing event in Exits",IF(D63&lt;&gt;'Trades'!E63,"CLOSED requires all quantity closed",IF(AND('Trades'!J63="NET",NOT(ISNUMBER('Trades'!L63))),"Enter the reconciled whole-position net",IF(AND('Trades'!J63="NET",'Trades'!K63&lt;&gt;"YES"),"Confirm the net covers the whole position",IF(IF('Trades'!J63="NET",IF('Trades'!M63="",FALSE,IF(NOT(ISNUMBER('Trades'!M63)),TRUE,OR('Trades'!M63&lt;0,'Trades'!M63&gt;1000000000,ROUND('Trades'!M63,2)&lt;&gt;'Trades'!M63))),FALSE),"Money: at most 2 decimals; absolute input value ≤ 1,000,000,000.",IF(IF('Trades'!J63="NET",IF('Trades'!N63="",FALSE,IF(NOT(ISNUMBER('Trades'!N63)),TRUE,OR('Trades'!N63&lt;0,'Trades'!N63&gt;1000000000,ROUND('Trades'!N63,2)&lt;&gt;'Trades'!N63))),FALSE),"Money: at most 2 decimals; absolute input value ≤ 1,000,000,000.",IF(IF('Trades'!J63="NET",IF('Trades'!O63="",FALSE,IF(NOT(ISNUMBER('Trades'!O63)),TRUE,OR(ABS('Trades'!O63)&gt;1000000000,ROUND('Trades'!O63,2)&lt;&gt;'Trades'!O63))),FALSE),"Money: at most 2 decimals; absolute input value ≤ 1,000,000,000.",IF(AND('Trades'!J63="GROSS",NOT(ISNUMBER('Trades'!M63))),"Enter commission: zero is a value",IF(AND('Trades'!J63="GROSS",'Trades'!M63&lt;0),"Commission must be nonnegative",IF(AND('Trades'!J63="GROSS",NOT(ISNUMBER('Trades'!N63))),"Enter other fees: zero is a value",IF(AND('Trades'!J63="GROSS",'Trades'!N63&lt;0),"Other fees must be nonnegative",IF(AND('Trades'!J63="GROSS",NOT(ISNUMBER('Trades'!O63))),"Enter signed financing, including zero",IF(AND('Trades'!J63="GROSS",NOT(ISNUMBER(F63))),"Enter gross P&amp;L for every exit",IF(IF('Trades'!J63="NET",OR(ABS('Trades'!L63)&gt;1000000000,ROUND('Trades'!L63,2)&lt;&gt;'Trades'!L63),FALSE),"Money: at most 2 decimals; absolute input value ≤ 1,000,000,000.",IF(IF('Trades'!J63="GROSS",OR(ABS('Trades'!M63)&gt;1000000000,ABS('Trades'!N63)&gt;1000000000,ABS('Trades'!O63)&gt;1000000000,ROUND('Trades'!M63,2)&lt;&gt;'Trades'!M63,ROUND('Trades'!N63,2)&lt;&gt;'Trades'!N63,ROUND('Trades'!O63,2)&lt;&gt;'Trades'!O63),FALSE),"Money: at most 2 decimals; absolute input value ≤ 1,000,000,000.",IF(AND('Trades'!G63&lt;&gt;"",OR(NOT(ISNUMBER('Trades'!G63)),'Trades'!G63&lt;=0)),"Enter a positive price or leave blank",IF(AND('Trades'!H63&lt;&gt;"",OR(NOT(ISNUMBER('Trades'!H63)),'Trades'!H63&lt;=0)),"Enter a positive price or leave blank","")))))))))))))))))))))))))))))))))))</x:f>
      </x:c>
      <x:c r="D63" s="31"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n.a.",ROUND(SUMIFS('Exits'!$I$9:$I$608,'Exits'!$B$9:$B$608,'Trades'!A63),8)))</x:f>
      </x:c>
      <x:c r="E63" s="32"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n.a.",IF(OR(O63=0,COUNTIFS('Exits'!$B$9:$B$608,'Trades'!A63,'Exits'!$G$9:$G$608,-1)&gt;0),"n.a.",_xlfn.MAXIFS('Exits'!$C$9:$C$608,'Exits'!$B$9:$B$608,'Trades'!A63))))</x:f>
      </x:c>
      <x:c r="F63" s="30"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n.a.",IF(AND(O63&gt;0,SUMIFS('Exits'!$J$9:$J$608,'Exits'!$B$9:$B$608,'Trades'!A63)=O63),ROUND(SUMIFS('Exits'!$F$9:$F$608,'Exits'!$B$9:$B$608,'Trades'!A63),2),"n.a.")))</x:f>
      </x:c>
      <x:c r="G63" s="30" t="str">
        <x:f>IF(P63=0,"",IF(K63&lt;&gt;1,"n.a.",IF('Trades'!J63="NET",'Trades'!L63,ROUND(F63-'Trades'!M63-'Trades'!N63+'Trades'!O63,2))))</x:f>
      </x:c>
      <x:c r="H63" s="31" t="str">
        <x:f>IF(P63=0,"",IF(N63=1,G63/'Trades'!P63,"n.a."))</x:f>
      </x:c>
      <x:c r="I63" s="33" t="str">
        <x:f>IF(P63=0,"",IF(K63&lt;&gt;1,"Position not completed",IF(NOT(ISNUMBER('Trades'!P63)),"Risk missing or invalid: positive, ≤ 1,000,000,000, at most 2 decimals.",IF(OR('Trades'!P63&lt;=0,'Trades'!P63&gt;1000000000,ROUND('Trades'!P63,2)&lt;&gt;'Trades'!P63),"Risk missing or invalid: positive, ≤ 1,000,000,000, at most 2 decimals.",IF(AND('Trades'!Q63&lt;&gt;"PRICE",'Trades'!Q63&lt;&gt;"ALL_IN"),"Select PRICE or ALL_IN",IF('Trades'!Q63&lt;&gt;'Summary'!$K$4,"Different selected basis","Recorded"))))))</x:f>
      </x:c>
      <x:c r="J63" s="33" t="str">
        <x:f>IF(P63=0,"",IF('Summary'!$H$6="Check date filters","Check date filters",IF(L63=1,"Included",IF(K63=1,"Outside period","Not eligible"))))</x:f>
      </x:c>
      <x:c r="K63" s="29" t="n">
        <x:f>IF(P63=0,0,IF('Trades'!I63="UNSUPPORTED",4,IF(C63&lt;&gt;"",3,IF('Trades'!I63="OPEN",2,1))))</x:f>
        <x:v>0</x:v>
      </x:c>
      <x:c r="L63" s="29" t="n">
        <x:f>IF(OR(K63&lt;&gt;1,'Summary'!$H$6="Check date filters"),0,IF(AND(OR('Summary'!$B$6="",E63&gt;='Summary'!$B$6),OR('Summary'!$E$6="",E63&lt;'Summary'!$E$6+1)),1,0))</x:f>
        <x:v>0</x:v>
      </x:c>
      <x:c r="M63" s="29" t="n">
        <x:f>IF(AND(L63=1,N63=1,'Trades'!Q63='Summary'!$K$4),1,0)</x:f>
        <x:v>0</x:v>
      </x:c>
      <x:c r="N63" s="29" t="n">
        <x:f>IF(K63&lt;&gt;1,0,IF(NOT(ISNUMBER('Trades'!P63)),0,IF(AND('Trades'!P63&gt;0,'Trades'!P63&lt;=1000000000,ROUND('Trades'!P63,2)='Trades'!P63,OR('Trades'!Q63="PRICE",'Trades'!Q63="ALL_IN")),1,0)))</x:f>
        <x:v>0</x:v>
      </x:c>
      <x:c r="O63" s="29" t="n">
        <x:f>IF(P63=0,0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0,COUNTIFS('Exits'!$B$9:$B$608,'Trades'!A63,'Exits'!$K$9:$K$608,1)))</x:f>
        <x:v>0</x:v>
      </x:c>
      <x:c r="P63" s="29" t="n">
        <x:f>IF(COUNTA('Trades'!A63:I63,'Trades'!K63:T63)=0,0,1)</x:f>
        <x:v>0</x:v>
      </x:c>
    </x:row>
    <x:row r="64" ht="52" customHeight="1">
      <x:c r="A64" s="29" t="str">
        <x:f>IF(P64=0,"",IF('Trades'!A64="","[Trades "&amp;ROW()&amp;"]",'Trades'!A64))</x:f>
      </x:c>
      <x:c r="B64" s="33" t="str">
        <x:f>IF(K64=0,"",CHOOSE(K64,"Completed","Open","Incomplete / invalid","Unsupported"))</x:f>
      </x:c>
      <x:c r="C64" s="33" t="str">
        <x:f>IF(P64=0,"",IF('Trades'!I64="UNSUPPORTED","Additions / reversals are unsupported",IF('Trades'!A64="","Enter a trade ID",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IDs: text starting with A–Z, up to 64 characters; do not use *, ?, ~, =, &lt; or &gt;. Example: T-001.",IF(COUNTIFS('Trades'!$A$9:$A$208,'Trades'!A64)&lt;&gt;1,"Trade ID is duplicated",IF('Trades'!B64="","Enter the symbol",IF(AND('Trades'!C64&lt;&gt;"LONG",'Trades'!C64&lt;&gt;"SHORT"),"Select LONG or SHORT",IF(NOT(ISNUMBER('Trades'!D64)),"Enter a valid opening date/time",IF(OR('Trades'!D64&lt;1,'Trades'!D64&gt;2958465),"Enter a valid opening date/time",IF(NOT(ISNUMBER('Trades'!E64)),"Enter a positive original quantity",IF(OR('Trades'!E64&lt;=0,'Trades'!E64&gt;1000000,ROUND('Trades'!E64,8)&lt;&gt;'Trades'!E64),"Enter a positive original quantity",IF('Trades'!F64="","State the quantity unit",IF(AND('Trades'!I64&lt;&gt;"OPEN",'Trades'!I64&lt;&gt;"CLOSED"),"Select OPEN or CLOSED",IF(AND('Trades'!J64&lt;&gt;"NET",'Trades'!J64&lt;&gt;"GROSS"),"Select NET or GROSS",IF(COUNTIFS('Exits'!$B$9:$B$608,'Trades'!A64,'Exits'!$G$9:$G$608,-1)&gt;0,"Review linked exit rows",IF(D64&gt;'Trades'!E64,"Closed quantity exceeds original",IF(AND('Trades'!I64="OPEN",D64='Trades'!E64),"OPEN conflicts with no remainder",IF('Trades'!I64="OPEN","",IF(O64=0,"Add a closing event in Exits",IF(D64&lt;&gt;'Trades'!E64,"CLOSED requires all quantity closed",IF(AND('Trades'!J64="NET",NOT(ISNUMBER('Trades'!L64))),"Enter the reconciled whole-position net",IF(AND('Trades'!J64="NET",'Trades'!K64&lt;&gt;"YES"),"Confirm the net covers the whole position",IF(IF('Trades'!J64="NET",IF('Trades'!M64="",FALSE,IF(NOT(ISNUMBER('Trades'!M64)),TRUE,OR('Trades'!M64&lt;0,'Trades'!M64&gt;1000000000,ROUND('Trades'!M64,2)&lt;&gt;'Trades'!M64))),FALSE),"Money: at most 2 decimals; absolute input value ≤ 1,000,000,000.",IF(IF('Trades'!J64="NET",IF('Trades'!N64="",FALSE,IF(NOT(ISNUMBER('Trades'!N64)),TRUE,OR('Trades'!N64&lt;0,'Trades'!N64&gt;1000000000,ROUND('Trades'!N64,2)&lt;&gt;'Trades'!N64))),FALSE),"Money: at most 2 decimals; absolute input value ≤ 1,000,000,000.",IF(IF('Trades'!J64="NET",IF('Trades'!O64="",FALSE,IF(NOT(ISNUMBER('Trades'!O64)),TRUE,OR(ABS('Trades'!O64)&gt;1000000000,ROUND('Trades'!O64,2)&lt;&gt;'Trades'!O64))),FALSE),"Money: at most 2 decimals; absolute input value ≤ 1,000,000,000.",IF(AND('Trades'!J64="GROSS",NOT(ISNUMBER('Trades'!M64))),"Enter commission: zero is a value",IF(AND('Trades'!J64="GROSS",'Trades'!M64&lt;0),"Commission must be nonnegative",IF(AND('Trades'!J64="GROSS",NOT(ISNUMBER('Trades'!N64))),"Enter other fees: zero is a value",IF(AND('Trades'!J64="GROSS",'Trades'!N64&lt;0),"Other fees must be nonnegative",IF(AND('Trades'!J64="GROSS",NOT(ISNUMBER('Trades'!O64))),"Enter signed financing, including zero",IF(AND('Trades'!J64="GROSS",NOT(ISNUMBER(F64))),"Enter gross P&amp;L for every exit",IF(IF('Trades'!J64="NET",OR(ABS('Trades'!L64)&gt;1000000000,ROUND('Trades'!L64,2)&lt;&gt;'Trades'!L64),FALSE),"Money: at most 2 decimals; absolute input value ≤ 1,000,000,000.",IF(IF('Trades'!J64="GROSS",OR(ABS('Trades'!M64)&gt;1000000000,ABS('Trades'!N64)&gt;1000000000,ABS('Trades'!O64)&gt;1000000000,ROUND('Trades'!M64,2)&lt;&gt;'Trades'!M64,ROUND('Trades'!N64,2)&lt;&gt;'Trades'!N64,ROUND('Trades'!O64,2)&lt;&gt;'Trades'!O64),FALSE),"Money: at most 2 decimals; absolute input value ≤ 1,000,000,000.",IF(AND('Trades'!G64&lt;&gt;"",OR(NOT(ISNUMBER('Trades'!G64)),'Trades'!G64&lt;=0)),"Enter a positive price or leave blank",IF(AND('Trades'!H64&lt;&gt;"",OR(NOT(ISNUMBER('Trades'!H64)),'Trades'!H64&lt;=0)),"Enter a positive price or leave blank","")))))))))))))))))))))))))))))))))))</x:f>
      </x:c>
      <x:c r="D64" s="31"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n.a.",ROUND(SUMIFS('Exits'!$I$9:$I$608,'Exits'!$B$9:$B$608,'Trades'!A64),8)))</x:f>
      </x:c>
      <x:c r="E64" s="32"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n.a.",IF(OR(O64=0,COUNTIFS('Exits'!$B$9:$B$608,'Trades'!A64,'Exits'!$G$9:$G$608,-1)&gt;0),"n.a.",_xlfn.MAXIFS('Exits'!$C$9:$C$608,'Exits'!$B$9:$B$608,'Trades'!A64))))</x:f>
      </x:c>
      <x:c r="F64" s="30"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n.a.",IF(AND(O64&gt;0,SUMIFS('Exits'!$J$9:$J$608,'Exits'!$B$9:$B$608,'Trades'!A64)=O64),ROUND(SUMIFS('Exits'!$F$9:$F$608,'Exits'!$B$9:$B$608,'Trades'!A64),2),"n.a.")))</x:f>
      </x:c>
      <x:c r="G64" s="30" t="str">
        <x:f>IF(P64=0,"",IF(K64&lt;&gt;1,"n.a.",IF('Trades'!J64="NET",'Trades'!L64,ROUND(F64-'Trades'!M64-'Trades'!N64+'Trades'!O64,2))))</x:f>
      </x:c>
      <x:c r="H64" s="31" t="str">
        <x:f>IF(P64=0,"",IF(N64=1,G64/'Trades'!P64,"n.a."))</x:f>
      </x:c>
      <x:c r="I64" s="33" t="str">
        <x:f>IF(P64=0,"",IF(K64&lt;&gt;1,"Position not completed",IF(NOT(ISNUMBER('Trades'!P64)),"Risk missing or invalid: positive, ≤ 1,000,000,000, at most 2 decimals.",IF(OR('Trades'!P64&lt;=0,'Trades'!P64&gt;1000000000,ROUND('Trades'!P64,2)&lt;&gt;'Trades'!P64),"Risk missing or invalid: positive, ≤ 1,000,000,000, at most 2 decimals.",IF(AND('Trades'!Q64&lt;&gt;"PRICE",'Trades'!Q64&lt;&gt;"ALL_IN"),"Select PRICE or ALL_IN",IF('Trades'!Q64&lt;&gt;'Summary'!$K$4,"Different selected basis","Recorded"))))))</x:f>
      </x:c>
      <x:c r="J64" s="33" t="str">
        <x:f>IF(P64=0,"",IF('Summary'!$H$6="Check date filters","Check date filters",IF(L64=1,"Included",IF(K64=1,"Outside period","Not eligible"))))</x:f>
      </x:c>
      <x:c r="K64" s="29" t="n">
        <x:f>IF(P64=0,0,IF('Trades'!I64="UNSUPPORTED",4,IF(C64&lt;&gt;"",3,IF('Trades'!I64="OPEN",2,1))))</x:f>
        <x:v>0</x:v>
      </x:c>
      <x:c r="L64" s="29" t="n">
        <x:f>IF(OR(K64&lt;&gt;1,'Summary'!$H$6="Check date filters"),0,IF(AND(OR('Summary'!$B$6="",E64&gt;='Summary'!$B$6),OR('Summary'!$E$6="",E64&lt;'Summary'!$E$6+1)),1,0))</x:f>
        <x:v>0</x:v>
      </x:c>
      <x:c r="M64" s="29" t="n">
        <x:f>IF(AND(L64=1,N64=1,'Trades'!Q64='Summary'!$K$4),1,0)</x:f>
        <x:v>0</x:v>
      </x:c>
      <x:c r="N64" s="29" t="n">
        <x:f>IF(K64&lt;&gt;1,0,IF(NOT(ISNUMBER('Trades'!P64)),0,IF(AND('Trades'!P64&gt;0,'Trades'!P64&lt;=1000000000,ROUND('Trades'!P64,2)='Trades'!P64,OR('Trades'!Q64="PRICE",'Trades'!Q64="ALL_IN")),1,0)))</x:f>
        <x:v>0</x:v>
      </x:c>
      <x:c r="O64" s="29" t="n">
        <x:f>IF(P64=0,0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0,COUNTIFS('Exits'!$B$9:$B$608,'Trades'!A64,'Exits'!$K$9:$K$608,1)))</x:f>
        <x:v>0</x:v>
      </x:c>
      <x:c r="P64" s="29" t="n">
        <x:f>IF(COUNTA('Trades'!A64:I64,'Trades'!K64:T64)=0,0,1)</x:f>
        <x:v>0</x:v>
      </x:c>
    </x:row>
    <x:row r="65" ht="52" customHeight="1">
      <x:c r="A65" s="29" t="str">
        <x:f>IF(P65=0,"",IF('Trades'!A65="","[Trades "&amp;ROW()&amp;"]",'Trades'!A65))</x:f>
      </x:c>
      <x:c r="B65" s="33" t="str">
        <x:f>IF(K65=0,"",CHOOSE(K65,"Completed","Open","Incomplete / invalid","Unsupported"))</x:f>
      </x:c>
      <x:c r="C65" s="33" t="str">
        <x:f>IF(P65=0,"",IF('Trades'!I65="UNSUPPORTED","Additions / reversals are unsupported",IF('Trades'!A65="","Enter a trade ID",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IDs: text starting with A–Z, up to 64 characters; do not use *, ?, ~, =, &lt; or &gt;. Example: T-001.",IF(COUNTIFS('Trades'!$A$9:$A$208,'Trades'!A65)&lt;&gt;1,"Trade ID is duplicated",IF('Trades'!B65="","Enter the symbol",IF(AND('Trades'!C65&lt;&gt;"LONG",'Trades'!C65&lt;&gt;"SHORT"),"Select LONG or SHORT",IF(NOT(ISNUMBER('Trades'!D65)),"Enter a valid opening date/time",IF(OR('Trades'!D65&lt;1,'Trades'!D65&gt;2958465),"Enter a valid opening date/time",IF(NOT(ISNUMBER('Trades'!E65)),"Enter a positive original quantity",IF(OR('Trades'!E65&lt;=0,'Trades'!E65&gt;1000000,ROUND('Trades'!E65,8)&lt;&gt;'Trades'!E65),"Enter a positive original quantity",IF('Trades'!F65="","State the quantity unit",IF(AND('Trades'!I65&lt;&gt;"OPEN",'Trades'!I65&lt;&gt;"CLOSED"),"Select OPEN or CLOSED",IF(AND('Trades'!J65&lt;&gt;"NET",'Trades'!J65&lt;&gt;"GROSS"),"Select NET or GROSS",IF(COUNTIFS('Exits'!$B$9:$B$608,'Trades'!A65,'Exits'!$G$9:$G$608,-1)&gt;0,"Review linked exit rows",IF(D65&gt;'Trades'!E65,"Closed quantity exceeds original",IF(AND('Trades'!I65="OPEN",D65='Trades'!E65),"OPEN conflicts with no remainder",IF('Trades'!I65="OPEN","",IF(O65=0,"Add a closing event in Exits",IF(D65&lt;&gt;'Trades'!E65,"CLOSED requires all quantity closed",IF(AND('Trades'!J65="NET",NOT(ISNUMBER('Trades'!L65))),"Enter the reconciled whole-position net",IF(AND('Trades'!J65="NET",'Trades'!K65&lt;&gt;"YES"),"Confirm the net covers the whole position",IF(IF('Trades'!J65="NET",IF('Trades'!M65="",FALSE,IF(NOT(ISNUMBER('Trades'!M65)),TRUE,OR('Trades'!M65&lt;0,'Trades'!M65&gt;1000000000,ROUND('Trades'!M65,2)&lt;&gt;'Trades'!M65))),FALSE),"Money: at most 2 decimals; absolute input value ≤ 1,000,000,000.",IF(IF('Trades'!J65="NET",IF('Trades'!N65="",FALSE,IF(NOT(ISNUMBER('Trades'!N65)),TRUE,OR('Trades'!N65&lt;0,'Trades'!N65&gt;1000000000,ROUND('Trades'!N65,2)&lt;&gt;'Trades'!N65))),FALSE),"Money: at most 2 decimals; absolute input value ≤ 1,000,000,000.",IF(IF('Trades'!J65="NET",IF('Trades'!O65="",FALSE,IF(NOT(ISNUMBER('Trades'!O65)),TRUE,OR(ABS('Trades'!O65)&gt;1000000000,ROUND('Trades'!O65,2)&lt;&gt;'Trades'!O65))),FALSE),"Money: at most 2 decimals; absolute input value ≤ 1,000,000,000.",IF(AND('Trades'!J65="GROSS",NOT(ISNUMBER('Trades'!M65))),"Enter commission: zero is a value",IF(AND('Trades'!J65="GROSS",'Trades'!M65&lt;0),"Commission must be nonnegative",IF(AND('Trades'!J65="GROSS",NOT(ISNUMBER('Trades'!N65))),"Enter other fees: zero is a value",IF(AND('Trades'!J65="GROSS",'Trades'!N65&lt;0),"Other fees must be nonnegative",IF(AND('Trades'!J65="GROSS",NOT(ISNUMBER('Trades'!O65))),"Enter signed financing, including zero",IF(AND('Trades'!J65="GROSS",NOT(ISNUMBER(F65))),"Enter gross P&amp;L for every exit",IF(IF('Trades'!J65="NET",OR(ABS('Trades'!L65)&gt;1000000000,ROUND('Trades'!L65,2)&lt;&gt;'Trades'!L65),FALSE),"Money: at most 2 decimals; absolute input value ≤ 1,000,000,000.",IF(IF('Trades'!J65="GROSS",OR(ABS('Trades'!M65)&gt;1000000000,ABS('Trades'!N65)&gt;1000000000,ABS('Trades'!O65)&gt;1000000000,ROUND('Trades'!M65,2)&lt;&gt;'Trades'!M65,ROUND('Trades'!N65,2)&lt;&gt;'Trades'!N65,ROUND('Trades'!O65,2)&lt;&gt;'Trades'!O65),FALSE),"Money: at most 2 decimals; absolute input value ≤ 1,000,000,000.",IF(AND('Trades'!G65&lt;&gt;"",OR(NOT(ISNUMBER('Trades'!G65)),'Trades'!G65&lt;=0)),"Enter a positive price or leave blank",IF(AND('Trades'!H65&lt;&gt;"",OR(NOT(ISNUMBER('Trades'!H65)),'Trades'!H65&lt;=0)),"Enter a positive price or leave blank","")))))))))))))))))))))))))))))))))))</x:f>
      </x:c>
      <x:c r="D65" s="31"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n.a.",ROUND(SUMIFS('Exits'!$I$9:$I$608,'Exits'!$B$9:$B$608,'Trades'!A65),8)))</x:f>
      </x:c>
      <x:c r="E65" s="32"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n.a.",IF(OR(O65=0,COUNTIFS('Exits'!$B$9:$B$608,'Trades'!A65,'Exits'!$G$9:$G$608,-1)&gt;0),"n.a.",_xlfn.MAXIFS('Exits'!$C$9:$C$608,'Exits'!$B$9:$B$608,'Trades'!A65))))</x:f>
      </x:c>
      <x:c r="F65" s="30"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n.a.",IF(AND(O65&gt;0,SUMIFS('Exits'!$J$9:$J$608,'Exits'!$B$9:$B$608,'Trades'!A65)=O65),ROUND(SUMIFS('Exits'!$F$9:$F$608,'Exits'!$B$9:$B$608,'Trades'!A65),2),"n.a.")))</x:f>
      </x:c>
      <x:c r="G65" s="30" t="str">
        <x:f>IF(P65=0,"",IF(K65&lt;&gt;1,"n.a.",IF('Trades'!J65="NET",'Trades'!L65,ROUND(F65-'Trades'!M65-'Trades'!N65+'Trades'!O65,2))))</x:f>
      </x:c>
      <x:c r="H65" s="31" t="str">
        <x:f>IF(P65=0,"",IF(N65=1,G65/'Trades'!P65,"n.a."))</x:f>
      </x:c>
      <x:c r="I65" s="33" t="str">
        <x:f>IF(P65=0,"",IF(K65&lt;&gt;1,"Position not completed",IF(NOT(ISNUMBER('Trades'!P65)),"Risk missing or invalid: positive, ≤ 1,000,000,000, at most 2 decimals.",IF(OR('Trades'!P65&lt;=0,'Trades'!P65&gt;1000000000,ROUND('Trades'!P65,2)&lt;&gt;'Trades'!P65),"Risk missing or invalid: positive, ≤ 1,000,000,000, at most 2 decimals.",IF(AND('Trades'!Q65&lt;&gt;"PRICE",'Trades'!Q65&lt;&gt;"ALL_IN"),"Select PRICE or ALL_IN",IF('Trades'!Q65&lt;&gt;'Summary'!$K$4,"Different selected basis","Recorded"))))))</x:f>
      </x:c>
      <x:c r="J65" s="33" t="str">
        <x:f>IF(P65=0,"",IF('Summary'!$H$6="Check date filters","Check date filters",IF(L65=1,"Included",IF(K65=1,"Outside period","Not eligible"))))</x:f>
      </x:c>
      <x:c r="K65" s="29" t="n">
        <x:f>IF(P65=0,0,IF('Trades'!I65="UNSUPPORTED",4,IF(C65&lt;&gt;"",3,IF('Trades'!I65="OPEN",2,1))))</x:f>
        <x:v>0</x:v>
      </x:c>
      <x:c r="L65" s="29" t="n">
        <x:f>IF(OR(K65&lt;&gt;1,'Summary'!$H$6="Check date filters"),0,IF(AND(OR('Summary'!$B$6="",E65&gt;='Summary'!$B$6),OR('Summary'!$E$6="",E65&lt;'Summary'!$E$6+1)),1,0))</x:f>
        <x:v>0</x:v>
      </x:c>
      <x:c r="M65" s="29" t="n">
        <x:f>IF(AND(L65=1,N65=1,'Trades'!Q65='Summary'!$K$4),1,0)</x:f>
        <x:v>0</x:v>
      </x:c>
      <x:c r="N65" s="29" t="n">
        <x:f>IF(K65&lt;&gt;1,0,IF(NOT(ISNUMBER('Trades'!P65)),0,IF(AND('Trades'!P65&gt;0,'Trades'!P65&lt;=1000000000,ROUND('Trades'!P65,2)='Trades'!P65,OR('Trades'!Q65="PRICE",'Trades'!Q65="ALL_IN")),1,0)))</x:f>
        <x:v>0</x:v>
      </x:c>
      <x:c r="O65" s="29" t="n">
        <x:f>IF(P65=0,0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0,COUNTIFS('Exits'!$B$9:$B$608,'Trades'!A65,'Exits'!$K$9:$K$608,1)))</x:f>
        <x:v>0</x:v>
      </x:c>
      <x:c r="P65" s="29" t="n">
        <x:f>IF(COUNTA('Trades'!A65:I65,'Trades'!K65:T65)=0,0,1)</x:f>
        <x:v>0</x:v>
      </x:c>
    </x:row>
    <x:row r="66" ht="52" customHeight="1">
      <x:c r="A66" s="29" t="str">
        <x:f>IF(P66=0,"",IF('Trades'!A66="","[Trades "&amp;ROW()&amp;"]",'Trades'!A66))</x:f>
      </x:c>
      <x:c r="B66" s="33" t="str">
        <x:f>IF(K66=0,"",CHOOSE(K66,"Completed","Open","Incomplete / invalid","Unsupported"))</x:f>
      </x:c>
      <x:c r="C66" s="33" t="str">
        <x:f>IF(P66=0,"",IF('Trades'!I66="UNSUPPORTED","Additions / reversals are unsupported",IF('Trades'!A66="","Enter a trade ID",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IDs: text starting with A–Z, up to 64 characters; do not use *, ?, ~, =, &lt; or &gt;. Example: T-001.",IF(COUNTIFS('Trades'!$A$9:$A$208,'Trades'!A66)&lt;&gt;1,"Trade ID is duplicated",IF('Trades'!B66="","Enter the symbol",IF(AND('Trades'!C66&lt;&gt;"LONG",'Trades'!C66&lt;&gt;"SHORT"),"Select LONG or SHORT",IF(NOT(ISNUMBER('Trades'!D66)),"Enter a valid opening date/time",IF(OR('Trades'!D66&lt;1,'Trades'!D66&gt;2958465),"Enter a valid opening date/time",IF(NOT(ISNUMBER('Trades'!E66)),"Enter a positive original quantity",IF(OR('Trades'!E66&lt;=0,'Trades'!E66&gt;1000000,ROUND('Trades'!E66,8)&lt;&gt;'Trades'!E66),"Enter a positive original quantity",IF('Trades'!F66="","State the quantity unit",IF(AND('Trades'!I66&lt;&gt;"OPEN",'Trades'!I66&lt;&gt;"CLOSED"),"Select OPEN or CLOSED",IF(AND('Trades'!J66&lt;&gt;"NET",'Trades'!J66&lt;&gt;"GROSS"),"Select NET or GROSS",IF(COUNTIFS('Exits'!$B$9:$B$608,'Trades'!A66,'Exits'!$G$9:$G$608,-1)&gt;0,"Review linked exit rows",IF(D66&gt;'Trades'!E66,"Closed quantity exceeds original",IF(AND('Trades'!I66="OPEN",D66='Trades'!E66),"OPEN conflicts with no remainder",IF('Trades'!I66="OPEN","",IF(O66=0,"Add a closing event in Exits",IF(D66&lt;&gt;'Trades'!E66,"CLOSED requires all quantity closed",IF(AND('Trades'!J66="NET",NOT(ISNUMBER('Trades'!L66))),"Enter the reconciled whole-position net",IF(AND('Trades'!J66="NET",'Trades'!K66&lt;&gt;"YES"),"Confirm the net covers the whole position",IF(IF('Trades'!J66="NET",IF('Trades'!M66="",FALSE,IF(NOT(ISNUMBER('Trades'!M66)),TRUE,OR('Trades'!M66&lt;0,'Trades'!M66&gt;1000000000,ROUND('Trades'!M66,2)&lt;&gt;'Trades'!M66))),FALSE),"Money: at most 2 decimals; absolute input value ≤ 1,000,000,000.",IF(IF('Trades'!J66="NET",IF('Trades'!N66="",FALSE,IF(NOT(ISNUMBER('Trades'!N66)),TRUE,OR('Trades'!N66&lt;0,'Trades'!N66&gt;1000000000,ROUND('Trades'!N66,2)&lt;&gt;'Trades'!N66))),FALSE),"Money: at most 2 decimals; absolute input value ≤ 1,000,000,000.",IF(IF('Trades'!J66="NET",IF('Trades'!O66="",FALSE,IF(NOT(ISNUMBER('Trades'!O66)),TRUE,OR(ABS('Trades'!O66)&gt;1000000000,ROUND('Trades'!O66,2)&lt;&gt;'Trades'!O66))),FALSE),"Money: at most 2 decimals; absolute input value ≤ 1,000,000,000.",IF(AND('Trades'!J66="GROSS",NOT(ISNUMBER('Trades'!M66))),"Enter commission: zero is a value",IF(AND('Trades'!J66="GROSS",'Trades'!M66&lt;0),"Commission must be nonnegative",IF(AND('Trades'!J66="GROSS",NOT(ISNUMBER('Trades'!N66))),"Enter other fees: zero is a value",IF(AND('Trades'!J66="GROSS",'Trades'!N66&lt;0),"Other fees must be nonnegative",IF(AND('Trades'!J66="GROSS",NOT(ISNUMBER('Trades'!O66))),"Enter signed financing, including zero",IF(AND('Trades'!J66="GROSS",NOT(ISNUMBER(F66))),"Enter gross P&amp;L for every exit",IF(IF('Trades'!J66="NET",OR(ABS('Trades'!L66)&gt;1000000000,ROUND('Trades'!L66,2)&lt;&gt;'Trades'!L66),FALSE),"Money: at most 2 decimals; absolute input value ≤ 1,000,000,000.",IF(IF('Trades'!J66="GROSS",OR(ABS('Trades'!M66)&gt;1000000000,ABS('Trades'!N66)&gt;1000000000,ABS('Trades'!O66)&gt;1000000000,ROUND('Trades'!M66,2)&lt;&gt;'Trades'!M66,ROUND('Trades'!N66,2)&lt;&gt;'Trades'!N66,ROUND('Trades'!O66,2)&lt;&gt;'Trades'!O66),FALSE),"Money: at most 2 decimals; absolute input value ≤ 1,000,000,000.",IF(AND('Trades'!G66&lt;&gt;"",OR(NOT(ISNUMBER('Trades'!G66)),'Trades'!G66&lt;=0)),"Enter a positive price or leave blank",IF(AND('Trades'!H66&lt;&gt;"",OR(NOT(ISNUMBER('Trades'!H66)),'Trades'!H66&lt;=0)),"Enter a positive price or leave blank","")))))))))))))))))))))))))))))))))))</x:f>
      </x:c>
      <x:c r="D66" s="31"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n.a.",ROUND(SUMIFS('Exits'!$I$9:$I$608,'Exits'!$B$9:$B$608,'Trades'!A66),8)))</x:f>
      </x:c>
      <x:c r="E66" s="32"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n.a.",IF(OR(O66=0,COUNTIFS('Exits'!$B$9:$B$608,'Trades'!A66,'Exits'!$G$9:$G$608,-1)&gt;0),"n.a.",_xlfn.MAXIFS('Exits'!$C$9:$C$608,'Exits'!$B$9:$B$608,'Trades'!A66))))</x:f>
      </x:c>
      <x:c r="F66" s="30"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n.a.",IF(AND(O66&gt;0,SUMIFS('Exits'!$J$9:$J$608,'Exits'!$B$9:$B$608,'Trades'!A66)=O66),ROUND(SUMIFS('Exits'!$F$9:$F$608,'Exits'!$B$9:$B$608,'Trades'!A66),2),"n.a.")))</x:f>
      </x:c>
      <x:c r="G66" s="30" t="str">
        <x:f>IF(P66=0,"",IF(K66&lt;&gt;1,"n.a.",IF('Trades'!J66="NET",'Trades'!L66,ROUND(F66-'Trades'!M66-'Trades'!N66+'Trades'!O66,2))))</x:f>
      </x:c>
      <x:c r="H66" s="31" t="str">
        <x:f>IF(P66=0,"",IF(N66=1,G66/'Trades'!P66,"n.a."))</x:f>
      </x:c>
      <x:c r="I66" s="33" t="str">
        <x:f>IF(P66=0,"",IF(K66&lt;&gt;1,"Position not completed",IF(NOT(ISNUMBER('Trades'!P66)),"Risk missing or invalid: positive, ≤ 1,000,000,000, at most 2 decimals.",IF(OR('Trades'!P66&lt;=0,'Trades'!P66&gt;1000000000,ROUND('Trades'!P66,2)&lt;&gt;'Trades'!P66),"Risk missing or invalid: positive, ≤ 1,000,000,000, at most 2 decimals.",IF(AND('Trades'!Q66&lt;&gt;"PRICE",'Trades'!Q66&lt;&gt;"ALL_IN"),"Select PRICE or ALL_IN",IF('Trades'!Q66&lt;&gt;'Summary'!$K$4,"Different selected basis","Recorded"))))))</x:f>
      </x:c>
      <x:c r="J66" s="33" t="str">
        <x:f>IF(P66=0,"",IF('Summary'!$H$6="Check date filters","Check date filters",IF(L66=1,"Included",IF(K66=1,"Outside period","Not eligible"))))</x:f>
      </x:c>
      <x:c r="K66" s="29" t="n">
        <x:f>IF(P66=0,0,IF('Trades'!I66="UNSUPPORTED",4,IF(C66&lt;&gt;"",3,IF('Trades'!I66="OPEN",2,1))))</x:f>
        <x:v>0</x:v>
      </x:c>
      <x:c r="L66" s="29" t="n">
        <x:f>IF(OR(K66&lt;&gt;1,'Summary'!$H$6="Check date filters"),0,IF(AND(OR('Summary'!$B$6="",E66&gt;='Summary'!$B$6),OR('Summary'!$E$6="",E66&lt;'Summary'!$E$6+1)),1,0))</x:f>
        <x:v>0</x:v>
      </x:c>
      <x:c r="M66" s="29" t="n">
        <x:f>IF(AND(L66=1,N66=1,'Trades'!Q66='Summary'!$K$4),1,0)</x:f>
        <x:v>0</x:v>
      </x:c>
      <x:c r="N66" s="29" t="n">
        <x:f>IF(K66&lt;&gt;1,0,IF(NOT(ISNUMBER('Trades'!P66)),0,IF(AND('Trades'!P66&gt;0,'Trades'!P66&lt;=1000000000,ROUND('Trades'!P66,2)='Trades'!P66,OR('Trades'!Q66="PRICE",'Trades'!Q66="ALL_IN")),1,0)))</x:f>
        <x:v>0</x:v>
      </x:c>
      <x:c r="O66" s="29" t="n">
        <x:f>IF(P66=0,0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0,COUNTIFS('Exits'!$B$9:$B$608,'Trades'!A66,'Exits'!$K$9:$K$608,1)))</x:f>
        <x:v>0</x:v>
      </x:c>
      <x:c r="P66" s="29" t="n">
        <x:f>IF(COUNTA('Trades'!A66:I66,'Trades'!K66:T66)=0,0,1)</x:f>
        <x:v>0</x:v>
      </x:c>
    </x:row>
    <x:row r="67" ht="52" customHeight="1">
      <x:c r="A67" s="29" t="str">
        <x:f>IF(P67=0,"",IF('Trades'!A67="","[Trades "&amp;ROW()&amp;"]",'Trades'!A67))</x:f>
      </x:c>
      <x:c r="B67" s="33" t="str">
        <x:f>IF(K67=0,"",CHOOSE(K67,"Completed","Open","Incomplete / invalid","Unsupported"))</x:f>
      </x:c>
      <x:c r="C67" s="33" t="str">
        <x:f>IF(P67=0,"",IF('Trades'!I67="UNSUPPORTED","Additions / reversals are unsupported",IF('Trades'!A67="","Enter a trade ID",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IDs: text starting with A–Z, up to 64 characters; do not use *, ?, ~, =, &lt; or &gt;. Example: T-001.",IF(COUNTIFS('Trades'!$A$9:$A$208,'Trades'!A67)&lt;&gt;1,"Trade ID is duplicated",IF('Trades'!B67="","Enter the symbol",IF(AND('Trades'!C67&lt;&gt;"LONG",'Trades'!C67&lt;&gt;"SHORT"),"Select LONG or SHORT",IF(NOT(ISNUMBER('Trades'!D67)),"Enter a valid opening date/time",IF(OR('Trades'!D67&lt;1,'Trades'!D67&gt;2958465),"Enter a valid opening date/time",IF(NOT(ISNUMBER('Trades'!E67)),"Enter a positive original quantity",IF(OR('Trades'!E67&lt;=0,'Trades'!E67&gt;1000000,ROUND('Trades'!E67,8)&lt;&gt;'Trades'!E67),"Enter a positive original quantity",IF('Trades'!F67="","State the quantity unit",IF(AND('Trades'!I67&lt;&gt;"OPEN",'Trades'!I67&lt;&gt;"CLOSED"),"Select OPEN or CLOSED",IF(AND('Trades'!J67&lt;&gt;"NET",'Trades'!J67&lt;&gt;"GROSS"),"Select NET or GROSS",IF(COUNTIFS('Exits'!$B$9:$B$608,'Trades'!A67,'Exits'!$G$9:$G$608,-1)&gt;0,"Review linked exit rows",IF(D67&gt;'Trades'!E67,"Closed quantity exceeds original",IF(AND('Trades'!I67="OPEN",D67='Trades'!E67),"OPEN conflicts with no remainder",IF('Trades'!I67="OPEN","",IF(O67=0,"Add a closing event in Exits",IF(D67&lt;&gt;'Trades'!E67,"CLOSED requires all quantity closed",IF(AND('Trades'!J67="NET",NOT(ISNUMBER('Trades'!L67))),"Enter the reconciled whole-position net",IF(AND('Trades'!J67="NET",'Trades'!K67&lt;&gt;"YES"),"Confirm the net covers the whole position",IF(IF('Trades'!J67="NET",IF('Trades'!M67="",FALSE,IF(NOT(ISNUMBER('Trades'!M67)),TRUE,OR('Trades'!M67&lt;0,'Trades'!M67&gt;1000000000,ROUND('Trades'!M67,2)&lt;&gt;'Trades'!M67))),FALSE),"Money: at most 2 decimals; absolute input value ≤ 1,000,000,000.",IF(IF('Trades'!J67="NET",IF('Trades'!N67="",FALSE,IF(NOT(ISNUMBER('Trades'!N67)),TRUE,OR('Trades'!N67&lt;0,'Trades'!N67&gt;1000000000,ROUND('Trades'!N67,2)&lt;&gt;'Trades'!N67))),FALSE),"Money: at most 2 decimals; absolute input value ≤ 1,000,000,000.",IF(IF('Trades'!J67="NET",IF('Trades'!O67="",FALSE,IF(NOT(ISNUMBER('Trades'!O67)),TRUE,OR(ABS('Trades'!O67)&gt;1000000000,ROUND('Trades'!O67,2)&lt;&gt;'Trades'!O67))),FALSE),"Money: at most 2 decimals; absolute input value ≤ 1,000,000,000.",IF(AND('Trades'!J67="GROSS",NOT(ISNUMBER('Trades'!M67))),"Enter commission: zero is a value",IF(AND('Trades'!J67="GROSS",'Trades'!M67&lt;0),"Commission must be nonnegative",IF(AND('Trades'!J67="GROSS",NOT(ISNUMBER('Trades'!N67))),"Enter other fees: zero is a value",IF(AND('Trades'!J67="GROSS",'Trades'!N67&lt;0),"Other fees must be nonnegative",IF(AND('Trades'!J67="GROSS",NOT(ISNUMBER('Trades'!O67))),"Enter signed financing, including zero",IF(AND('Trades'!J67="GROSS",NOT(ISNUMBER(F67))),"Enter gross P&amp;L for every exit",IF(IF('Trades'!J67="NET",OR(ABS('Trades'!L67)&gt;1000000000,ROUND('Trades'!L67,2)&lt;&gt;'Trades'!L67),FALSE),"Money: at most 2 decimals; absolute input value ≤ 1,000,000,000.",IF(IF('Trades'!J67="GROSS",OR(ABS('Trades'!M67)&gt;1000000000,ABS('Trades'!N67)&gt;1000000000,ABS('Trades'!O67)&gt;1000000000,ROUND('Trades'!M67,2)&lt;&gt;'Trades'!M67,ROUND('Trades'!N67,2)&lt;&gt;'Trades'!N67,ROUND('Trades'!O67,2)&lt;&gt;'Trades'!O67),FALSE),"Money: at most 2 decimals; absolute input value ≤ 1,000,000,000.",IF(AND('Trades'!G67&lt;&gt;"",OR(NOT(ISNUMBER('Trades'!G67)),'Trades'!G67&lt;=0)),"Enter a positive price or leave blank",IF(AND('Trades'!H67&lt;&gt;"",OR(NOT(ISNUMBER('Trades'!H67)),'Trades'!H67&lt;=0)),"Enter a positive price or leave blank","")))))))))))))))))))))))))))))))))))</x:f>
      </x:c>
      <x:c r="D67" s="31"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n.a.",ROUND(SUMIFS('Exits'!$I$9:$I$608,'Exits'!$B$9:$B$608,'Trades'!A67),8)))</x:f>
      </x:c>
      <x:c r="E67" s="32"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n.a.",IF(OR(O67=0,COUNTIFS('Exits'!$B$9:$B$608,'Trades'!A67,'Exits'!$G$9:$G$608,-1)&gt;0),"n.a.",_xlfn.MAXIFS('Exits'!$C$9:$C$608,'Exits'!$B$9:$B$608,'Trades'!A67))))</x:f>
      </x:c>
      <x:c r="F67" s="30"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n.a.",IF(AND(O67&gt;0,SUMIFS('Exits'!$J$9:$J$608,'Exits'!$B$9:$B$608,'Trades'!A67)=O67),ROUND(SUMIFS('Exits'!$F$9:$F$608,'Exits'!$B$9:$B$608,'Trades'!A67),2),"n.a.")))</x:f>
      </x:c>
      <x:c r="G67" s="30" t="str">
        <x:f>IF(P67=0,"",IF(K67&lt;&gt;1,"n.a.",IF('Trades'!J67="NET",'Trades'!L67,ROUND(F67-'Trades'!M67-'Trades'!N67+'Trades'!O67,2))))</x:f>
      </x:c>
      <x:c r="H67" s="31" t="str">
        <x:f>IF(P67=0,"",IF(N67=1,G67/'Trades'!P67,"n.a."))</x:f>
      </x:c>
      <x:c r="I67" s="33" t="str">
        <x:f>IF(P67=0,"",IF(K67&lt;&gt;1,"Position not completed",IF(NOT(ISNUMBER('Trades'!P67)),"Risk missing or invalid: positive, ≤ 1,000,000,000, at most 2 decimals.",IF(OR('Trades'!P67&lt;=0,'Trades'!P67&gt;1000000000,ROUND('Trades'!P67,2)&lt;&gt;'Trades'!P67),"Risk missing or invalid: positive, ≤ 1,000,000,000, at most 2 decimals.",IF(AND('Trades'!Q67&lt;&gt;"PRICE",'Trades'!Q67&lt;&gt;"ALL_IN"),"Select PRICE or ALL_IN",IF('Trades'!Q67&lt;&gt;'Summary'!$K$4,"Different selected basis","Recorded"))))))</x:f>
      </x:c>
      <x:c r="J67" s="33" t="str">
        <x:f>IF(P67=0,"",IF('Summary'!$H$6="Check date filters","Check date filters",IF(L67=1,"Included",IF(K67=1,"Outside period","Not eligible"))))</x:f>
      </x:c>
      <x:c r="K67" s="29" t="n">
        <x:f>IF(P67=0,0,IF('Trades'!I67="UNSUPPORTED",4,IF(C67&lt;&gt;"",3,IF('Trades'!I67="OPEN",2,1))))</x:f>
        <x:v>0</x:v>
      </x:c>
      <x:c r="L67" s="29" t="n">
        <x:f>IF(OR(K67&lt;&gt;1,'Summary'!$H$6="Check date filters"),0,IF(AND(OR('Summary'!$B$6="",E67&gt;='Summary'!$B$6),OR('Summary'!$E$6="",E67&lt;'Summary'!$E$6+1)),1,0))</x:f>
        <x:v>0</x:v>
      </x:c>
      <x:c r="M67" s="29" t="n">
        <x:f>IF(AND(L67=1,N67=1,'Trades'!Q67='Summary'!$K$4),1,0)</x:f>
        <x:v>0</x:v>
      </x:c>
      <x:c r="N67" s="29" t="n">
        <x:f>IF(K67&lt;&gt;1,0,IF(NOT(ISNUMBER('Trades'!P67)),0,IF(AND('Trades'!P67&gt;0,'Trades'!P67&lt;=1000000000,ROUND('Trades'!P67,2)='Trades'!P67,OR('Trades'!Q67="PRICE",'Trades'!Q67="ALL_IN")),1,0)))</x:f>
        <x:v>0</x:v>
      </x:c>
      <x:c r="O67" s="29" t="n">
        <x:f>IF(P67=0,0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0,COUNTIFS('Exits'!$B$9:$B$608,'Trades'!A67,'Exits'!$K$9:$K$608,1)))</x:f>
        <x:v>0</x:v>
      </x:c>
      <x:c r="P67" s="29" t="n">
        <x:f>IF(COUNTA('Trades'!A67:I67,'Trades'!K67:T67)=0,0,1)</x:f>
        <x:v>0</x:v>
      </x:c>
    </x:row>
    <x:row r="68" ht="52" customHeight="1">
      <x:c r="A68" s="29" t="str">
        <x:f>IF(P68=0,"",IF('Trades'!A68="","[Trades "&amp;ROW()&amp;"]",'Trades'!A68))</x:f>
      </x:c>
      <x:c r="B68" s="33" t="str">
        <x:f>IF(K68=0,"",CHOOSE(K68,"Completed","Open","Incomplete / invalid","Unsupported"))</x:f>
      </x:c>
      <x:c r="C68" s="33" t="str">
        <x:f>IF(P68=0,"",IF('Trades'!I68="UNSUPPORTED","Additions / reversals are unsupported",IF('Trades'!A68="","Enter a trade ID",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IDs: text starting with A–Z, up to 64 characters; do not use *, ?, ~, =, &lt; or &gt;. Example: T-001.",IF(COUNTIFS('Trades'!$A$9:$A$208,'Trades'!A68)&lt;&gt;1,"Trade ID is duplicated",IF('Trades'!B68="","Enter the symbol",IF(AND('Trades'!C68&lt;&gt;"LONG",'Trades'!C68&lt;&gt;"SHORT"),"Select LONG or SHORT",IF(NOT(ISNUMBER('Trades'!D68)),"Enter a valid opening date/time",IF(OR('Trades'!D68&lt;1,'Trades'!D68&gt;2958465),"Enter a valid opening date/time",IF(NOT(ISNUMBER('Trades'!E68)),"Enter a positive original quantity",IF(OR('Trades'!E68&lt;=0,'Trades'!E68&gt;1000000,ROUND('Trades'!E68,8)&lt;&gt;'Trades'!E68),"Enter a positive original quantity",IF('Trades'!F68="","State the quantity unit",IF(AND('Trades'!I68&lt;&gt;"OPEN",'Trades'!I68&lt;&gt;"CLOSED"),"Select OPEN or CLOSED",IF(AND('Trades'!J68&lt;&gt;"NET",'Trades'!J68&lt;&gt;"GROSS"),"Select NET or GROSS",IF(COUNTIFS('Exits'!$B$9:$B$608,'Trades'!A68,'Exits'!$G$9:$G$608,-1)&gt;0,"Review linked exit rows",IF(D68&gt;'Trades'!E68,"Closed quantity exceeds original",IF(AND('Trades'!I68="OPEN",D68='Trades'!E68),"OPEN conflicts with no remainder",IF('Trades'!I68="OPEN","",IF(O68=0,"Add a closing event in Exits",IF(D68&lt;&gt;'Trades'!E68,"CLOSED requires all quantity closed",IF(AND('Trades'!J68="NET",NOT(ISNUMBER('Trades'!L68))),"Enter the reconciled whole-position net",IF(AND('Trades'!J68="NET",'Trades'!K68&lt;&gt;"YES"),"Confirm the net covers the whole position",IF(IF('Trades'!J68="NET",IF('Trades'!M68="",FALSE,IF(NOT(ISNUMBER('Trades'!M68)),TRUE,OR('Trades'!M68&lt;0,'Trades'!M68&gt;1000000000,ROUND('Trades'!M68,2)&lt;&gt;'Trades'!M68))),FALSE),"Money: at most 2 decimals; absolute input value ≤ 1,000,000,000.",IF(IF('Trades'!J68="NET",IF('Trades'!N68="",FALSE,IF(NOT(ISNUMBER('Trades'!N68)),TRUE,OR('Trades'!N68&lt;0,'Trades'!N68&gt;1000000000,ROUND('Trades'!N68,2)&lt;&gt;'Trades'!N68))),FALSE),"Money: at most 2 decimals; absolute input value ≤ 1,000,000,000.",IF(IF('Trades'!J68="NET",IF('Trades'!O68="",FALSE,IF(NOT(ISNUMBER('Trades'!O68)),TRUE,OR(ABS('Trades'!O68)&gt;1000000000,ROUND('Trades'!O68,2)&lt;&gt;'Trades'!O68))),FALSE),"Money: at most 2 decimals; absolute input value ≤ 1,000,000,000.",IF(AND('Trades'!J68="GROSS",NOT(ISNUMBER('Trades'!M68))),"Enter commission: zero is a value",IF(AND('Trades'!J68="GROSS",'Trades'!M68&lt;0),"Commission must be nonnegative",IF(AND('Trades'!J68="GROSS",NOT(ISNUMBER('Trades'!N68))),"Enter other fees: zero is a value",IF(AND('Trades'!J68="GROSS",'Trades'!N68&lt;0),"Other fees must be nonnegative",IF(AND('Trades'!J68="GROSS",NOT(ISNUMBER('Trades'!O68))),"Enter signed financing, including zero",IF(AND('Trades'!J68="GROSS",NOT(ISNUMBER(F68))),"Enter gross P&amp;L for every exit",IF(IF('Trades'!J68="NET",OR(ABS('Trades'!L68)&gt;1000000000,ROUND('Trades'!L68,2)&lt;&gt;'Trades'!L68),FALSE),"Money: at most 2 decimals; absolute input value ≤ 1,000,000,000.",IF(IF('Trades'!J68="GROSS",OR(ABS('Trades'!M68)&gt;1000000000,ABS('Trades'!N68)&gt;1000000000,ABS('Trades'!O68)&gt;1000000000,ROUND('Trades'!M68,2)&lt;&gt;'Trades'!M68,ROUND('Trades'!N68,2)&lt;&gt;'Trades'!N68,ROUND('Trades'!O68,2)&lt;&gt;'Trades'!O68),FALSE),"Money: at most 2 decimals; absolute input value ≤ 1,000,000,000.",IF(AND('Trades'!G68&lt;&gt;"",OR(NOT(ISNUMBER('Trades'!G68)),'Trades'!G68&lt;=0)),"Enter a positive price or leave blank",IF(AND('Trades'!H68&lt;&gt;"",OR(NOT(ISNUMBER('Trades'!H68)),'Trades'!H68&lt;=0)),"Enter a positive price or leave blank","")))))))))))))))))))))))))))))))))))</x:f>
      </x:c>
      <x:c r="D68" s="31"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n.a.",ROUND(SUMIFS('Exits'!$I$9:$I$608,'Exits'!$B$9:$B$608,'Trades'!A68),8)))</x:f>
      </x:c>
      <x:c r="E68" s="32"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n.a.",IF(OR(O68=0,COUNTIFS('Exits'!$B$9:$B$608,'Trades'!A68,'Exits'!$G$9:$G$608,-1)&gt;0),"n.a.",_xlfn.MAXIFS('Exits'!$C$9:$C$608,'Exits'!$B$9:$B$608,'Trades'!A68))))</x:f>
      </x:c>
      <x:c r="F68" s="30"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n.a.",IF(AND(O68&gt;0,SUMIFS('Exits'!$J$9:$J$608,'Exits'!$B$9:$B$608,'Trades'!A68)=O68),ROUND(SUMIFS('Exits'!$F$9:$F$608,'Exits'!$B$9:$B$608,'Trades'!A68),2),"n.a.")))</x:f>
      </x:c>
      <x:c r="G68" s="30" t="str">
        <x:f>IF(P68=0,"",IF(K68&lt;&gt;1,"n.a.",IF('Trades'!J68="NET",'Trades'!L68,ROUND(F68-'Trades'!M68-'Trades'!N68+'Trades'!O68,2))))</x:f>
      </x:c>
      <x:c r="H68" s="31" t="str">
        <x:f>IF(P68=0,"",IF(N68=1,G68/'Trades'!P68,"n.a."))</x:f>
      </x:c>
      <x:c r="I68" s="33" t="str">
        <x:f>IF(P68=0,"",IF(K68&lt;&gt;1,"Position not completed",IF(NOT(ISNUMBER('Trades'!P68)),"Risk missing or invalid: positive, ≤ 1,000,000,000, at most 2 decimals.",IF(OR('Trades'!P68&lt;=0,'Trades'!P68&gt;1000000000,ROUND('Trades'!P68,2)&lt;&gt;'Trades'!P68),"Risk missing or invalid: positive, ≤ 1,000,000,000, at most 2 decimals.",IF(AND('Trades'!Q68&lt;&gt;"PRICE",'Trades'!Q68&lt;&gt;"ALL_IN"),"Select PRICE or ALL_IN",IF('Trades'!Q68&lt;&gt;'Summary'!$K$4,"Different selected basis","Recorded"))))))</x:f>
      </x:c>
      <x:c r="J68" s="33" t="str">
        <x:f>IF(P68=0,"",IF('Summary'!$H$6="Check date filters","Check date filters",IF(L68=1,"Included",IF(K68=1,"Outside period","Not eligible"))))</x:f>
      </x:c>
      <x:c r="K68" s="29" t="n">
        <x:f>IF(P68=0,0,IF('Trades'!I68="UNSUPPORTED",4,IF(C68&lt;&gt;"",3,IF('Trades'!I68="OPEN",2,1))))</x:f>
        <x:v>0</x:v>
      </x:c>
      <x:c r="L68" s="29" t="n">
        <x:f>IF(OR(K68&lt;&gt;1,'Summary'!$H$6="Check date filters"),0,IF(AND(OR('Summary'!$B$6="",E68&gt;='Summary'!$B$6),OR('Summary'!$E$6="",E68&lt;'Summary'!$E$6+1)),1,0))</x:f>
        <x:v>0</x:v>
      </x:c>
      <x:c r="M68" s="29" t="n">
        <x:f>IF(AND(L68=1,N68=1,'Trades'!Q68='Summary'!$K$4),1,0)</x:f>
        <x:v>0</x:v>
      </x:c>
      <x:c r="N68" s="29" t="n">
        <x:f>IF(K68&lt;&gt;1,0,IF(NOT(ISNUMBER('Trades'!P68)),0,IF(AND('Trades'!P68&gt;0,'Trades'!P68&lt;=1000000000,ROUND('Trades'!P68,2)='Trades'!P68,OR('Trades'!Q68="PRICE",'Trades'!Q68="ALL_IN")),1,0)))</x:f>
        <x:v>0</x:v>
      </x:c>
      <x:c r="O68" s="29" t="n">
        <x:f>IF(P68=0,0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0,COUNTIFS('Exits'!$B$9:$B$608,'Trades'!A68,'Exits'!$K$9:$K$608,1)))</x:f>
        <x:v>0</x:v>
      </x:c>
      <x:c r="P68" s="29" t="n">
        <x:f>IF(COUNTA('Trades'!A68:I68,'Trades'!K68:T68)=0,0,1)</x:f>
        <x:v>0</x:v>
      </x:c>
    </x:row>
    <x:row r="69" ht="52" customHeight="1">
      <x:c r="A69" s="29" t="str">
        <x:f>IF(P69=0,"",IF('Trades'!A69="","[Trades "&amp;ROW()&amp;"]",'Trades'!A69))</x:f>
      </x:c>
      <x:c r="B69" s="33" t="str">
        <x:f>IF(K69=0,"",CHOOSE(K69,"Completed","Open","Incomplete / invalid","Unsupported"))</x:f>
      </x:c>
      <x:c r="C69" s="33" t="str">
        <x:f>IF(P69=0,"",IF('Trades'!I69="UNSUPPORTED","Additions / reversals are unsupported",IF('Trades'!A69="","Enter a trade ID",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IDs: text starting with A–Z, up to 64 characters; do not use *, ?, ~, =, &lt; or &gt;. Example: T-001.",IF(COUNTIFS('Trades'!$A$9:$A$208,'Trades'!A69)&lt;&gt;1,"Trade ID is duplicated",IF('Trades'!B69="","Enter the symbol",IF(AND('Trades'!C69&lt;&gt;"LONG",'Trades'!C69&lt;&gt;"SHORT"),"Select LONG or SHORT",IF(NOT(ISNUMBER('Trades'!D69)),"Enter a valid opening date/time",IF(OR('Trades'!D69&lt;1,'Trades'!D69&gt;2958465),"Enter a valid opening date/time",IF(NOT(ISNUMBER('Trades'!E69)),"Enter a positive original quantity",IF(OR('Trades'!E69&lt;=0,'Trades'!E69&gt;1000000,ROUND('Trades'!E69,8)&lt;&gt;'Trades'!E69),"Enter a positive original quantity",IF('Trades'!F69="","State the quantity unit",IF(AND('Trades'!I69&lt;&gt;"OPEN",'Trades'!I69&lt;&gt;"CLOSED"),"Select OPEN or CLOSED",IF(AND('Trades'!J69&lt;&gt;"NET",'Trades'!J69&lt;&gt;"GROSS"),"Select NET or GROSS",IF(COUNTIFS('Exits'!$B$9:$B$608,'Trades'!A69,'Exits'!$G$9:$G$608,-1)&gt;0,"Review linked exit rows",IF(D69&gt;'Trades'!E69,"Closed quantity exceeds original",IF(AND('Trades'!I69="OPEN",D69='Trades'!E69),"OPEN conflicts with no remainder",IF('Trades'!I69="OPEN","",IF(O69=0,"Add a closing event in Exits",IF(D69&lt;&gt;'Trades'!E69,"CLOSED requires all quantity closed",IF(AND('Trades'!J69="NET",NOT(ISNUMBER('Trades'!L69))),"Enter the reconciled whole-position net",IF(AND('Trades'!J69="NET",'Trades'!K69&lt;&gt;"YES"),"Confirm the net covers the whole position",IF(IF('Trades'!J69="NET",IF('Trades'!M69="",FALSE,IF(NOT(ISNUMBER('Trades'!M69)),TRUE,OR('Trades'!M69&lt;0,'Trades'!M69&gt;1000000000,ROUND('Trades'!M69,2)&lt;&gt;'Trades'!M69))),FALSE),"Money: at most 2 decimals; absolute input value ≤ 1,000,000,000.",IF(IF('Trades'!J69="NET",IF('Trades'!N69="",FALSE,IF(NOT(ISNUMBER('Trades'!N69)),TRUE,OR('Trades'!N69&lt;0,'Trades'!N69&gt;1000000000,ROUND('Trades'!N69,2)&lt;&gt;'Trades'!N69))),FALSE),"Money: at most 2 decimals; absolute input value ≤ 1,000,000,000.",IF(IF('Trades'!J69="NET",IF('Trades'!O69="",FALSE,IF(NOT(ISNUMBER('Trades'!O69)),TRUE,OR(ABS('Trades'!O69)&gt;1000000000,ROUND('Trades'!O69,2)&lt;&gt;'Trades'!O69))),FALSE),"Money: at most 2 decimals; absolute input value ≤ 1,000,000,000.",IF(AND('Trades'!J69="GROSS",NOT(ISNUMBER('Trades'!M69))),"Enter commission: zero is a value",IF(AND('Trades'!J69="GROSS",'Trades'!M69&lt;0),"Commission must be nonnegative",IF(AND('Trades'!J69="GROSS",NOT(ISNUMBER('Trades'!N69))),"Enter other fees: zero is a value",IF(AND('Trades'!J69="GROSS",'Trades'!N69&lt;0),"Other fees must be nonnegative",IF(AND('Trades'!J69="GROSS",NOT(ISNUMBER('Trades'!O69))),"Enter signed financing, including zero",IF(AND('Trades'!J69="GROSS",NOT(ISNUMBER(F69))),"Enter gross P&amp;L for every exit",IF(IF('Trades'!J69="NET",OR(ABS('Trades'!L69)&gt;1000000000,ROUND('Trades'!L69,2)&lt;&gt;'Trades'!L69),FALSE),"Money: at most 2 decimals; absolute input value ≤ 1,000,000,000.",IF(IF('Trades'!J69="GROSS",OR(ABS('Trades'!M69)&gt;1000000000,ABS('Trades'!N69)&gt;1000000000,ABS('Trades'!O69)&gt;1000000000,ROUND('Trades'!M69,2)&lt;&gt;'Trades'!M69,ROUND('Trades'!N69,2)&lt;&gt;'Trades'!N69,ROUND('Trades'!O69,2)&lt;&gt;'Trades'!O69),FALSE),"Money: at most 2 decimals; absolute input value ≤ 1,000,000,000.",IF(AND('Trades'!G69&lt;&gt;"",OR(NOT(ISNUMBER('Trades'!G69)),'Trades'!G69&lt;=0)),"Enter a positive price or leave blank",IF(AND('Trades'!H69&lt;&gt;"",OR(NOT(ISNUMBER('Trades'!H69)),'Trades'!H69&lt;=0)),"Enter a positive price or leave blank","")))))))))))))))))))))))))))))))))))</x:f>
      </x:c>
      <x:c r="D69" s="31"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n.a.",ROUND(SUMIFS('Exits'!$I$9:$I$608,'Exits'!$B$9:$B$608,'Trades'!A69),8)))</x:f>
      </x:c>
      <x:c r="E69" s="32"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n.a.",IF(OR(O69=0,COUNTIFS('Exits'!$B$9:$B$608,'Trades'!A69,'Exits'!$G$9:$G$608,-1)&gt;0),"n.a.",_xlfn.MAXIFS('Exits'!$C$9:$C$608,'Exits'!$B$9:$B$608,'Trades'!A69))))</x:f>
      </x:c>
      <x:c r="F69" s="30"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n.a.",IF(AND(O69&gt;0,SUMIFS('Exits'!$J$9:$J$608,'Exits'!$B$9:$B$608,'Trades'!A69)=O69),ROUND(SUMIFS('Exits'!$F$9:$F$608,'Exits'!$B$9:$B$608,'Trades'!A69),2),"n.a.")))</x:f>
      </x:c>
      <x:c r="G69" s="30" t="str">
        <x:f>IF(P69=0,"",IF(K69&lt;&gt;1,"n.a.",IF('Trades'!J69="NET",'Trades'!L69,ROUND(F69-'Trades'!M69-'Trades'!N69+'Trades'!O69,2))))</x:f>
      </x:c>
      <x:c r="H69" s="31" t="str">
        <x:f>IF(P69=0,"",IF(N69=1,G69/'Trades'!P69,"n.a."))</x:f>
      </x:c>
      <x:c r="I69" s="33" t="str">
        <x:f>IF(P69=0,"",IF(K69&lt;&gt;1,"Position not completed",IF(NOT(ISNUMBER('Trades'!P69)),"Risk missing or invalid: positive, ≤ 1,000,000,000, at most 2 decimals.",IF(OR('Trades'!P69&lt;=0,'Trades'!P69&gt;1000000000,ROUND('Trades'!P69,2)&lt;&gt;'Trades'!P69),"Risk missing or invalid: positive, ≤ 1,000,000,000, at most 2 decimals.",IF(AND('Trades'!Q69&lt;&gt;"PRICE",'Trades'!Q69&lt;&gt;"ALL_IN"),"Select PRICE or ALL_IN",IF('Trades'!Q69&lt;&gt;'Summary'!$K$4,"Different selected basis","Recorded"))))))</x:f>
      </x:c>
      <x:c r="J69" s="33" t="str">
        <x:f>IF(P69=0,"",IF('Summary'!$H$6="Check date filters","Check date filters",IF(L69=1,"Included",IF(K69=1,"Outside period","Not eligible"))))</x:f>
      </x:c>
      <x:c r="K69" s="29" t="n">
        <x:f>IF(P69=0,0,IF('Trades'!I69="UNSUPPORTED",4,IF(C69&lt;&gt;"",3,IF('Trades'!I69="OPEN",2,1))))</x:f>
        <x:v>0</x:v>
      </x:c>
      <x:c r="L69" s="29" t="n">
        <x:f>IF(OR(K69&lt;&gt;1,'Summary'!$H$6="Check date filters"),0,IF(AND(OR('Summary'!$B$6="",E69&gt;='Summary'!$B$6),OR('Summary'!$E$6="",E69&lt;'Summary'!$E$6+1)),1,0))</x:f>
        <x:v>0</x:v>
      </x:c>
      <x:c r="M69" s="29" t="n">
        <x:f>IF(AND(L69=1,N69=1,'Trades'!Q69='Summary'!$K$4),1,0)</x:f>
        <x:v>0</x:v>
      </x:c>
      <x:c r="N69" s="29" t="n">
        <x:f>IF(K69&lt;&gt;1,0,IF(NOT(ISNUMBER('Trades'!P69)),0,IF(AND('Trades'!P69&gt;0,'Trades'!P69&lt;=1000000000,ROUND('Trades'!P69,2)='Trades'!P69,OR('Trades'!Q69="PRICE",'Trades'!Q69="ALL_IN")),1,0)))</x:f>
        <x:v>0</x:v>
      </x:c>
      <x:c r="O69" s="29" t="n">
        <x:f>IF(P69=0,0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0,COUNTIFS('Exits'!$B$9:$B$608,'Trades'!A69,'Exits'!$K$9:$K$608,1)))</x:f>
        <x:v>0</x:v>
      </x:c>
      <x:c r="P69" s="29" t="n">
        <x:f>IF(COUNTA('Trades'!A69:I69,'Trades'!K69:T69)=0,0,1)</x:f>
        <x:v>0</x:v>
      </x:c>
    </x:row>
    <x:row r="70" ht="52" customHeight="1">
      <x:c r="A70" s="29" t="str">
        <x:f>IF(P70=0,"",IF('Trades'!A70="","[Trades "&amp;ROW()&amp;"]",'Trades'!A70))</x:f>
      </x:c>
      <x:c r="B70" s="33" t="str">
        <x:f>IF(K70=0,"",CHOOSE(K70,"Completed","Open","Incomplete / invalid","Unsupported"))</x:f>
      </x:c>
      <x:c r="C70" s="33" t="str">
        <x:f>IF(P70=0,"",IF('Trades'!I70="UNSUPPORTED","Additions / reversals are unsupported",IF('Trades'!A70="","Enter a trade ID",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IDs: text starting with A–Z, up to 64 characters; do not use *, ?, ~, =, &lt; or &gt;. Example: T-001.",IF(COUNTIFS('Trades'!$A$9:$A$208,'Trades'!A70)&lt;&gt;1,"Trade ID is duplicated",IF('Trades'!B70="","Enter the symbol",IF(AND('Trades'!C70&lt;&gt;"LONG",'Trades'!C70&lt;&gt;"SHORT"),"Select LONG or SHORT",IF(NOT(ISNUMBER('Trades'!D70)),"Enter a valid opening date/time",IF(OR('Trades'!D70&lt;1,'Trades'!D70&gt;2958465),"Enter a valid opening date/time",IF(NOT(ISNUMBER('Trades'!E70)),"Enter a positive original quantity",IF(OR('Trades'!E70&lt;=0,'Trades'!E70&gt;1000000,ROUND('Trades'!E70,8)&lt;&gt;'Trades'!E70),"Enter a positive original quantity",IF('Trades'!F70="","State the quantity unit",IF(AND('Trades'!I70&lt;&gt;"OPEN",'Trades'!I70&lt;&gt;"CLOSED"),"Select OPEN or CLOSED",IF(AND('Trades'!J70&lt;&gt;"NET",'Trades'!J70&lt;&gt;"GROSS"),"Select NET or GROSS",IF(COUNTIFS('Exits'!$B$9:$B$608,'Trades'!A70,'Exits'!$G$9:$G$608,-1)&gt;0,"Review linked exit rows",IF(D70&gt;'Trades'!E70,"Closed quantity exceeds original",IF(AND('Trades'!I70="OPEN",D70='Trades'!E70),"OPEN conflicts with no remainder",IF('Trades'!I70="OPEN","",IF(O70=0,"Add a closing event in Exits",IF(D70&lt;&gt;'Trades'!E70,"CLOSED requires all quantity closed",IF(AND('Trades'!J70="NET",NOT(ISNUMBER('Trades'!L70))),"Enter the reconciled whole-position net",IF(AND('Trades'!J70="NET",'Trades'!K70&lt;&gt;"YES"),"Confirm the net covers the whole position",IF(IF('Trades'!J70="NET",IF('Trades'!M70="",FALSE,IF(NOT(ISNUMBER('Trades'!M70)),TRUE,OR('Trades'!M70&lt;0,'Trades'!M70&gt;1000000000,ROUND('Trades'!M70,2)&lt;&gt;'Trades'!M70))),FALSE),"Money: at most 2 decimals; absolute input value ≤ 1,000,000,000.",IF(IF('Trades'!J70="NET",IF('Trades'!N70="",FALSE,IF(NOT(ISNUMBER('Trades'!N70)),TRUE,OR('Trades'!N70&lt;0,'Trades'!N70&gt;1000000000,ROUND('Trades'!N70,2)&lt;&gt;'Trades'!N70))),FALSE),"Money: at most 2 decimals; absolute input value ≤ 1,000,000,000.",IF(IF('Trades'!J70="NET",IF('Trades'!O70="",FALSE,IF(NOT(ISNUMBER('Trades'!O70)),TRUE,OR(ABS('Trades'!O70)&gt;1000000000,ROUND('Trades'!O70,2)&lt;&gt;'Trades'!O70))),FALSE),"Money: at most 2 decimals; absolute input value ≤ 1,000,000,000.",IF(AND('Trades'!J70="GROSS",NOT(ISNUMBER('Trades'!M70))),"Enter commission: zero is a value",IF(AND('Trades'!J70="GROSS",'Trades'!M70&lt;0),"Commission must be nonnegative",IF(AND('Trades'!J70="GROSS",NOT(ISNUMBER('Trades'!N70))),"Enter other fees: zero is a value",IF(AND('Trades'!J70="GROSS",'Trades'!N70&lt;0),"Other fees must be nonnegative",IF(AND('Trades'!J70="GROSS",NOT(ISNUMBER('Trades'!O70))),"Enter signed financing, including zero",IF(AND('Trades'!J70="GROSS",NOT(ISNUMBER(F70))),"Enter gross P&amp;L for every exit",IF(IF('Trades'!J70="NET",OR(ABS('Trades'!L70)&gt;1000000000,ROUND('Trades'!L70,2)&lt;&gt;'Trades'!L70),FALSE),"Money: at most 2 decimals; absolute input value ≤ 1,000,000,000.",IF(IF('Trades'!J70="GROSS",OR(ABS('Trades'!M70)&gt;1000000000,ABS('Trades'!N70)&gt;1000000000,ABS('Trades'!O70)&gt;1000000000,ROUND('Trades'!M70,2)&lt;&gt;'Trades'!M70,ROUND('Trades'!N70,2)&lt;&gt;'Trades'!N70,ROUND('Trades'!O70,2)&lt;&gt;'Trades'!O70),FALSE),"Money: at most 2 decimals; absolute input value ≤ 1,000,000,000.",IF(AND('Trades'!G70&lt;&gt;"",OR(NOT(ISNUMBER('Trades'!G70)),'Trades'!G70&lt;=0)),"Enter a positive price or leave blank",IF(AND('Trades'!H70&lt;&gt;"",OR(NOT(ISNUMBER('Trades'!H70)),'Trades'!H70&lt;=0)),"Enter a positive price or leave blank","")))))))))))))))))))))))))))))))))))</x:f>
      </x:c>
      <x:c r="D70" s="31"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n.a.",ROUND(SUMIFS('Exits'!$I$9:$I$608,'Exits'!$B$9:$B$608,'Trades'!A70),8)))</x:f>
      </x:c>
      <x:c r="E70" s="32"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n.a.",IF(OR(O70=0,COUNTIFS('Exits'!$B$9:$B$608,'Trades'!A70,'Exits'!$G$9:$G$608,-1)&gt;0),"n.a.",_xlfn.MAXIFS('Exits'!$C$9:$C$608,'Exits'!$B$9:$B$608,'Trades'!A70))))</x:f>
      </x:c>
      <x:c r="F70" s="30"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n.a.",IF(AND(O70&gt;0,SUMIFS('Exits'!$J$9:$J$608,'Exits'!$B$9:$B$608,'Trades'!A70)=O70),ROUND(SUMIFS('Exits'!$F$9:$F$608,'Exits'!$B$9:$B$608,'Trades'!A70),2),"n.a.")))</x:f>
      </x:c>
      <x:c r="G70" s="30" t="str">
        <x:f>IF(P70=0,"",IF(K70&lt;&gt;1,"n.a.",IF('Trades'!J70="NET",'Trades'!L70,ROUND(F70-'Trades'!M70-'Trades'!N70+'Trades'!O70,2))))</x:f>
      </x:c>
      <x:c r="H70" s="31" t="str">
        <x:f>IF(P70=0,"",IF(N70=1,G70/'Trades'!P70,"n.a."))</x:f>
      </x:c>
      <x:c r="I70" s="33" t="str">
        <x:f>IF(P70=0,"",IF(K70&lt;&gt;1,"Position not completed",IF(NOT(ISNUMBER('Trades'!P70)),"Risk missing or invalid: positive, ≤ 1,000,000,000, at most 2 decimals.",IF(OR('Trades'!P70&lt;=0,'Trades'!P70&gt;1000000000,ROUND('Trades'!P70,2)&lt;&gt;'Trades'!P70),"Risk missing or invalid: positive, ≤ 1,000,000,000, at most 2 decimals.",IF(AND('Trades'!Q70&lt;&gt;"PRICE",'Trades'!Q70&lt;&gt;"ALL_IN"),"Select PRICE or ALL_IN",IF('Trades'!Q70&lt;&gt;'Summary'!$K$4,"Different selected basis","Recorded"))))))</x:f>
      </x:c>
      <x:c r="J70" s="33" t="str">
        <x:f>IF(P70=0,"",IF('Summary'!$H$6="Check date filters","Check date filters",IF(L70=1,"Included",IF(K70=1,"Outside period","Not eligible"))))</x:f>
      </x:c>
      <x:c r="K70" s="29" t="n">
        <x:f>IF(P70=0,0,IF('Trades'!I70="UNSUPPORTED",4,IF(C70&lt;&gt;"",3,IF('Trades'!I70="OPEN",2,1))))</x:f>
        <x:v>0</x:v>
      </x:c>
      <x:c r="L70" s="29" t="n">
        <x:f>IF(OR(K70&lt;&gt;1,'Summary'!$H$6="Check date filters"),0,IF(AND(OR('Summary'!$B$6="",E70&gt;='Summary'!$B$6),OR('Summary'!$E$6="",E70&lt;'Summary'!$E$6+1)),1,0))</x:f>
        <x:v>0</x:v>
      </x:c>
      <x:c r="M70" s="29" t="n">
        <x:f>IF(AND(L70=1,N70=1,'Trades'!Q70='Summary'!$K$4),1,0)</x:f>
        <x:v>0</x:v>
      </x:c>
      <x:c r="N70" s="29" t="n">
        <x:f>IF(K70&lt;&gt;1,0,IF(NOT(ISNUMBER('Trades'!P70)),0,IF(AND('Trades'!P70&gt;0,'Trades'!P70&lt;=1000000000,ROUND('Trades'!P70,2)='Trades'!P70,OR('Trades'!Q70="PRICE",'Trades'!Q70="ALL_IN")),1,0)))</x:f>
        <x:v>0</x:v>
      </x:c>
      <x:c r="O70" s="29" t="n">
        <x:f>IF(P70=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0,COUNTIFS('Exits'!$B$9:$B$608,'Trades'!A70,'Exits'!$K$9:$K$608,1)))</x:f>
        <x:v>0</x:v>
      </x:c>
      <x:c r="P70" s="29" t="n">
        <x:f>IF(COUNTA('Trades'!A70:I70,'Trades'!K70:T70)=0,0,1)</x:f>
        <x:v>0</x:v>
      </x:c>
    </x:row>
    <x:row r="71" ht="52" customHeight="1">
      <x:c r="A71" s="29" t="str">
        <x:f>IF(P71=0,"",IF('Trades'!A71="","[Trades "&amp;ROW()&amp;"]",'Trades'!A71))</x:f>
      </x:c>
      <x:c r="B71" s="33" t="str">
        <x:f>IF(K71=0,"",CHOOSE(K71,"Completed","Open","Incomplete / invalid","Unsupported"))</x:f>
      </x:c>
      <x:c r="C71" s="33" t="str">
        <x:f>IF(P71=0,"",IF('Trades'!I71="UNSUPPORTED","Additions / reversals are unsupported",IF('Trades'!A71="","Enter a trade ID",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IDs: text starting with A–Z, up to 64 characters; do not use *, ?, ~, =, &lt; or &gt;. Example: T-001.",IF(COUNTIFS('Trades'!$A$9:$A$208,'Trades'!A71)&lt;&gt;1,"Trade ID is duplicated",IF('Trades'!B71="","Enter the symbol",IF(AND('Trades'!C71&lt;&gt;"LONG",'Trades'!C71&lt;&gt;"SHORT"),"Select LONG or SHORT",IF(NOT(ISNUMBER('Trades'!D71)),"Enter a valid opening date/time",IF(OR('Trades'!D71&lt;1,'Trades'!D71&gt;2958465),"Enter a valid opening date/time",IF(NOT(ISNUMBER('Trades'!E71)),"Enter a positive original quantity",IF(OR('Trades'!E71&lt;=0,'Trades'!E71&gt;1000000,ROUND('Trades'!E71,8)&lt;&gt;'Trades'!E71),"Enter a positive original quantity",IF('Trades'!F71="","State the quantity unit",IF(AND('Trades'!I71&lt;&gt;"OPEN",'Trades'!I71&lt;&gt;"CLOSED"),"Select OPEN or CLOSED",IF(AND('Trades'!J71&lt;&gt;"NET",'Trades'!J71&lt;&gt;"GROSS"),"Select NET or GROSS",IF(COUNTIFS('Exits'!$B$9:$B$608,'Trades'!A71,'Exits'!$G$9:$G$608,-1)&gt;0,"Review linked exit rows",IF(D71&gt;'Trades'!E71,"Closed quantity exceeds original",IF(AND('Trades'!I71="OPEN",D71='Trades'!E71),"OPEN conflicts with no remainder",IF('Trades'!I71="OPEN","",IF(O71=0,"Add a closing event in Exits",IF(D71&lt;&gt;'Trades'!E71,"CLOSED requires all quantity closed",IF(AND('Trades'!J71="NET",NOT(ISNUMBER('Trades'!L71))),"Enter the reconciled whole-position net",IF(AND('Trades'!J71="NET",'Trades'!K71&lt;&gt;"YES"),"Confirm the net covers the whole position",IF(IF('Trades'!J71="NET",IF('Trades'!M71="",FALSE,IF(NOT(ISNUMBER('Trades'!M71)),TRUE,OR('Trades'!M71&lt;0,'Trades'!M71&gt;1000000000,ROUND('Trades'!M71,2)&lt;&gt;'Trades'!M71))),FALSE),"Money: at most 2 decimals; absolute input value ≤ 1,000,000,000.",IF(IF('Trades'!J71="NET",IF('Trades'!N71="",FALSE,IF(NOT(ISNUMBER('Trades'!N71)),TRUE,OR('Trades'!N71&lt;0,'Trades'!N71&gt;1000000000,ROUND('Trades'!N71,2)&lt;&gt;'Trades'!N71))),FALSE),"Money: at most 2 decimals; absolute input value ≤ 1,000,000,000.",IF(IF('Trades'!J71="NET",IF('Trades'!O71="",FALSE,IF(NOT(ISNUMBER('Trades'!O71)),TRUE,OR(ABS('Trades'!O71)&gt;1000000000,ROUND('Trades'!O71,2)&lt;&gt;'Trades'!O71))),FALSE),"Money: at most 2 decimals; absolute input value ≤ 1,000,000,000.",IF(AND('Trades'!J71="GROSS",NOT(ISNUMBER('Trades'!M71))),"Enter commission: zero is a value",IF(AND('Trades'!J71="GROSS",'Trades'!M71&lt;0),"Commission must be nonnegative",IF(AND('Trades'!J71="GROSS",NOT(ISNUMBER('Trades'!N71))),"Enter other fees: zero is a value",IF(AND('Trades'!J71="GROSS",'Trades'!N71&lt;0),"Other fees must be nonnegative",IF(AND('Trades'!J71="GROSS",NOT(ISNUMBER('Trades'!O71))),"Enter signed financing, including zero",IF(AND('Trades'!J71="GROSS",NOT(ISNUMBER(F71))),"Enter gross P&amp;L for every exit",IF(IF('Trades'!J71="NET",OR(ABS('Trades'!L71)&gt;1000000000,ROUND('Trades'!L71,2)&lt;&gt;'Trades'!L71),FALSE),"Money: at most 2 decimals; absolute input value ≤ 1,000,000,000.",IF(IF('Trades'!J71="GROSS",OR(ABS('Trades'!M71)&gt;1000000000,ABS('Trades'!N71)&gt;1000000000,ABS('Trades'!O71)&gt;1000000000,ROUND('Trades'!M71,2)&lt;&gt;'Trades'!M71,ROUND('Trades'!N71,2)&lt;&gt;'Trades'!N71,ROUND('Trades'!O71,2)&lt;&gt;'Trades'!O71),FALSE),"Money: at most 2 decimals; absolute input value ≤ 1,000,000,000.",IF(AND('Trades'!G71&lt;&gt;"",OR(NOT(ISNUMBER('Trades'!G71)),'Trades'!G71&lt;=0)),"Enter a positive price or leave blank",IF(AND('Trades'!H71&lt;&gt;"",OR(NOT(ISNUMBER('Trades'!H71)),'Trades'!H71&lt;=0)),"Enter a positive price or leave blank","")))))))))))))))))))))))))))))))))))</x:f>
      </x:c>
      <x:c r="D71" s="31"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n.a.",ROUND(SUMIFS('Exits'!$I$9:$I$608,'Exits'!$B$9:$B$608,'Trades'!A71),8)))</x:f>
      </x:c>
      <x:c r="E71" s="32"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n.a.",IF(OR(O71=0,COUNTIFS('Exits'!$B$9:$B$608,'Trades'!A71,'Exits'!$G$9:$G$608,-1)&gt;0),"n.a.",_xlfn.MAXIFS('Exits'!$C$9:$C$608,'Exits'!$B$9:$B$608,'Trades'!A71))))</x:f>
      </x:c>
      <x:c r="F71" s="30"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n.a.",IF(AND(O71&gt;0,SUMIFS('Exits'!$J$9:$J$608,'Exits'!$B$9:$B$608,'Trades'!A71)=O71),ROUND(SUMIFS('Exits'!$F$9:$F$608,'Exits'!$B$9:$B$608,'Trades'!A71),2),"n.a.")))</x:f>
      </x:c>
      <x:c r="G71" s="30" t="str">
        <x:f>IF(P71=0,"",IF(K71&lt;&gt;1,"n.a.",IF('Trades'!J71="NET",'Trades'!L71,ROUND(F71-'Trades'!M71-'Trades'!N71+'Trades'!O71,2))))</x:f>
      </x:c>
      <x:c r="H71" s="31" t="str">
        <x:f>IF(P71=0,"",IF(N71=1,G71/'Trades'!P71,"n.a."))</x:f>
      </x:c>
      <x:c r="I71" s="33" t="str">
        <x:f>IF(P71=0,"",IF(K71&lt;&gt;1,"Position not completed",IF(NOT(ISNUMBER('Trades'!P71)),"Risk missing or invalid: positive, ≤ 1,000,000,000, at most 2 decimals.",IF(OR('Trades'!P71&lt;=0,'Trades'!P71&gt;1000000000,ROUND('Trades'!P71,2)&lt;&gt;'Trades'!P71),"Risk missing or invalid: positive, ≤ 1,000,000,000, at most 2 decimals.",IF(AND('Trades'!Q71&lt;&gt;"PRICE",'Trades'!Q71&lt;&gt;"ALL_IN"),"Select PRICE or ALL_IN",IF('Trades'!Q71&lt;&gt;'Summary'!$K$4,"Different selected basis","Recorded"))))))</x:f>
      </x:c>
      <x:c r="J71" s="33" t="str">
        <x:f>IF(P71=0,"",IF('Summary'!$H$6="Check date filters","Check date filters",IF(L71=1,"Included",IF(K71=1,"Outside period","Not eligible"))))</x:f>
      </x:c>
      <x:c r="K71" s="29" t="n">
        <x:f>IF(P71=0,0,IF('Trades'!I71="UNSUPPORTED",4,IF(C71&lt;&gt;"",3,IF('Trades'!I71="OPEN",2,1))))</x:f>
        <x:v>0</x:v>
      </x:c>
      <x:c r="L71" s="29" t="n">
        <x:f>IF(OR(K71&lt;&gt;1,'Summary'!$H$6="Check date filters"),0,IF(AND(OR('Summary'!$B$6="",E71&gt;='Summary'!$B$6),OR('Summary'!$E$6="",E71&lt;'Summary'!$E$6+1)),1,0))</x:f>
        <x:v>0</x:v>
      </x:c>
      <x:c r="M71" s="29" t="n">
        <x:f>IF(AND(L71=1,N71=1,'Trades'!Q71='Summary'!$K$4),1,0)</x:f>
        <x:v>0</x:v>
      </x:c>
      <x:c r="N71" s="29" t="n">
        <x:f>IF(K71&lt;&gt;1,0,IF(NOT(ISNUMBER('Trades'!P71)),0,IF(AND('Trades'!P71&gt;0,'Trades'!P71&lt;=1000000000,ROUND('Trades'!P71,2)='Trades'!P71,OR('Trades'!Q71="PRICE",'Trades'!Q71="ALL_IN")),1,0)))</x:f>
        <x:v>0</x:v>
      </x:c>
      <x:c r="O71" s="29" t="n">
        <x:f>IF(P71=0,0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0,COUNTIFS('Exits'!$B$9:$B$608,'Trades'!A71,'Exits'!$K$9:$K$608,1)))</x:f>
        <x:v>0</x:v>
      </x:c>
      <x:c r="P71" s="29" t="n">
        <x:f>IF(COUNTA('Trades'!A71:I71,'Trades'!K71:T71)=0,0,1)</x:f>
        <x:v>0</x:v>
      </x:c>
    </x:row>
    <x:row r="72" ht="52" customHeight="1">
      <x:c r="A72" s="29" t="str">
        <x:f>IF(P72=0,"",IF('Trades'!A72="","[Trades "&amp;ROW()&amp;"]",'Trades'!A72))</x:f>
      </x:c>
      <x:c r="B72" s="33" t="str">
        <x:f>IF(K72=0,"",CHOOSE(K72,"Completed","Open","Incomplete / invalid","Unsupported"))</x:f>
      </x:c>
      <x:c r="C72" s="33" t="str">
        <x:f>IF(P72=0,"",IF('Trades'!I72="UNSUPPORTED","Additions / reversals are unsupported",IF('Trades'!A72="","Enter a trade ID",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IDs: text starting with A–Z, up to 64 characters; do not use *, ?, ~, =, &lt; or &gt;. Example: T-001.",IF(COUNTIFS('Trades'!$A$9:$A$208,'Trades'!A72)&lt;&gt;1,"Trade ID is duplicated",IF('Trades'!B72="","Enter the symbol",IF(AND('Trades'!C72&lt;&gt;"LONG",'Trades'!C72&lt;&gt;"SHORT"),"Select LONG or SHORT",IF(NOT(ISNUMBER('Trades'!D72)),"Enter a valid opening date/time",IF(OR('Trades'!D72&lt;1,'Trades'!D72&gt;2958465),"Enter a valid opening date/time",IF(NOT(ISNUMBER('Trades'!E72)),"Enter a positive original quantity",IF(OR('Trades'!E72&lt;=0,'Trades'!E72&gt;1000000,ROUND('Trades'!E72,8)&lt;&gt;'Trades'!E72),"Enter a positive original quantity",IF('Trades'!F72="","State the quantity unit",IF(AND('Trades'!I72&lt;&gt;"OPEN",'Trades'!I72&lt;&gt;"CLOSED"),"Select OPEN or CLOSED",IF(AND('Trades'!J72&lt;&gt;"NET",'Trades'!J72&lt;&gt;"GROSS"),"Select NET or GROSS",IF(COUNTIFS('Exits'!$B$9:$B$608,'Trades'!A72,'Exits'!$G$9:$G$608,-1)&gt;0,"Review linked exit rows",IF(D72&gt;'Trades'!E72,"Closed quantity exceeds original",IF(AND('Trades'!I72="OPEN",D72='Trades'!E72),"OPEN conflicts with no remainder",IF('Trades'!I72="OPEN","",IF(O72=0,"Add a closing event in Exits",IF(D72&lt;&gt;'Trades'!E72,"CLOSED requires all quantity closed",IF(AND('Trades'!J72="NET",NOT(ISNUMBER('Trades'!L72))),"Enter the reconciled whole-position net",IF(AND('Trades'!J72="NET",'Trades'!K72&lt;&gt;"YES"),"Confirm the net covers the whole position",IF(IF('Trades'!J72="NET",IF('Trades'!M72="",FALSE,IF(NOT(ISNUMBER('Trades'!M72)),TRUE,OR('Trades'!M72&lt;0,'Trades'!M72&gt;1000000000,ROUND('Trades'!M72,2)&lt;&gt;'Trades'!M72))),FALSE),"Money: at most 2 decimals; absolute input value ≤ 1,000,000,000.",IF(IF('Trades'!J72="NET",IF('Trades'!N72="",FALSE,IF(NOT(ISNUMBER('Trades'!N72)),TRUE,OR('Trades'!N72&lt;0,'Trades'!N72&gt;1000000000,ROUND('Trades'!N72,2)&lt;&gt;'Trades'!N72))),FALSE),"Money: at most 2 decimals; absolute input value ≤ 1,000,000,000.",IF(IF('Trades'!J72="NET",IF('Trades'!O72="",FALSE,IF(NOT(ISNUMBER('Trades'!O72)),TRUE,OR(ABS('Trades'!O72)&gt;1000000000,ROUND('Trades'!O72,2)&lt;&gt;'Trades'!O72))),FALSE),"Money: at most 2 decimals; absolute input value ≤ 1,000,000,000.",IF(AND('Trades'!J72="GROSS",NOT(ISNUMBER('Trades'!M72))),"Enter commission: zero is a value",IF(AND('Trades'!J72="GROSS",'Trades'!M72&lt;0),"Commission must be nonnegative",IF(AND('Trades'!J72="GROSS",NOT(ISNUMBER('Trades'!N72))),"Enter other fees: zero is a value",IF(AND('Trades'!J72="GROSS",'Trades'!N72&lt;0),"Other fees must be nonnegative",IF(AND('Trades'!J72="GROSS",NOT(ISNUMBER('Trades'!O72))),"Enter signed financing, including zero",IF(AND('Trades'!J72="GROSS",NOT(ISNUMBER(F72))),"Enter gross P&amp;L for every exit",IF(IF('Trades'!J72="NET",OR(ABS('Trades'!L72)&gt;1000000000,ROUND('Trades'!L72,2)&lt;&gt;'Trades'!L72),FALSE),"Money: at most 2 decimals; absolute input value ≤ 1,000,000,000.",IF(IF('Trades'!J72="GROSS",OR(ABS('Trades'!M72)&gt;1000000000,ABS('Trades'!N72)&gt;1000000000,ABS('Trades'!O72)&gt;1000000000,ROUND('Trades'!M72,2)&lt;&gt;'Trades'!M72,ROUND('Trades'!N72,2)&lt;&gt;'Trades'!N72,ROUND('Trades'!O72,2)&lt;&gt;'Trades'!O72),FALSE),"Money: at most 2 decimals; absolute input value ≤ 1,000,000,000.",IF(AND('Trades'!G72&lt;&gt;"",OR(NOT(ISNUMBER('Trades'!G72)),'Trades'!G72&lt;=0)),"Enter a positive price or leave blank",IF(AND('Trades'!H72&lt;&gt;"",OR(NOT(ISNUMBER('Trades'!H72)),'Trades'!H72&lt;=0)),"Enter a positive price or leave blank","")))))))))))))))))))))))))))))))))))</x:f>
      </x:c>
      <x:c r="D72" s="31"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n.a.",ROUND(SUMIFS('Exits'!$I$9:$I$608,'Exits'!$B$9:$B$608,'Trades'!A72),8)))</x:f>
      </x:c>
      <x:c r="E72" s="32"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n.a.",IF(OR(O72=0,COUNTIFS('Exits'!$B$9:$B$608,'Trades'!A72,'Exits'!$G$9:$G$608,-1)&gt;0),"n.a.",_xlfn.MAXIFS('Exits'!$C$9:$C$608,'Exits'!$B$9:$B$608,'Trades'!A72))))</x:f>
      </x:c>
      <x:c r="F72" s="30"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n.a.",IF(AND(O72&gt;0,SUMIFS('Exits'!$J$9:$J$608,'Exits'!$B$9:$B$608,'Trades'!A72)=O72),ROUND(SUMIFS('Exits'!$F$9:$F$608,'Exits'!$B$9:$B$608,'Trades'!A72),2),"n.a.")))</x:f>
      </x:c>
      <x:c r="G72" s="30" t="str">
        <x:f>IF(P72=0,"",IF(K72&lt;&gt;1,"n.a.",IF('Trades'!J72="NET",'Trades'!L72,ROUND(F72-'Trades'!M72-'Trades'!N72+'Trades'!O72,2))))</x:f>
      </x:c>
      <x:c r="H72" s="31" t="str">
        <x:f>IF(P72=0,"",IF(N72=1,G72/'Trades'!P72,"n.a."))</x:f>
      </x:c>
      <x:c r="I72" s="33" t="str">
        <x:f>IF(P72=0,"",IF(K72&lt;&gt;1,"Position not completed",IF(NOT(ISNUMBER('Trades'!P72)),"Risk missing or invalid: positive, ≤ 1,000,000,000, at most 2 decimals.",IF(OR('Trades'!P72&lt;=0,'Trades'!P72&gt;1000000000,ROUND('Trades'!P72,2)&lt;&gt;'Trades'!P72),"Risk missing or invalid: positive, ≤ 1,000,000,000, at most 2 decimals.",IF(AND('Trades'!Q72&lt;&gt;"PRICE",'Trades'!Q72&lt;&gt;"ALL_IN"),"Select PRICE or ALL_IN",IF('Trades'!Q72&lt;&gt;'Summary'!$K$4,"Different selected basis","Recorded"))))))</x:f>
      </x:c>
      <x:c r="J72" s="33" t="str">
        <x:f>IF(P72=0,"",IF('Summary'!$H$6="Check date filters","Check date filters",IF(L72=1,"Included",IF(K72=1,"Outside period","Not eligible"))))</x:f>
      </x:c>
      <x:c r="K72" s="29" t="n">
        <x:f>IF(P72=0,0,IF('Trades'!I72="UNSUPPORTED",4,IF(C72&lt;&gt;"",3,IF('Trades'!I72="OPEN",2,1))))</x:f>
        <x:v>0</x:v>
      </x:c>
      <x:c r="L72" s="29" t="n">
        <x:f>IF(OR(K72&lt;&gt;1,'Summary'!$H$6="Check date filters"),0,IF(AND(OR('Summary'!$B$6="",E72&gt;='Summary'!$B$6),OR('Summary'!$E$6="",E72&lt;'Summary'!$E$6+1)),1,0))</x:f>
        <x:v>0</x:v>
      </x:c>
      <x:c r="M72" s="29" t="n">
        <x:f>IF(AND(L72=1,N72=1,'Trades'!Q72='Summary'!$K$4),1,0)</x:f>
        <x:v>0</x:v>
      </x:c>
      <x:c r="N72" s="29" t="n">
        <x:f>IF(K72&lt;&gt;1,0,IF(NOT(ISNUMBER('Trades'!P72)),0,IF(AND('Trades'!P72&gt;0,'Trades'!P72&lt;=1000000000,ROUND('Trades'!P72,2)='Trades'!P72,OR('Trades'!Q72="PRICE",'Trades'!Q72="ALL_IN")),1,0)))</x:f>
        <x:v>0</x:v>
      </x:c>
      <x:c r="O72" s="29" t="n">
        <x:f>IF(P72=0,0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0,COUNTIFS('Exits'!$B$9:$B$608,'Trades'!A72,'Exits'!$K$9:$K$608,1)))</x:f>
        <x:v>0</x:v>
      </x:c>
      <x:c r="P72" s="29" t="n">
        <x:f>IF(COUNTA('Trades'!A72:I72,'Trades'!K72:T72)=0,0,1)</x:f>
        <x:v>0</x:v>
      </x:c>
    </x:row>
    <x:row r="73" ht="52" customHeight="1">
      <x:c r="A73" s="29" t="str">
        <x:f>IF(P73=0,"",IF('Trades'!A73="","[Trades "&amp;ROW()&amp;"]",'Trades'!A73))</x:f>
      </x:c>
      <x:c r="B73" s="33" t="str">
        <x:f>IF(K73=0,"",CHOOSE(K73,"Completed","Open","Incomplete / invalid","Unsupported"))</x:f>
      </x:c>
      <x:c r="C73" s="33" t="str">
        <x:f>IF(P73=0,"",IF('Trades'!I73="UNSUPPORTED","Additions / reversals are unsupported",IF('Trades'!A73="","Enter a trade ID",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IDs: text starting with A–Z, up to 64 characters; do not use *, ?, ~, =, &lt; or &gt;. Example: T-001.",IF(COUNTIFS('Trades'!$A$9:$A$208,'Trades'!A73)&lt;&gt;1,"Trade ID is duplicated",IF('Trades'!B73="","Enter the symbol",IF(AND('Trades'!C73&lt;&gt;"LONG",'Trades'!C73&lt;&gt;"SHORT"),"Select LONG or SHORT",IF(NOT(ISNUMBER('Trades'!D73)),"Enter a valid opening date/time",IF(OR('Trades'!D73&lt;1,'Trades'!D73&gt;2958465),"Enter a valid opening date/time",IF(NOT(ISNUMBER('Trades'!E73)),"Enter a positive original quantity",IF(OR('Trades'!E73&lt;=0,'Trades'!E73&gt;1000000,ROUND('Trades'!E73,8)&lt;&gt;'Trades'!E73),"Enter a positive original quantity",IF('Trades'!F73="","State the quantity unit",IF(AND('Trades'!I73&lt;&gt;"OPEN",'Trades'!I73&lt;&gt;"CLOSED"),"Select OPEN or CLOSED",IF(AND('Trades'!J73&lt;&gt;"NET",'Trades'!J73&lt;&gt;"GROSS"),"Select NET or GROSS",IF(COUNTIFS('Exits'!$B$9:$B$608,'Trades'!A73,'Exits'!$G$9:$G$608,-1)&gt;0,"Review linked exit rows",IF(D73&gt;'Trades'!E73,"Closed quantity exceeds original",IF(AND('Trades'!I73="OPEN",D73='Trades'!E73),"OPEN conflicts with no remainder",IF('Trades'!I73="OPEN","",IF(O73=0,"Add a closing event in Exits",IF(D73&lt;&gt;'Trades'!E73,"CLOSED requires all quantity closed",IF(AND('Trades'!J73="NET",NOT(ISNUMBER('Trades'!L73))),"Enter the reconciled whole-position net",IF(AND('Trades'!J73="NET",'Trades'!K73&lt;&gt;"YES"),"Confirm the net covers the whole position",IF(IF('Trades'!J73="NET",IF('Trades'!M73="",FALSE,IF(NOT(ISNUMBER('Trades'!M73)),TRUE,OR('Trades'!M73&lt;0,'Trades'!M73&gt;1000000000,ROUND('Trades'!M73,2)&lt;&gt;'Trades'!M73))),FALSE),"Money: at most 2 decimals; absolute input value ≤ 1,000,000,000.",IF(IF('Trades'!J73="NET",IF('Trades'!N73="",FALSE,IF(NOT(ISNUMBER('Trades'!N73)),TRUE,OR('Trades'!N73&lt;0,'Trades'!N73&gt;1000000000,ROUND('Trades'!N73,2)&lt;&gt;'Trades'!N73))),FALSE),"Money: at most 2 decimals; absolute input value ≤ 1,000,000,000.",IF(IF('Trades'!J73="NET",IF('Trades'!O73="",FALSE,IF(NOT(ISNUMBER('Trades'!O73)),TRUE,OR(ABS('Trades'!O73)&gt;1000000000,ROUND('Trades'!O73,2)&lt;&gt;'Trades'!O73))),FALSE),"Money: at most 2 decimals; absolute input value ≤ 1,000,000,000.",IF(AND('Trades'!J73="GROSS",NOT(ISNUMBER('Trades'!M73))),"Enter commission: zero is a value",IF(AND('Trades'!J73="GROSS",'Trades'!M73&lt;0),"Commission must be nonnegative",IF(AND('Trades'!J73="GROSS",NOT(ISNUMBER('Trades'!N73))),"Enter other fees: zero is a value",IF(AND('Trades'!J73="GROSS",'Trades'!N73&lt;0),"Other fees must be nonnegative",IF(AND('Trades'!J73="GROSS",NOT(ISNUMBER('Trades'!O73))),"Enter signed financing, including zero",IF(AND('Trades'!J73="GROSS",NOT(ISNUMBER(F73))),"Enter gross P&amp;L for every exit",IF(IF('Trades'!J73="NET",OR(ABS('Trades'!L73)&gt;1000000000,ROUND('Trades'!L73,2)&lt;&gt;'Trades'!L73),FALSE),"Money: at most 2 decimals; absolute input value ≤ 1,000,000,000.",IF(IF('Trades'!J73="GROSS",OR(ABS('Trades'!M73)&gt;1000000000,ABS('Trades'!N73)&gt;1000000000,ABS('Trades'!O73)&gt;1000000000,ROUND('Trades'!M73,2)&lt;&gt;'Trades'!M73,ROUND('Trades'!N73,2)&lt;&gt;'Trades'!N73,ROUND('Trades'!O73,2)&lt;&gt;'Trades'!O73),FALSE),"Money: at most 2 decimals; absolute input value ≤ 1,000,000,000.",IF(AND('Trades'!G73&lt;&gt;"",OR(NOT(ISNUMBER('Trades'!G73)),'Trades'!G73&lt;=0)),"Enter a positive price or leave blank",IF(AND('Trades'!H73&lt;&gt;"",OR(NOT(ISNUMBER('Trades'!H73)),'Trades'!H73&lt;=0)),"Enter a positive price or leave blank","")))))))))))))))))))))))))))))))))))</x:f>
      </x:c>
      <x:c r="D73" s="31"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n.a.",ROUND(SUMIFS('Exits'!$I$9:$I$608,'Exits'!$B$9:$B$608,'Trades'!A73),8)))</x:f>
      </x:c>
      <x:c r="E73" s="32"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n.a.",IF(OR(O73=0,COUNTIFS('Exits'!$B$9:$B$608,'Trades'!A73,'Exits'!$G$9:$G$608,-1)&gt;0),"n.a.",_xlfn.MAXIFS('Exits'!$C$9:$C$608,'Exits'!$B$9:$B$608,'Trades'!A73))))</x:f>
      </x:c>
      <x:c r="F73" s="30"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n.a.",IF(AND(O73&gt;0,SUMIFS('Exits'!$J$9:$J$608,'Exits'!$B$9:$B$608,'Trades'!A73)=O73),ROUND(SUMIFS('Exits'!$F$9:$F$608,'Exits'!$B$9:$B$608,'Trades'!A73),2),"n.a.")))</x:f>
      </x:c>
      <x:c r="G73" s="30" t="str">
        <x:f>IF(P73=0,"",IF(K73&lt;&gt;1,"n.a.",IF('Trades'!J73="NET",'Trades'!L73,ROUND(F73-'Trades'!M73-'Trades'!N73+'Trades'!O73,2))))</x:f>
      </x:c>
      <x:c r="H73" s="31" t="str">
        <x:f>IF(P73=0,"",IF(N73=1,G73/'Trades'!P73,"n.a."))</x:f>
      </x:c>
      <x:c r="I73" s="33" t="str">
        <x:f>IF(P73=0,"",IF(K73&lt;&gt;1,"Position not completed",IF(NOT(ISNUMBER('Trades'!P73)),"Risk missing or invalid: positive, ≤ 1,000,000,000, at most 2 decimals.",IF(OR('Trades'!P73&lt;=0,'Trades'!P73&gt;1000000000,ROUND('Trades'!P73,2)&lt;&gt;'Trades'!P73),"Risk missing or invalid: positive, ≤ 1,000,000,000, at most 2 decimals.",IF(AND('Trades'!Q73&lt;&gt;"PRICE",'Trades'!Q73&lt;&gt;"ALL_IN"),"Select PRICE or ALL_IN",IF('Trades'!Q73&lt;&gt;'Summary'!$K$4,"Different selected basis","Recorded"))))))</x:f>
      </x:c>
      <x:c r="J73" s="33" t="str">
        <x:f>IF(P73=0,"",IF('Summary'!$H$6="Check date filters","Check date filters",IF(L73=1,"Included",IF(K73=1,"Outside period","Not eligible"))))</x:f>
      </x:c>
      <x:c r="K73" s="29" t="n">
        <x:f>IF(P73=0,0,IF('Trades'!I73="UNSUPPORTED",4,IF(C73&lt;&gt;"",3,IF('Trades'!I73="OPEN",2,1))))</x:f>
        <x:v>0</x:v>
      </x:c>
      <x:c r="L73" s="29" t="n">
        <x:f>IF(OR(K73&lt;&gt;1,'Summary'!$H$6="Check date filters"),0,IF(AND(OR('Summary'!$B$6="",E73&gt;='Summary'!$B$6),OR('Summary'!$E$6="",E73&lt;'Summary'!$E$6+1)),1,0))</x:f>
        <x:v>0</x:v>
      </x:c>
      <x:c r="M73" s="29" t="n">
        <x:f>IF(AND(L73=1,N73=1,'Trades'!Q73='Summary'!$K$4),1,0)</x:f>
        <x:v>0</x:v>
      </x:c>
      <x:c r="N73" s="29" t="n">
        <x:f>IF(K73&lt;&gt;1,0,IF(NOT(ISNUMBER('Trades'!P73)),0,IF(AND('Trades'!P73&gt;0,'Trades'!P73&lt;=1000000000,ROUND('Trades'!P73,2)='Trades'!P73,OR('Trades'!Q73="PRICE",'Trades'!Q73="ALL_IN")),1,0)))</x:f>
        <x:v>0</x:v>
      </x:c>
      <x:c r="O73" s="29" t="n">
        <x:f>IF(P73=0,0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0,COUNTIFS('Exits'!$B$9:$B$608,'Trades'!A73,'Exits'!$K$9:$K$608,1)))</x:f>
        <x:v>0</x:v>
      </x:c>
      <x:c r="P73" s="29" t="n">
        <x:f>IF(COUNTA('Trades'!A73:I73,'Trades'!K73:T73)=0,0,1)</x:f>
        <x:v>0</x:v>
      </x:c>
    </x:row>
    <x:row r="74" ht="52" customHeight="1">
      <x:c r="A74" s="29" t="str">
        <x:f>IF(P74=0,"",IF('Trades'!A74="","[Trades "&amp;ROW()&amp;"]",'Trades'!A74))</x:f>
      </x:c>
      <x:c r="B74" s="33" t="str">
        <x:f>IF(K74=0,"",CHOOSE(K74,"Completed","Open","Incomplete / invalid","Unsupported"))</x:f>
      </x:c>
      <x:c r="C74" s="33" t="str">
        <x:f>IF(P74=0,"",IF('Trades'!I74="UNSUPPORTED","Additions / reversals are unsupported",IF('Trades'!A74="","Enter a trade ID",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IDs: text starting with A–Z, up to 64 characters; do not use *, ?, ~, =, &lt; or &gt;. Example: T-001.",IF(COUNTIFS('Trades'!$A$9:$A$208,'Trades'!A74)&lt;&gt;1,"Trade ID is duplicated",IF('Trades'!B74="","Enter the symbol",IF(AND('Trades'!C74&lt;&gt;"LONG",'Trades'!C74&lt;&gt;"SHORT"),"Select LONG or SHORT",IF(NOT(ISNUMBER('Trades'!D74)),"Enter a valid opening date/time",IF(OR('Trades'!D74&lt;1,'Trades'!D74&gt;2958465),"Enter a valid opening date/time",IF(NOT(ISNUMBER('Trades'!E74)),"Enter a positive original quantity",IF(OR('Trades'!E74&lt;=0,'Trades'!E74&gt;1000000,ROUND('Trades'!E74,8)&lt;&gt;'Trades'!E74),"Enter a positive original quantity",IF('Trades'!F74="","State the quantity unit",IF(AND('Trades'!I74&lt;&gt;"OPEN",'Trades'!I74&lt;&gt;"CLOSED"),"Select OPEN or CLOSED",IF(AND('Trades'!J74&lt;&gt;"NET",'Trades'!J74&lt;&gt;"GROSS"),"Select NET or GROSS",IF(COUNTIFS('Exits'!$B$9:$B$608,'Trades'!A74,'Exits'!$G$9:$G$608,-1)&gt;0,"Review linked exit rows",IF(D74&gt;'Trades'!E74,"Closed quantity exceeds original",IF(AND('Trades'!I74="OPEN",D74='Trades'!E74),"OPEN conflicts with no remainder",IF('Trades'!I74="OPEN","",IF(O74=0,"Add a closing event in Exits",IF(D74&lt;&gt;'Trades'!E74,"CLOSED requires all quantity closed",IF(AND('Trades'!J74="NET",NOT(ISNUMBER('Trades'!L74))),"Enter the reconciled whole-position net",IF(AND('Trades'!J74="NET",'Trades'!K74&lt;&gt;"YES"),"Confirm the net covers the whole position",IF(IF('Trades'!J74="NET",IF('Trades'!M74="",FALSE,IF(NOT(ISNUMBER('Trades'!M74)),TRUE,OR('Trades'!M74&lt;0,'Trades'!M74&gt;1000000000,ROUND('Trades'!M74,2)&lt;&gt;'Trades'!M74))),FALSE),"Money: at most 2 decimals; absolute input value ≤ 1,000,000,000.",IF(IF('Trades'!J74="NET",IF('Trades'!N74="",FALSE,IF(NOT(ISNUMBER('Trades'!N74)),TRUE,OR('Trades'!N74&lt;0,'Trades'!N74&gt;1000000000,ROUND('Trades'!N74,2)&lt;&gt;'Trades'!N74))),FALSE),"Money: at most 2 decimals; absolute input value ≤ 1,000,000,000.",IF(IF('Trades'!J74="NET",IF('Trades'!O74="",FALSE,IF(NOT(ISNUMBER('Trades'!O74)),TRUE,OR(ABS('Trades'!O74)&gt;1000000000,ROUND('Trades'!O74,2)&lt;&gt;'Trades'!O74))),FALSE),"Money: at most 2 decimals; absolute input value ≤ 1,000,000,000.",IF(AND('Trades'!J74="GROSS",NOT(ISNUMBER('Trades'!M74))),"Enter commission: zero is a value",IF(AND('Trades'!J74="GROSS",'Trades'!M74&lt;0),"Commission must be nonnegative",IF(AND('Trades'!J74="GROSS",NOT(ISNUMBER('Trades'!N74))),"Enter other fees: zero is a value",IF(AND('Trades'!J74="GROSS",'Trades'!N74&lt;0),"Other fees must be nonnegative",IF(AND('Trades'!J74="GROSS",NOT(ISNUMBER('Trades'!O74))),"Enter signed financing, including zero",IF(AND('Trades'!J74="GROSS",NOT(ISNUMBER(F74))),"Enter gross P&amp;L for every exit",IF(IF('Trades'!J74="NET",OR(ABS('Trades'!L74)&gt;1000000000,ROUND('Trades'!L74,2)&lt;&gt;'Trades'!L74),FALSE),"Money: at most 2 decimals; absolute input value ≤ 1,000,000,000.",IF(IF('Trades'!J74="GROSS",OR(ABS('Trades'!M74)&gt;1000000000,ABS('Trades'!N74)&gt;1000000000,ABS('Trades'!O74)&gt;1000000000,ROUND('Trades'!M74,2)&lt;&gt;'Trades'!M74,ROUND('Trades'!N74,2)&lt;&gt;'Trades'!N74,ROUND('Trades'!O74,2)&lt;&gt;'Trades'!O74),FALSE),"Money: at most 2 decimals; absolute input value ≤ 1,000,000,000.",IF(AND('Trades'!G74&lt;&gt;"",OR(NOT(ISNUMBER('Trades'!G74)),'Trades'!G74&lt;=0)),"Enter a positive price or leave blank",IF(AND('Trades'!H74&lt;&gt;"",OR(NOT(ISNUMBER('Trades'!H74)),'Trades'!H74&lt;=0)),"Enter a positive price or leave blank","")))))))))))))))))))))))))))))))))))</x:f>
      </x:c>
      <x:c r="D74" s="31"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n.a.",ROUND(SUMIFS('Exits'!$I$9:$I$608,'Exits'!$B$9:$B$608,'Trades'!A74),8)))</x:f>
      </x:c>
      <x:c r="E74" s="32"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n.a.",IF(OR(O74=0,COUNTIFS('Exits'!$B$9:$B$608,'Trades'!A74,'Exits'!$G$9:$G$608,-1)&gt;0),"n.a.",_xlfn.MAXIFS('Exits'!$C$9:$C$608,'Exits'!$B$9:$B$608,'Trades'!A74))))</x:f>
      </x:c>
      <x:c r="F74" s="30"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n.a.",IF(AND(O74&gt;0,SUMIFS('Exits'!$J$9:$J$608,'Exits'!$B$9:$B$608,'Trades'!A74)=O74),ROUND(SUMIFS('Exits'!$F$9:$F$608,'Exits'!$B$9:$B$608,'Trades'!A74),2),"n.a.")))</x:f>
      </x:c>
      <x:c r="G74" s="30" t="str">
        <x:f>IF(P74=0,"",IF(K74&lt;&gt;1,"n.a.",IF('Trades'!J74="NET",'Trades'!L74,ROUND(F74-'Trades'!M74-'Trades'!N74+'Trades'!O74,2))))</x:f>
      </x:c>
      <x:c r="H74" s="31" t="str">
        <x:f>IF(P74=0,"",IF(N74=1,G74/'Trades'!P74,"n.a."))</x:f>
      </x:c>
      <x:c r="I74" s="33" t="str">
        <x:f>IF(P74=0,"",IF(K74&lt;&gt;1,"Position not completed",IF(NOT(ISNUMBER('Trades'!P74)),"Risk missing or invalid: positive, ≤ 1,000,000,000, at most 2 decimals.",IF(OR('Trades'!P74&lt;=0,'Trades'!P74&gt;1000000000,ROUND('Trades'!P74,2)&lt;&gt;'Trades'!P74),"Risk missing or invalid: positive, ≤ 1,000,000,000, at most 2 decimals.",IF(AND('Trades'!Q74&lt;&gt;"PRICE",'Trades'!Q74&lt;&gt;"ALL_IN"),"Select PRICE or ALL_IN",IF('Trades'!Q74&lt;&gt;'Summary'!$K$4,"Different selected basis","Recorded"))))))</x:f>
      </x:c>
      <x:c r="J74" s="33" t="str">
        <x:f>IF(P74=0,"",IF('Summary'!$H$6="Check date filters","Check date filters",IF(L74=1,"Included",IF(K74=1,"Outside period","Not eligible"))))</x:f>
      </x:c>
      <x:c r="K74" s="29" t="n">
        <x:f>IF(P74=0,0,IF('Trades'!I74="UNSUPPORTED",4,IF(C74&lt;&gt;"",3,IF('Trades'!I74="OPEN",2,1))))</x:f>
        <x:v>0</x:v>
      </x:c>
      <x:c r="L74" s="29" t="n">
        <x:f>IF(OR(K74&lt;&gt;1,'Summary'!$H$6="Check date filters"),0,IF(AND(OR('Summary'!$B$6="",E74&gt;='Summary'!$B$6),OR('Summary'!$E$6="",E74&lt;'Summary'!$E$6+1)),1,0))</x:f>
        <x:v>0</x:v>
      </x:c>
      <x:c r="M74" s="29" t="n">
        <x:f>IF(AND(L74=1,N74=1,'Trades'!Q74='Summary'!$K$4),1,0)</x:f>
        <x:v>0</x:v>
      </x:c>
      <x:c r="N74" s="29" t="n">
        <x:f>IF(K74&lt;&gt;1,0,IF(NOT(ISNUMBER('Trades'!P74)),0,IF(AND('Trades'!P74&gt;0,'Trades'!P74&lt;=1000000000,ROUND('Trades'!P74,2)='Trades'!P74,OR('Trades'!Q74="PRICE",'Trades'!Q74="ALL_IN")),1,0)))</x:f>
        <x:v>0</x:v>
      </x:c>
      <x:c r="O74" s="29" t="n">
        <x:f>IF(P74=0,0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0,COUNTIFS('Exits'!$B$9:$B$608,'Trades'!A74,'Exits'!$K$9:$K$608,1)))</x:f>
        <x:v>0</x:v>
      </x:c>
      <x:c r="P74" s="29" t="n">
        <x:f>IF(COUNTA('Trades'!A74:I74,'Trades'!K74:T74)=0,0,1)</x:f>
        <x:v>0</x:v>
      </x:c>
    </x:row>
    <x:row r="75" ht="52" customHeight="1">
      <x:c r="A75" s="29" t="str">
        <x:f>IF(P75=0,"",IF('Trades'!A75="","[Trades "&amp;ROW()&amp;"]",'Trades'!A75))</x:f>
      </x:c>
      <x:c r="B75" s="33" t="str">
        <x:f>IF(K75=0,"",CHOOSE(K75,"Completed","Open","Incomplete / invalid","Unsupported"))</x:f>
      </x:c>
      <x:c r="C75" s="33" t="str">
        <x:f>IF(P75=0,"",IF('Trades'!I75="UNSUPPORTED","Additions / reversals are unsupported",IF('Trades'!A75="","Enter a trade ID",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IDs: text starting with A–Z, up to 64 characters; do not use *, ?, ~, =, &lt; or &gt;. Example: T-001.",IF(COUNTIFS('Trades'!$A$9:$A$208,'Trades'!A75)&lt;&gt;1,"Trade ID is duplicated",IF('Trades'!B75="","Enter the symbol",IF(AND('Trades'!C75&lt;&gt;"LONG",'Trades'!C75&lt;&gt;"SHORT"),"Select LONG or SHORT",IF(NOT(ISNUMBER('Trades'!D75)),"Enter a valid opening date/time",IF(OR('Trades'!D75&lt;1,'Trades'!D75&gt;2958465),"Enter a valid opening date/time",IF(NOT(ISNUMBER('Trades'!E75)),"Enter a positive original quantity",IF(OR('Trades'!E75&lt;=0,'Trades'!E75&gt;1000000,ROUND('Trades'!E75,8)&lt;&gt;'Trades'!E75),"Enter a positive original quantity",IF('Trades'!F75="","State the quantity unit",IF(AND('Trades'!I75&lt;&gt;"OPEN",'Trades'!I75&lt;&gt;"CLOSED"),"Select OPEN or CLOSED",IF(AND('Trades'!J75&lt;&gt;"NET",'Trades'!J75&lt;&gt;"GROSS"),"Select NET or GROSS",IF(COUNTIFS('Exits'!$B$9:$B$608,'Trades'!A75,'Exits'!$G$9:$G$608,-1)&gt;0,"Review linked exit rows",IF(D75&gt;'Trades'!E75,"Closed quantity exceeds original",IF(AND('Trades'!I75="OPEN",D75='Trades'!E75),"OPEN conflicts with no remainder",IF('Trades'!I75="OPEN","",IF(O75=0,"Add a closing event in Exits",IF(D75&lt;&gt;'Trades'!E75,"CLOSED requires all quantity closed",IF(AND('Trades'!J75="NET",NOT(ISNUMBER('Trades'!L75))),"Enter the reconciled whole-position net",IF(AND('Trades'!J75="NET",'Trades'!K75&lt;&gt;"YES"),"Confirm the net covers the whole position",IF(IF('Trades'!J75="NET",IF('Trades'!M75="",FALSE,IF(NOT(ISNUMBER('Trades'!M75)),TRUE,OR('Trades'!M75&lt;0,'Trades'!M75&gt;1000000000,ROUND('Trades'!M75,2)&lt;&gt;'Trades'!M75))),FALSE),"Money: at most 2 decimals; absolute input value ≤ 1,000,000,000.",IF(IF('Trades'!J75="NET",IF('Trades'!N75="",FALSE,IF(NOT(ISNUMBER('Trades'!N75)),TRUE,OR('Trades'!N75&lt;0,'Trades'!N75&gt;1000000000,ROUND('Trades'!N75,2)&lt;&gt;'Trades'!N75))),FALSE),"Money: at most 2 decimals; absolute input value ≤ 1,000,000,000.",IF(IF('Trades'!J75="NET",IF('Trades'!O75="",FALSE,IF(NOT(ISNUMBER('Trades'!O75)),TRUE,OR(ABS('Trades'!O75)&gt;1000000000,ROUND('Trades'!O75,2)&lt;&gt;'Trades'!O75))),FALSE),"Money: at most 2 decimals; absolute input value ≤ 1,000,000,000.",IF(AND('Trades'!J75="GROSS",NOT(ISNUMBER('Trades'!M75))),"Enter commission: zero is a value",IF(AND('Trades'!J75="GROSS",'Trades'!M75&lt;0),"Commission must be nonnegative",IF(AND('Trades'!J75="GROSS",NOT(ISNUMBER('Trades'!N75))),"Enter other fees: zero is a value",IF(AND('Trades'!J75="GROSS",'Trades'!N75&lt;0),"Other fees must be nonnegative",IF(AND('Trades'!J75="GROSS",NOT(ISNUMBER('Trades'!O75))),"Enter signed financing, including zero",IF(AND('Trades'!J75="GROSS",NOT(ISNUMBER(F75))),"Enter gross P&amp;L for every exit",IF(IF('Trades'!J75="NET",OR(ABS('Trades'!L75)&gt;1000000000,ROUND('Trades'!L75,2)&lt;&gt;'Trades'!L75),FALSE),"Money: at most 2 decimals; absolute input value ≤ 1,000,000,000.",IF(IF('Trades'!J75="GROSS",OR(ABS('Trades'!M75)&gt;1000000000,ABS('Trades'!N75)&gt;1000000000,ABS('Trades'!O75)&gt;1000000000,ROUND('Trades'!M75,2)&lt;&gt;'Trades'!M75,ROUND('Trades'!N75,2)&lt;&gt;'Trades'!N75,ROUND('Trades'!O75,2)&lt;&gt;'Trades'!O75),FALSE),"Money: at most 2 decimals; absolute input value ≤ 1,000,000,000.",IF(AND('Trades'!G75&lt;&gt;"",OR(NOT(ISNUMBER('Trades'!G75)),'Trades'!G75&lt;=0)),"Enter a positive price or leave blank",IF(AND('Trades'!H75&lt;&gt;"",OR(NOT(ISNUMBER('Trades'!H75)),'Trades'!H75&lt;=0)),"Enter a positive price or leave blank","")))))))))))))))))))))))))))))))))))</x:f>
      </x:c>
      <x:c r="D75" s="31"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n.a.",ROUND(SUMIFS('Exits'!$I$9:$I$608,'Exits'!$B$9:$B$608,'Trades'!A75),8)))</x:f>
      </x:c>
      <x:c r="E75" s="32"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n.a.",IF(OR(O75=0,COUNTIFS('Exits'!$B$9:$B$608,'Trades'!A75,'Exits'!$G$9:$G$608,-1)&gt;0),"n.a.",_xlfn.MAXIFS('Exits'!$C$9:$C$608,'Exits'!$B$9:$B$608,'Trades'!A75))))</x:f>
      </x:c>
      <x:c r="F75" s="30"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n.a.",IF(AND(O75&gt;0,SUMIFS('Exits'!$J$9:$J$608,'Exits'!$B$9:$B$608,'Trades'!A75)=O75),ROUND(SUMIFS('Exits'!$F$9:$F$608,'Exits'!$B$9:$B$608,'Trades'!A75),2),"n.a.")))</x:f>
      </x:c>
      <x:c r="G75" s="30" t="str">
        <x:f>IF(P75=0,"",IF(K75&lt;&gt;1,"n.a.",IF('Trades'!J75="NET",'Trades'!L75,ROUND(F75-'Trades'!M75-'Trades'!N75+'Trades'!O75,2))))</x:f>
      </x:c>
      <x:c r="H75" s="31" t="str">
        <x:f>IF(P75=0,"",IF(N75=1,G75/'Trades'!P75,"n.a."))</x:f>
      </x:c>
      <x:c r="I75" s="33" t="str">
        <x:f>IF(P75=0,"",IF(K75&lt;&gt;1,"Position not completed",IF(NOT(ISNUMBER('Trades'!P75)),"Risk missing or invalid: positive, ≤ 1,000,000,000, at most 2 decimals.",IF(OR('Trades'!P75&lt;=0,'Trades'!P75&gt;1000000000,ROUND('Trades'!P75,2)&lt;&gt;'Trades'!P75),"Risk missing or invalid: positive, ≤ 1,000,000,000, at most 2 decimals.",IF(AND('Trades'!Q75&lt;&gt;"PRICE",'Trades'!Q75&lt;&gt;"ALL_IN"),"Select PRICE or ALL_IN",IF('Trades'!Q75&lt;&gt;'Summary'!$K$4,"Different selected basis","Recorded"))))))</x:f>
      </x:c>
      <x:c r="J75" s="33" t="str">
        <x:f>IF(P75=0,"",IF('Summary'!$H$6="Check date filters","Check date filters",IF(L75=1,"Included",IF(K75=1,"Outside period","Not eligible"))))</x:f>
      </x:c>
      <x:c r="K75" s="29" t="n">
        <x:f>IF(P75=0,0,IF('Trades'!I75="UNSUPPORTED",4,IF(C75&lt;&gt;"",3,IF('Trades'!I75="OPEN",2,1))))</x:f>
        <x:v>0</x:v>
      </x:c>
      <x:c r="L75" s="29" t="n">
        <x:f>IF(OR(K75&lt;&gt;1,'Summary'!$H$6="Check date filters"),0,IF(AND(OR('Summary'!$B$6="",E75&gt;='Summary'!$B$6),OR('Summary'!$E$6="",E75&lt;'Summary'!$E$6+1)),1,0))</x:f>
        <x:v>0</x:v>
      </x:c>
      <x:c r="M75" s="29" t="n">
        <x:f>IF(AND(L75=1,N75=1,'Trades'!Q75='Summary'!$K$4),1,0)</x:f>
        <x:v>0</x:v>
      </x:c>
      <x:c r="N75" s="29" t="n">
        <x:f>IF(K75&lt;&gt;1,0,IF(NOT(ISNUMBER('Trades'!P75)),0,IF(AND('Trades'!P75&gt;0,'Trades'!P75&lt;=1000000000,ROUND('Trades'!P75,2)='Trades'!P75,OR('Trades'!Q75="PRICE",'Trades'!Q75="ALL_IN")),1,0)))</x:f>
        <x:v>0</x:v>
      </x:c>
      <x:c r="O75" s="29" t="n">
        <x:f>IF(P75=0,0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0,COUNTIFS('Exits'!$B$9:$B$608,'Trades'!A75,'Exits'!$K$9:$K$608,1)))</x:f>
        <x:v>0</x:v>
      </x:c>
      <x:c r="P75" s="29" t="n">
        <x:f>IF(COUNTA('Trades'!A75:I75,'Trades'!K75:T75)=0,0,1)</x:f>
        <x:v>0</x:v>
      </x:c>
    </x:row>
    <x:row r="76" ht="52" customHeight="1">
      <x:c r="A76" s="29" t="str">
        <x:f>IF(P76=0,"",IF('Trades'!A76="","[Trades "&amp;ROW()&amp;"]",'Trades'!A76))</x:f>
      </x:c>
      <x:c r="B76" s="33" t="str">
        <x:f>IF(K76=0,"",CHOOSE(K76,"Completed","Open","Incomplete / invalid","Unsupported"))</x:f>
      </x:c>
      <x:c r="C76" s="33" t="str">
        <x:f>IF(P76=0,"",IF('Trades'!I76="UNSUPPORTED","Additions / reversals are unsupported",IF('Trades'!A76="","Enter a trade ID",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IDs: text starting with A–Z, up to 64 characters; do not use *, ?, ~, =, &lt; or &gt;. Example: T-001.",IF(COUNTIFS('Trades'!$A$9:$A$208,'Trades'!A76)&lt;&gt;1,"Trade ID is duplicated",IF('Trades'!B76="","Enter the symbol",IF(AND('Trades'!C76&lt;&gt;"LONG",'Trades'!C76&lt;&gt;"SHORT"),"Select LONG or SHORT",IF(NOT(ISNUMBER('Trades'!D76)),"Enter a valid opening date/time",IF(OR('Trades'!D76&lt;1,'Trades'!D76&gt;2958465),"Enter a valid opening date/time",IF(NOT(ISNUMBER('Trades'!E76)),"Enter a positive original quantity",IF(OR('Trades'!E76&lt;=0,'Trades'!E76&gt;1000000,ROUND('Trades'!E76,8)&lt;&gt;'Trades'!E76),"Enter a positive original quantity",IF('Trades'!F76="","State the quantity unit",IF(AND('Trades'!I76&lt;&gt;"OPEN",'Trades'!I76&lt;&gt;"CLOSED"),"Select OPEN or CLOSED",IF(AND('Trades'!J76&lt;&gt;"NET",'Trades'!J76&lt;&gt;"GROSS"),"Select NET or GROSS",IF(COUNTIFS('Exits'!$B$9:$B$608,'Trades'!A76,'Exits'!$G$9:$G$608,-1)&gt;0,"Review linked exit rows",IF(D76&gt;'Trades'!E76,"Closed quantity exceeds original",IF(AND('Trades'!I76="OPEN",D76='Trades'!E76),"OPEN conflicts with no remainder",IF('Trades'!I76="OPEN","",IF(O76=0,"Add a closing event in Exits",IF(D76&lt;&gt;'Trades'!E76,"CLOSED requires all quantity closed",IF(AND('Trades'!J76="NET",NOT(ISNUMBER('Trades'!L76))),"Enter the reconciled whole-position net",IF(AND('Trades'!J76="NET",'Trades'!K76&lt;&gt;"YES"),"Confirm the net covers the whole position",IF(IF('Trades'!J76="NET",IF('Trades'!M76="",FALSE,IF(NOT(ISNUMBER('Trades'!M76)),TRUE,OR('Trades'!M76&lt;0,'Trades'!M76&gt;1000000000,ROUND('Trades'!M76,2)&lt;&gt;'Trades'!M76))),FALSE),"Money: at most 2 decimals; absolute input value ≤ 1,000,000,000.",IF(IF('Trades'!J76="NET",IF('Trades'!N76="",FALSE,IF(NOT(ISNUMBER('Trades'!N76)),TRUE,OR('Trades'!N76&lt;0,'Trades'!N76&gt;1000000000,ROUND('Trades'!N76,2)&lt;&gt;'Trades'!N76))),FALSE),"Money: at most 2 decimals; absolute input value ≤ 1,000,000,000.",IF(IF('Trades'!J76="NET",IF('Trades'!O76="",FALSE,IF(NOT(ISNUMBER('Trades'!O76)),TRUE,OR(ABS('Trades'!O76)&gt;1000000000,ROUND('Trades'!O76,2)&lt;&gt;'Trades'!O76))),FALSE),"Money: at most 2 decimals; absolute input value ≤ 1,000,000,000.",IF(AND('Trades'!J76="GROSS",NOT(ISNUMBER('Trades'!M76))),"Enter commission: zero is a value",IF(AND('Trades'!J76="GROSS",'Trades'!M76&lt;0),"Commission must be nonnegative",IF(AND('Trades'!J76="GROSS",NOT(ISNUMBER('Trades'!N76))),"Enter other fees: zero is a value",IF(AND('Trades'!J76="GROSS",'Trades'!N76&lt;0),"Other fees must be nonnegative",IF(AND('Trades'!J76="GROSS",NOT(ISNUMBER('Trades'!O76))),"Enter signed financing, including zero",IF(AND('Trades'!J76="GROSS",NOT(ISNUMBER(F76))),"Enter gross P&amp;L for every exit",IF(IF('Trades'!J76="NET",OR(ABS('Trades'!L76)&gt;1000000000,ROUND('Trades'!L76,2)&lt;&gt;'Trades'!L76),FALSE),"Money: at most 2 decimals; absolute input value ≤ 1,000,000,000.",IF(IF('Trades'!J76="GROSS",OR(ABS('Trades'!M76)&gt;1000000000,ABS('Trades'!N76)&gt;1000000000,ABS('Trades'!O76)&gt;1000000000,ROUND('Trades'!M76,2)&lt;&gt;'Trades'!M76,ROUND('Trades'!N76,2)&lt;&gt;'Trades'!N76,ROUND('Trades'!O76,2)&lt;&gt;'Trades'!O76),FALSE),"Money: at most 2 decimals; absolute input value ≤ 1,000,000,000.",IF(AND('Trades'!G76&lt;&gt;"",OR(NOT(ISNUMBER('Trades'!G76)),'Trades'!G76&lt;=0)),"Enter a positive price or leave blank",IF(AND('Trades'!H76&lt;&gt;"",OR(NOT(ISNUMBER('Trades'!H76)),'Trades'!H76&lt;=0)),"Enter a positive price or leave blank","")))))))))))))))))))))))))))))))))))</x:f>
      </x:c>
      <x:c r="D76" s="31"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n.a.",ROUND(SUMIFS('Exits'!$I$9:$I$608,'Exits'!$B$9:$B$608,'Trades'!A76),8)))</x:f>
      </x:c>
      <x:c r="E76" s="32"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n.a.",IF(OR(O76=0,COUNTIFS('Exits'!$B$9:$B$608,'Trades'!A76,'Exits'!$G$9:$G$608,-1)&gt;0),"n.a.",_xlfn.MAXIFS('Exits'!$C$9:$C$608,'Exits'!$B$9:$B$608,'Trades'!A76))))</x:f>
      </x:c>
      <x:c r="F76" s="30"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n.a.",IF(AND(O76&gt;0,SUMIFS('Exits'!$J$9:$J$608,'Exits'!$B$9:$B$608,'Trades'!A76)=O76),ROUND(SUMIFS('Exits'!$F$9:$F$608,'Exits'!$B$9:$B$608,'Trades'!A76),2),"n.a.")))</x:f>
      </x:c>
      <x:c r="G76" s="30" t="str">
        <x:f>IF(P76=0,"",IF(K76&lt;&gt;1,"n.a.",IF('Trades'!J76="NET",'Trades'!L76,ROUND(F76-'Trades'!M76-'Trades'!N76+'Trades'!O76,2))))</x:f>
      </x:c>
      <x:c r="H76" s="31" t="str">
        <x:f>IF(P76=0,"",IF(N76=1,G76/'Trades'!P76,"n.a."))</x:f>
      </x:c>
      <x:c r="I76" s="33" t="str">
        <x:f>IF(P76=0,"",IF(K76&lt;&gt;1,"Position not completed",IF(NOT(ISNUMBER('Trades'!P76)),"Risk missing or invalid: positive, ≤ 1,000,000,000, at most 2 decimals.",IF(OR('Trades'!P76&lt;=0,'Trades'!P76&gt;1000000000,ROUND('Trades'!P76,2)&lt;&gt;'Trades'!P76),"Risk missing or invalid: positive, ≤ 1,000,000,000, at most 2 decimals.",IF(AND('Trades'!Q76&lt;&gt;"PRICE",'Trades'!Q76&lt;&gt;"ALL_IN"),"Select PRICE or ALL_IN",IF('Trades'!Q76&lt;&gt;'Summary'!$K$4,"Different selected basis","Recorded"))))))</x:f>
      </x:c>
      <x:c r="J76" s="33" t="str">
        <x:f>IF(P76=0,"",IF('Summary'!$H$6="Check date filters","Check date filters",IF(L76=1,"Included",IF(K76=1,"Outside period","Not eligible"))))</x:f>
      </x:c>
      <x:c r="K76" s="29" t="n">
        <x:f>IF(P76=0,0,IF('Trades'!I76="UNSUPPORTED",4,IF(C76&lt;&gt;"",3,IF('Trades'!I76="OPEN",2,1))))</x:f>
        <x:v>0</x:v>
      </x:c>
      <x:c r="L76" s="29" t="n">
        <x:f>IF(OR(K76&lt;&gt;1,'Summary'!$H$6="Check date filters"),0,IF(AND(OR('Summary'!$B$6="",E76&gt;='Summary'!$B$6),OR('Summary'!$E$6="",E76&lt;'Summary'!$E$6+1)),1,0))</x:f>
        <x:v>0</x:v>
      </x:c>
      <x:c r="M76" s="29" t="n">
        <x:f>IF(AND(L76=1,N76=1,'Trades'!Q76='Summary'!$K$4),1,0)</x:f>
        <x:v>0</x:v>
      </x:c>
      <x:c r="N76" s="29" t="n">
        <x:f>IF(K76&lt;&gt;1,0,IF(NOT(ISNUMBER('Trades'!P76)),0,IF(AND('Trades'!P76&gt;0,'Trades'!P76&lt;=1000000000,ROUND('Trades'!P76,2)='Trades'!P76,OR('Trades'!Q76="PRICE",'Trades'!Q76="ALL_IN")),1,0)))</x:f>
        <x:v>0</x:v>
      </x:c>
      <x:c r="O76" s="29" t="n">
        <x:f>IF(P76=0,0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0,COUNTIFS('Exits'!$B$9:$B$608,'Trades'!A76,'Exits'!$K$9:$K$608,1)))</x:f>
        <x:v>0</x:v>
      </x:c>
      <x:c r="P76" s="29" t="n">
        <x:f>IF(COUNTA('Trades'!A76:I76,'Trades'!K76:T76)=0,0,1)</x:f>
        <x:v>0</x:v>
      </x:c>
    </x:row>
    <x:row r="77" ht="52" customHeight="1">
      <x:c r="A77" s="29" t="str">
        <x:f>IF(P77=0,"",IF('Trades'!A77="","[Trades "&amp;ROW()&amp;"]",'Trades'!A77))</x:f>
      </x:c>
      <x:c r="B77" s="33" t="str">
        <x:f>IF(K77=0,"",CHOOSE(K77,"Completed","Open","Incomplete / invalid","Unsupported"))</x:f>
      </x:c>
      <x:c r="C77" s="33" t="str">
        <x:f>IF(P77=0,"",IF('Trades'!I77="UNSUPPORTED","Additions / reversals are unsupported",IF('Trades'!A77="","Enter a trade ID",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IDs: text starting with A–Z, up to 64 characters; do not use *, ?, ~, =, &lt; or &gt;. Example: T-001.",IF(COUNTIFS('Trades'!$A$9:$A$208,'Trades'!A77)&lt;&gt;1,"Trade ID is duplicated",IF('Trades'!B77="","Enter the symbol",IF(AND('Trades'!C77&lt;&gt;"LONG",'Trades'!C77&lt;&gt;"SHORT"),"Select LONG or SHORT",IF(NOT(ISNUMBER('Trades'!D77)),"Enter a valid opening date/time",IF(OR('Trades'!D77&lt;1,'Trades'!D77&gt;2958465),"Enter a valid opening date/time",IF(NOT(ISNUMBER('Trades'!E77)),"Enter a positive original quantity",IF(OR('Trades'!E77&lt;=0,'Trades'!E77&gt;1000000,ROUND('Trades'!E77,8)&lt;&gt;'Trades'!E77),"Enter a positive original quantity",IF('Trades'!F77="","State the quantity unit",IF(AND('Trades'!I77&lt;&gt;"OPEN",'Trades'!I77&lt;&gt;"CLOSED"),"Select OPEN or CLOSED",IF(AND('Trades'!J77&lt;&gt;"NET",'Trades'!J77&lt;&gt;"GROSS"),"Select NET or GROSS",IF(COUNTIFS('Exits'!$B$9:$B$608,'Trades'!A77,'Exits'!$G$9:$G$608,-1)&gt;0,"Review linked exit rows",IF(D77&gt;'Trades'!E77,"Closed quantity exceeds original",IF(AND('Trades'!I77="OPEN",D77='Trades'!E77),"OPEN conflicts with no remainder",IF('Trades'!I77="OPEN","",IF(O77=0,"Add a closing event in Exits",IF(D77&lt;&gt;'Trades'!E77,"CLOSED requires all quantity closed",IF(AND('Trades'!J77="NET",NOT(ISNUMBER('Trades'!L77))),"Enter the reconciled whole-position net",IF(AND('Trades'!J77="NET",'Trades'!K77&lt;&gt;"YES"),"Confirm the net covers the whole position",IF(IF('Trades'!J77="NET",IF('Trades'!M77="",FALSE,IF(NOT(ISNUMBER('Trades'!M77)),TRUE,OR('Trades'!M77&lt;0,'Trades'!M77&gt;1000000000,ROUND('Trades'!M77,2)&lt;&gt;'Trades'!M77))),FALSE),"Money: at most 2 decimals; absolute input value ≤ 1,000,000,000.",IF(IF('Trades'!J77="NET",IF('Trades'!N77="",FALSE,IF(NOT(ISNUMBER('Trades'!N77)),TRUE,OR('Trades'!N77&lt;0,'Trades'!N77&gt;1000000000,ROUND('Trades'!N77,2)&lt;&gt;'Trades'!N77))),FALSE),"Money: at most 2 decimals; absolute input value ≤ 1,000,000,000.",IF(IF('Trades'!J77="NET",IF('Trades'!O77="",FALSE,IF(NOT(ISNUMBER('Trades'!O77)),TRUE,OR(ABS('Trades'!O77)&gt;1000000000,ROUND('Trades'!O77,2)&lt;&gt;'Trades'!O77))),FALSE),"Money: at most 2 decimals; absolute input value ≤ 1,000,000,000.",IF(AND('Trades'!J77="GROSS",NOT(ISNUMBER('Trades'!M77))),"Enter commission: zero is a value",IF(AND('Trades'!J77="GROSS",'Trades'!M77&lt;0),"Commission must be nonnegative",IF(AND('Trades'!J77="GROSS",NOT(ISNUMBER('Trades'!N77))),"Enter other fees: zero is a value",IF(AND('Trades'!J77="GROSS",'Trades'!N77&lt;0),"Other fees must be nonnegative",IF(AND('Trades'!J77="GROSS",NOT(ISNUMBER('Trades'!O77))),"Enter signed financing, including zero",IF(AND('Trades'!J77="GROSS",NOT(ISNUMBER(F77))),"Enter gross P&amp;L for every exit",IF(IF('Trades'!J77="NET",OR(ABS('Trades'!L77)&gt;1000000000,ROUND('Trades'!L77,2)&lt;&gt;'Trades'!L77),FALSE),"Money: at most 2 decimals; absolute input value ≤ 1,000,000,000.",IF(IF('Trades'!J77="GROSS",OR(ABS('Trades'!M77)&gt;1000000000,ABS('Trades'!N77)&gt;1000000000,ABS('Trades'!O77)&gt;1000000000,ROUND('Trades'!M77,2)&lt;&gt;'Trades'!M77,ROUND('Trades'!N77,2)&lt;&gt;'Trades'!N77,ROUND('Trades'!O77,2)&lt;&gt;'Trades'!O77),FALSE),"Money: at most 2 decimals; absolute input value ≤ 1,000,000,000.",IF(AND('Trades'!G77&lt;&gt;"",OR(NOT(ISNUMBER('Trades'!G77)),'Trades'!G77&lt;=0)),"Enter a positive price or leave blank",IF(AND('Trades'!H77&lt;&gt;"",OR(NOT(ISNUMBER('Trades'!H77)),'Trades'!H77&lt;=0)),"Enter a positive price or leave blank","")))))))))))))))))))))))))))))))))))</x:f>
      </x:c>
      <x:c r="D77" s="31"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n.a.",ROUND(SUMIFS('Exits'!$I$9:$I$608,'Exits'!$B$9:$B$608,'Trades'!A77),8)))</x:f>
      </x:c>
      <x:c r="E77" s="32"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n.a.",IF(OR(O77=0,COUNTIFS('Exits'!$B$9:$B$608,'Trades'!A77,'Exits'!$G$9:$G$608,-1)&gt;0),"n.a.",_xlfn.MAXIFS('Exits'!$C$9:$C$608,'Exits'!$B$9:$B$608,'Trades'!A77))))</x:f>
      </x:c>
      <x:c r="F77" s="30"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n.a.",IF(AND(O77&gt;0,SUMIFS('Exits'!$J$9:$J$608,'Exits'!$B$9:$B$608,'Trades'!A77)=O77),ROUND(SUMIFS('Exits'!$F$9:$F$608,'Exits'!$B$9:$B$608,'Trades'!A77),2),"n.a.")))</x:f>
      </x:c>
      <x:c r="G77" s="30" t="str">
        <x:f>IF(P77=0,"",IF(K77&lt;&gt;1,"n.a.",IF('Trades'!J77="NET",'Trades'!L77,ROUND(F77-'Trades'!M77-'Trades'!N77+'Trades'!O77,2))))</x:f>
      </x:c>
      <x:c r="H77" s="31" t="str">
        <x:f>IF(P77=0,"",IF(N77=1,G77/'Trades'!P77,"n.a."))</x:f>
      </x:c>
      <x:c r="I77" s="33" t="str">
        <x:f>IF(P77=0,"",IF(K77&lt;&gt;1,"Position not completed",IF(NOT(ISNUMBER('Trades'!P77)),"Risk missing or invalid: positive, ≤ 1,000,000,000, at most 2 decimals.",IF(OR('Trades'!P77&lt;=0,'Trades'!P77&gt;1000000000,ROUND('Trades'!P77,2)&lt;&gt;'Trades'!P77),"Risk missing or invalid: positive, ≤ 1,000,000,000, at most 2 decimals.",IF(AND('Trades'!Q77&lt;&gt;"PRICE",'Trades'!Q77&lt;&gt;"ALL_IN"),"Select PRICE or ALL_IN",IF('Trades'!Q77&lt;&gt;'Summary'!$K$4,"Different selected basis","Recorded"))))))</x:f>
      </x:c>
      <x:c r="J77" s="33" t="str">
        <x:f>IF(P77=0,"",IF('Summary'!$H$6="Check date filters","Check date filters",IF(L77=1,"Included",IF(K77=1,"Outside period","Not eligible"))))</x:f>
      </x:c>
      <x:c r="K77" s="29" t="n">
        <x:f>IF(P77=0,0,IF('Trades'!I77="UNSUPPORTED",4,IF(C77&lt;&gt;"",3,IF('Trades'!I77="OPEN",2,1))))</x:f>
        <x:v>0</x:v>
      </x:c>
      <x:c r="L77" s="29" t="n">
        <x:f>IF(OR(K77&lt;&gt;1,'Summary'!$H$6="Check date filters"),0,IF(AND(OR('Summary'!$B$6="",E77&gt;='Summary'!$B$6),OR('Summary'!$E$6="",E77&lt;'Summary'!$E$6+1)),1,0))</x:f>
        <x:v>0</x:v>
      </x:c>
      <x:c r="M77" s="29" t="n">
        <x:f>IF(AND(L77=1,N77=1,'Trades'!Q77='Summary'!$K$4),1,0)</x:f>
        <x:v>0</x:v>
      </x:c>
      <x:c r="N77" s="29" t="n">
        <x:f>IF(K77&lt;&gt;1,0,IF(NOT(ISNUMBER('Trades'!P77)),0,IF(AND('Trades'!P77&gt;0,'Trades'!P77&lt;=1000000000,ROUND('Trades'!P77,2)='Trades'!P77,OR('Trades'!Q77="PRICE",'Trades'!Q77="ALL_IN")),1,0)))</x:f>
        <x:v>0</x:v>
      </x:c>
      <x:c r="O77" s="29" t="n">
        <x:f>IF(P77=0,0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0,COUNTIFS('Exits'!$B$9:$B$608,'Trades'!A77,'Exits'!$K$9:$K$608,1)))</x:f>
        <x:v>0</x:v>
      </x:c>
      <x:c r="P77" s="29" t="n">
        <x:f>IF(COUNTA('Trades'!A77:I77,'Trades'!K77:T77)=0,0,1)</x:f>
        <x:v>0</x:v>
      </x:c>
    </x:row>
    <x:row r="78" ht="52" customHeight="1">
      <x:c r="A78" s="29" t="str">
        <x:f>IF(P78=0,"",IF('Trades'!A78="","[Trades "&amp;ROW()&amp;"]",'Trades'!A78))</x:f>
      </x:c>
      <x:c r="B78" s="33" t="str">
        <x:f>IF(K78=0,"",CHOOSE(K78,"Completed","Open","Incomplete / invalid","Unsupported"))</x:f>
      </x:c>
      <x:c r="C78" s="33" t="str">
        <x:f>IF(P78=0,"",IF('Trades'!I78="UNSUPPORTED","Additions / reversals are unsupported",IF('Trades'!A78="","Enter a trade ID",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IDs: text starting with A–Z, up to 64 characters; do not use *, ?, ~, =, &lt; or &gt;. Example: T-001.",IF(COUNTIFS('Trades'!$A$9:$A$208,'Trades'!A78)&lt;&gt;1,"Trade ID is duplicated",IF('Trades'!B78="","Enter the symbol",IF(AND('Trades'!C78&lt;&gt;"LONG",'Trades'!C78&lt;&gt;"SHORT"),"Select LONG or SHORT",IF(NOT(ISNUMBER('Trades'!D78)),"Enter a valid opening date/time",IF(OR('Trades'!D78&lt;1,'Trades'!D78&gt;2958465),"Enter a valid opening date/time",IF(NOT(ISNUMBER('Trades'!E78)),"Enter a positive original quantity",IF(OR('Trades'!E78&lt;=0,'Trades'!E78&gt;1000000,ROUND('Trades'!E78,8)&lt;&gt;'Trades'!E78),"Enter a positive original quantity",IF('Trades'!F78="","State the quantity unit",IF(AND('Trades'!I78&lt;&gt;"OPEN",'Trades'!I78&lt;&gt;"CLOSED"),"Select OPEN or CLOSED",IF(AND('Trades'!J78&lt;&gt;"NET",'Trades'!J78&lt;&gt;"GROSS"),"Select NET or GROSS",IF(COUNTIFS('Exits'!$B$9:$B$608,'Trades'!A78,'Exits'!$G$9:$G$608,-1)&gt;0,"Review linked exit rows",IF(D78&gt;'Trades'!E78,"Closed quantity exceeds original",IF(AND('Trades'!I78="OPEN",D78='Trades'!E78),"OPEN conflicts with no remainder",IF('Trades'!I78="OPEN","",IF(O78=0,"Add a closing event in Exits",IF(D78&lt;&gt;'Trades'!E78,"CLOSED requires all quantity closed",IF(AND('Trades'!J78="NET",NOT(ISNUMBER('Trades'!L78))),"Enter the reconciled whole-position net",IF(AND('Trades'!J78="NET",'Trades'!K78&lt;&gt;"YES"),"Confirm the net covers the whole position",IF(IF('Trades'!J78="NET",IF('Trades'!M78="",FALSE,IF(NOT(ISNUMBER('Trades'!M78)),TRUE,OR('Trades'!M78&lt;0,'Trades'!M78&gt;1000000000,ROUND('Trades'!M78,2)&lt;&gt;'Trades'!M78))),FALSE),"Money: at most 2 decimals; absolute input value ≤ 1,000,000,000.",IF(IF('Trades'!J78="NET",IF('Trades'!N78="",FALSE,IF(NOT(ISNUMBER('Trades'!N78)),TRUE,OR('Trades'!N78&lt;0,'Trades'!N78&gt;1000000000,ROUND('Trades'!N78,2)&lt;&gt;'Trades'!N78))),FALSE),"Money: at most 2 decimals; absolute input value ≤ 1,000,000,000.",IF(IF('Trades'!J78="NET",IF('Trades'!O78="",FALSE,IF(NOT(ISNUMBER('Trades'!O78)),TRUE,OR(ABS('Trades'!O78)&gt;1000000000,ROUND('Trades'!O78,2)&lt;&gt;'Trades'!O78))),FALSE),"Money: at most 2 decimals; absolute input value ≤ 1,000,000,000.",IF(AND('Trades'!J78="GROSS",NOT(ISNUMBER('Trades'!M78))),"Enter commission: zero is a value",IF(AND('Trades'!J78="GROSS",'Trades'!M78&lt;0),"Commission must be nonnegative",IF(AND('Trades'!J78="GROSS",NOT(ISNUMBER('Trades'!N78))),"Enter other fees: zero is a value",IF(AND('Trades'!J78="GROSS",'Trades'!N78&lt;0),"Other fees must be nonnegative",IF(AND('Trades'!J78="GROSS",NOT(ISNUMBER('Trades'!O78))),"Enter signed financing, including zero",IF(AND('Trades'!J78="GROSS",NOT(ISNUMBER(F78))),"Enter gross P&amp;L for every exit",IF(IF('Trades'!J78="NET",OR(ABS('Trades'!L78)&gt;1000000000,ROUND('Trades'!L78,2)&lt;&gt;'Trades'!L78),FALSE),"Money: at most 2 decimals; absolute input value ≤ 1,000,000,000.",IF(IF('Trades'!J78="GROSS",OR(ABS('Trades'!M78)&gt;1000000000,ABS('Trades'!N78)&gt;1000000000,ABS('Trades'!O78)&gt;1000000000,ROUND('Trades'!M78,2)&lt;&gt;'Trades'!M78,ROUND('Trades'!N78,2)&lt;&gt;'Trades'!N78,ROUND('Trades'!O78,2)&lt;&gt;'Trades'!O78),FALSE),"Money: at most 2 decimals; absolute input value ≤ 1,000,000,000.",IF(AND('Trades'!G78&lt;&gt;"",OR(NOT(ISNUMBER('Trades'!G78)),'Trades'!G78&lt;=0)),"Enter a positive price or leave blank",IF(AND('Trades'!H78&lt;&gt;"",OR(NOT(ISNUMBER('Trades'!H78)),'Trades'!H78&lt;=0)),"Enter a positive price or leave blank","")))))))))))))))))))))))))))))))))))</x:f>
      </x:c>
      <x:c r="D78" s="31"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n.a.",ROUND(SUMIFS('Exits'!$I$9:$I$608,'Exits'!$B$9:$B$608,'Trades'!A78),8)))</x:f>
      </x:c>
      <x:c r="E78" s="32"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n.a.",IF(OR(O78=0,COUNTIFS('Exits'!$B$9:$B$608,'Trades'!A78,'Exits'!$G$9:$G$608,-1)&gt;0),"n.a.",_xlfn.MAXIFS('Exits'!$C$9:$C$608,'Exits'!$B$9:$B$608,'Trades'!A78))))</x:f>
      </x:c>
      <x:c r="F78" s="30"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n.a.",IF(AND(O78&gt;0,SUMIFS('Exits'!$J$9:$J$608,'Exits'!$B$9:$B$608,'Trades'!A78)=O78),ROUND(SUMIFS('Exits'!$F$9:$F$608,'Exits'!$B$9:$B$608,'Trades'!A78),2),"n.a.")))</x:f>
      </x:c>
      <x:c r="G78" s="30" t="str">
        <x:f>IF(P78=0,"",IF(K78&lt;&gt;1,"n.a.",IF('Trades'!J78="NET",'Trades'!L78,ROUND(F78-'Trades'!M78-'Trades'!N78+'Trades'!O78,2))))</x:f>
      </x:c>
      <x:c r="H78" s="31" t="str">
        <x:f>IF(P78=0,"",IF(N78=1,G78/'Trades'!P78,"n.a."))</x:f>
      </x:c>
      <x:c r="I78" s="33" t="str">
        <x:f>IF(P78=0,"",IF(K78&lt;&gt;1,"Position not completed",IF(NOT(ISNUMBER('Trades'!P78)),"Risk missing or invalid: positive, ≤ 1,000,000,000, at most 2 decimals.",IF(OR('Trades'!P78&lt;=0,'Trades'!P78&gt;1000000000,ROUND('Trades'!P78,2)&lt;&gt;'Trades'!P78),"Risk missing or invalid: positive, ≤ 1,000,000,000, at most 2 decimals.",IF(AND('Trades'!Q78&lt;&gt;"PRICE",'Trades'!Q78&lt;&gt;"ALL_IN"),"Select PRICE or ALL_IN",IF('Trades'!Q78&lt;&gt;'Summary'!$K$4,"Different selected basis","Recorded"))))))</x:f>
      </x:c>
      <x:c r="J78" s="33" t="str">
        <x:f>IF(P78=0,"",IF('Summary'!$H$6="Check date filters","Check date filters",IF(L78=1,"Included",IF(K78=1,"Outside period","Not eligible"))))</x:f>
      </x:c>
      <x:c r="K78" s="29" t="n">
        <x:f>IF(P78=0,0,IF('Trades'!I78="UNSUPPORTED",4,IF(C78&lt;&gt;"",3,IF('Trades'!I78="OPEN",2,1))))</x:f>
        <x:v>0</x:v>
      </x:c>
      <x:c r="L78" s="29" t="n">
        <x:f>IF(OR(K78&lt;&gt;1,'Summary'!$H$6="Check date filters"),0,IF(AND(OR('Summary'!$B$6="",E78&gt;='Summary'!$B$6),OR('Summary'!$E$6="",E78&lt;'Summary'!$E$6+1)),1,0))</x:f>
        <x:v>0</x:v>
      </x:c>
      <x:c r="M78" s="29" t="n">
        <x:f>IF(AND(L78=1,N78=1,'Trades'!Q78='Summary'!$K$4),1,0)</x:f>
        <x:v>0</x:v>
      </x:c>
      <x:c r="N78" s="29" t="n">
        <x:f>IF(K78&lt;&gt;1,0,IF(NOT(ISNUMBER('Trades'!P78)),0,IF(AND('Trades'!P78&gt;0,'Trades'!P78&lt;=1000000000,ROUND('Trades'!P78,2)='Trades'!P78,OR('Trades'!Q78="PRICE",'Trades'!Q78="ALL_IN")),1,0)))</x:f>
        <x:v>0</x:v>
      </x:c>
      <x:c r="O78" s="29" t="n">
        <x:f>IF(P78=0,0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0,COUNTIFS('Exits'!$B$9:$B$608,'Trades'!A78,'Exits'!$K$9:$K$608,1)))</x:f>
        <x:v>0</x:v>
      </x:c>
      <x:c r="P78" s="29" t="n">
        <x:f>IF(COUNTA('Trades'!A78:I78,'Trades'!K78:T78)=0,0,1)</x:f>
        <x:v>0</x:v>
      </x:c>
    </x:row>
    <x:row r="79" ht="52" customHeight="1">
      <x:c r="A79" s="29" t="str">
        <x:f>IF(P79=0,"",IF('Trades'!A79="","[Trades "&amp;ROW()&amp;"]",'Trades'!A79))</x:f>
      </x:c>
      <x:c r="B79" s="33" t="str">
        <x:f>IF(K79=0,"",CHOOSE(K79,"Completed","Open","Incomplete / invalid","Unsupported"))</x:f>
      </x:c>
      <x:c r="C79" s="33" t="str">
        <x:f>IF(P79=0,"",IF('Trades'!I79="UNSUPPORTED","Additions / reversals are unsupported",IF('Trades'!A79="","Enter a trade ID",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IDs: text starting with A–Z, up to 64 characters; do not use *, ?, ~, =, &lt; or &gt;. Example: T-001.",IF(COUNTIFS('Trades'!$A$9:$A$208,'Trades'!A79)&lt;&gt;1,"Trade ID is duplicated",IF('Trades'!B79="","Enter the symbol",IF(AND('Trades'!C79&lt;&gt;"LONG",'Trades'!C79&lt;&gt;"SHORT"),"Select LONG or SHORT",IF(NOT(ISNUMBER('Trades'!D79)),"Enter a valid opening date/time",IF(OR('Trades'!D79&lt;1,'Trades'!D79&gt;2958465),"Enter a valid opening date/time",IF(NOT(ISNUMBER('Trades'!E79)),"Enter a positive original quantity",IF(OR('Trades'!E79&lt;=0,'Trades'!E79&gt;1000000,ROUND('Trades'!E79,8)&lt;&gt;'Trades'!E79),"Enter a positive original quantity",IF('Trades'!F79="","State the quantity unit",IF(AND('Trades'!I79&lt;&gt;"OPEN",'Trades'!I79&lt;&gt;"CLOSED"),"Select OPEN or CLOSED",IF(AND('Trades'!J79&lt;&gt;"NET",'Trades'!J79&lt;&gt;"GROSS"),"Select NET or GROSS",IF(COUNTIFS('Exits'!$B$9:$B$608,'Trades'!A79,'Exits'!$G$9:$G$608,-1)&gt;0,"Review linked exit rows",IF(D79&gt;'Trades'!E79,"Closed quantity exceeds original",IF(AND('Trades'!I79="OPEN",D79='Trades'!E79),"OPEN conflicts with no remainder",IF('Trades'!I79="OPEN","",IF(O79=0,"Add a closing event in Exits",IF(D79&lt;&gt;'Trades'!E79,"CLOSED requires all quantity closed",IF(AND('Trades'!J79="NET",NOT(ISNUMBER('Trades'!L79))),"Enter the reconciled whole-position net",IF(AND('Trades'!J79="NET",'Trades'!K79&lt;&gt;"YES"),"Confirm the net covers the whole position",IF(IF('Trades'!J79="NET",IF('Trades'!M79="",FALSE,IF(NOT(ISNUMBER('Trades'!M79)),TRUE,OR('Trades'!M79&lt;0,'Trades'!M79&gt;1000000000,ROUND('Trades'!M79,2)&lt;&gt;'Trades'!M79))),FALSE),"Money: at most 2 decimals; absolute input value ≤ 1,000,000,000.",IF(IF('Trades'!J79="NET",IF('Trades'!N79="",FALSE,IF(NOT(ISNUMBER('Trades'!N79)),TRUE,OR('Trades'!N79&lt;0,'Trades'!N79&gt;1000000000,ROUND('Trades'!N79,2)&lt;&gt;'Trades'!N79))),FALSE),"Money: at most 2 decimals; absolute input value ≤ 1,000,000,000.",IF(IF('Trades'!J79="NET",IF('Trades'!O79="",FALSE,IF(NOT(ISNUMBER('Trades'!O79)),TRUE,OR(ABS('Trades'!O79)&gt;1000000000,ROUND('Trades'!O79,2)&lt;&gt;'Trades'!O79))),FALSE),"Money: at most 2 decimals; absolute input value ≤ 1,000,000,000.",IF(AND('Trades'!J79="GROSS",NOT(ISNUMBER('Trades'!M79))),"Enter commission: zero is a value",IF(AND('Trades'!J79="GROSS",'Trades'!M79&lt;0),"Commission must be nonnegative",IF(AND('Trades'!J79="GROSS",NOT(ISNUMBER('Trades'!N79))),"Enter other fees: zero is a value",IF(AND('Trades'!J79="GROSS",'Trades'!N79&lt;0),"Other fees must be nonnegative",IF(AND('Trades'!J79="GROSS",NOT(ISNUMBER('Trades'!O79))),"Enter signed financing, including zero",IF(AND('Trades'!J79="GROSS",NOT(ISNUMBER(F79))),"Enter gross P&amp;L for every exit",IF(IF('Trades'!J79="NET",OR(ABS('Trades'!L79)&gt;1000000000,ROUND('Trades'!L79,2)&lt;&gt;'Trades'!L79),FALSE),"Money: at most 2 decimals; absolute input value ≤ 1,000,000,000.",IF(IF('Trades'!J79="GROSS",OR(ABS('Trades'!M79)&gt;1000000000,ABS('Trades'!N79)&gt;1000000000,ABS('Trades'!O79)&gt;1000000000,ROUND('Trades'!M79,2)&lt;&gt;'Trades'!M79,ROUND('Trades'!N79,2)&lt;&gt;'Trades'!N79,ROUND('Trades'!O79,2)&lt;&gt;'Trades'!O79),FALSE),"Money: at most 2 decimals; absolute input value ≤ 1,000,000,000.",IF(AND('Trades'!G79&lt;&gt;"",OR(NOT(ISNUMBER('Trades'!G79)),'Trades'!G79&lt;=0)),"Enter a positive price or leave blank",IF(AND('Trades'!H79&lt;&gt;"",OR(NOT(ISNUMBER('Trades'!H79)),'Trades'!H79&lt;=0)),"Enter a positive price or leave blank","")))))))))))))))))))))))))))))))))))</x:f>
      </x:c>
      <x:c r="D79" s="31"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n.a.",ROUND(SUMIFS('Exits'!$I$9:$I$608,'Exits'!$B$9:$B$608,'Trades'!A79),8)))</x:f>
      </x:c>
      <x:c r="E79" s="32"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n.a.",IF(OR(O79=0,COUNTIFS('Exits'!$B$9:$B$608,'Trades'!A79,'Exits'!$G$9:$G$608,-1)&gt;0),"n.a.",_xlfn.MAXIFS('Exits'!$C$9:$C$608,'Exits'!$B$9:$B$608,'Trades'!A79))))</x:f>
      </x:c>
      <x:c r="F79" s="30"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n.a.",IF(AND(O79&gt;0,SUMIFS('Exits'!$J$9:$J$608,'Exits'!$B$9:$B$608,'Trades'!A79)=O79),ROUND(SUMIFS('Exits'!$F$9:$F$608,'Exits'!$B$9:$B$608,'Trades'!A79),2),"n.a.")))</x:f>
      </x:c>
      <x:c r="G79" s="30" t="str">
        <x:f>IF(P79=0,"",IF(K79&lt;&gt;1,"n.a.",IF('Trades'!J79="NET",'Trades'!L79,ROUND(F79-'Trades'!M79-'Trades'!N79+'Trades'!O79,2))))</x:f>
      </x:c>
      <x:c r="H79" s="31" t="str">
        <x:f>IF(P79=0,"",IF(N79=1,G79/'Trades'!P79,"n.a."))</x:f>
      </x:c>
      <x:c r="I79" s="33" t="str">
        <x:f>IF(P79=0,"",IF(K79&lt;&gt;1,"Position not completed",IF(NOT(ISNUMBER('Trades'!P79)),"Risk missing or invalid: positive, ≤ 1,000,000,000, at most 2 decimals.",IF(OR('Trades'!P79&lt;=0,'Trades'!P79&gt;1000000000,ROUND('Trades'!P79,2)&lt;&gt;'Trades'!P79),"Risk missing or invalid: positive, ≤ 1,000,000,000, at most 2 decimals.",IF(AND('Trades'!Q79&lt;&gt;"PRICE",'Trades'!Q79&lt;&gt;"ALL_IN"),"Select PRICE or ALL_IN",IF('Trades'!Q79&lt;&gt;'Summary'!$K$4,"Different selected basis","Recorded"))))))</x:f>
      </x:c>
      <x:c r="J79" s="33" t="str">
        <x:f>IF(P79=0,"",IF('Summary'!$H$6="Check date filters","Check date filters",IF(L79=1,"Included",IF(K79=1,"Outside period","Not eligible"))))</x:f>
      </x:c>
      <x:c r="K79" s="29" t="n">
        <x:f>IF(P79=0,0,IF('Trades'!I79="UNSUPPORTED",4,IF(C79&lt;&gt;"",3,IF('Trades'!I79="OPEN",2,1))))</x:f>
        <x:v>0</x:v>
      </x:c>
      <x:c r="L79" s="29" t="n">
        <x:f>IF(OR(K79&lt;&gt;1,'Summary'!$H$6="Check date filters"),0,IF(AND(OR('Summary'!$B$6="",E79&gt;='Summary'!$B$6),OR('Summary'!$E$6="",E79&lt;'Summary'!$E$6+1)),1,0))</x:f>
        <x:v>0</x:v>
      </x:c>
      <x:c r="M79" s="29" t="n">
        <x:f>IF(AND(L79=1,N79=1,'Trades'!Q79='Summary'!$K$4),1,0)</x:f>
        <x:v>0</x:v>
      </x:c>
      <x:c r="N79" s="29" t="n">
        <x:f>IF(K79&lt;&gt;1,0,IF(NOT(ISNUMBER('Trades'!P79)),0,IF(AND('Trades'!P79&gt;0,'Trades'!P79&lt;=1000000000,ROUND('Trades'!P79,2)='Trades'!P79,OR('Trades'!Q79="PRICE",'Trades'!Q79="ALL_IN")),1,0)))</x:f>
        <x:v>0</x:v>
      </x:c>
      <x:c r="O79" s="29" t="n">
        <x:f>IF(P79=0,0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0,COUNTIFS('Exits'!$B$9:$B$608,'Trades'!A79,'Exits'!$K$9:$K$608,1)))</x:f>
        <x:v>0</x:v>
      </x:c>
      <x:c r="P79" s="29" t="n">
        <x:f>IF(COUNTA('Trades'!A79:I79,'Trades'!K79:T79)=0,0,1)</x:f>
        <x:v>0</x:v>
      </x:c>
    </x:row>
    <x:row r="80" ht="52" customHeight="1">
      <x:c r="A80" s="29" t="str">
        <x:f>IF(P80=0,"",IF('Trades'!A80="","[Trades "&amp;ROW()&amp;"]",'Trades'!A80))</x:f>
      </x:c>
      <x:c r="B80" s="33" t="str">
        <x:f>IF(K80=0,"",CHOOSE(K80,"Completed","Open","Incomplete / invalid","Unsupported"))</x:f>
      </x:c>
      <x:c r="C80" s="33" t="str">
        <x:f>IF(P80=0,"",IF('Trades'!I80="UNSUPPORTED","Additions / reversals are unsupported",IF('Trades'!A80="","Enter a trade ID",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IDs: text starting with A–Z, up to 64 characters; do not use *, ?, ~, =, &lt; or &gt;. Example: T-001.",IF(COUNTIFS('Trades'!$A$9:$A$208,'Trades'!A80)&lt;&gt;1,"Trade ID is duplicated",IF('Trades'!B80="","Enter the symbol",IF(AND('Trades'!C80&lt;&gt;"LONG",'Trades'!C80&lt;&gt;"SHORT"),"Select LONG or SHORT",IF(NOT(ISNUMBER('Trades'!D80)),"Enter a valid opening date/time",IF(OR('Trades'!D80&lt;1,'Trades'!D80&gt;2958465),"Enter a valid opening date/time",IF(NOT(ISNUMBER('Trades'!E80)),"Enter a positive original quantity",IF(OR('Trades'!E80&lt;=0,'Trades'!E80&gt;1000000,ROUND('Trades'!E80,8)&lt;&gt;'Trades'!E80),"Enter a positive original quantity",IF('Trades'!F80="","State the quantity unit",IF(AND('Trades'!I80&lt;&gt;"OPEN",'Trades'!I80&lt;&gt;"CLOSED"),"Select OPEN or CLOSED",IF(AND('Trades'!J80&lt;&gt;"NET",'Trades'!J80&lt;&gt;"GROSS"),"Select NET or GROSS",IF(COUNTIFS('Exits'!$B$9:$B$608,'Trades'!A80,'Exits'!$G$9:$G$608,-1)&gt;0,"Review linked exit rows",IF(D80&gt;'Trades'!E80,"Closed quantity exceeds original",IF(AND('Trades'!I80="OPEN",D80='Trades'!E80),"OPEN conflicts with no remainder",IF('Trades'!I80="OPEN","",IF(O80=0,"Add a closing event in Exits",IF(D80&lt;&gt;'Trades'!E80,"CLOSED requires all quantity closed",IF(AND('Trades'!J80="NET",NOT(ISNUMBER('Trades'!L80))),"Enter the reconciled whole-position net",IF(AND('Trades'!J80="NET",'Trades'!K80&lt;&gt;"YES"),"Confirm the net covers the whole position",IF(IF('Trades'!J80="NET",IF('Trades'!M80="",FALSE,IF(NOT(ISNUMBER('Trades'!M80)),TRUE,OR('Trades'!M80&lt;0,'Trades'!M80&gt;1000000000,ROUND('Trades'!M80,2)&lt;&gt;'Trades'!M80))),FALSE),"Money: at most 2 decimals; absolute input value ≤ 1,000,000,000.",IF(IF('Trades'!J80="NET",IF('Trades'!N80="",FALSE,IF(NOT(ISNUMBER('Trades'!N80)),TRUE,OR('Trades'!N80&lt;0,'Trades'!N80&gt;1000000000,ROUND('Trades'!N80,2)&lt;&gt;'Trades'!N80))),FALSE),"Money: at most 2 decimals; absolute input value ≤ 1,000,000,000.",IF(IF('Trades'!J80="NET",IF('Trades'!O80="",FALSE,IF(NOT(ISNUMBER('Trades'!O80)),TRUE,OR(ABS('Trades'!O80)&gt;1000000000,ROUND('Trades'!O80,2)&lt;&gt;'Trades'!O80))),FALSE),"Money: at most 2 decimals; absolute input value ≤ 1,000,000,000.",IF(AND('Trades'!J80="GROSS",NOT(ISNUMBER('Trades'!M80))),"Enter commission: zero is a value",IF(AND('Trades'!J80="GROSS",'Trades'!M80&lt;0),"Commission must be nonnegative",IF(AND('Trades'!J80="GROSS",NOT(ISNUMBER('Trades'!N80))),"Enter other fees: zero is a value",IF(AND('Trades'!J80="GROSS",'Trades'!N80&lt;0),"Other fees must be nonnegative",IF(AND('Trades'!J80="GROSS",NOT(ISNUMBER('Trades'!O80))),"Enter signed financing, including zero",IF(AND('Trades'!J80="GROSS",NOT(ISNUMBER(F80))),"Enter gross P&amp;L for every exit",IF(IF('Trades'!J80="NET",OR(ABS('Trades'!L80)&gt;1000000000,ROUND('Trades'!L80,2)&lt;&gt;'Trades'!L80),FALSE),"Money: at most 2 decimals; absolute input value ≤ 1,000,000,000.",IF(IF('Trades'!J80="GROSS",OR(ABS('Trades'!M80)&gt;1000000000,ABS('Trades'!N80)&gt;1000000000,ABS('Trades'!O80)&gt;1000000000,ROUND('Trades'!M80,2)&lt;&gt;'Trades'!M80,ROUND('Trades'!N80,2)&lt;&gt;'Trades'!N80,ROUND('Trades'!O80,2)&lt;&gt;'Trades'!O80),FALSE),"Money: at most 2 decimals; absolute input value ≤ 1,000,000,000.",IF(AND('Trades'!G80&lt;&gt;"",OR(NOT(ISNUMBER('Trades'!G80)),'Trades'!G80&lt;=0)),"Enter a positive price or leave blank",IF(AND('Trades'!H80&lt;&gt;"",OR(NOT(ISNUMBER('Trades'!H80)),'Trades'!H80&lt;=0)),"Enter a positive price or leave blank","")))))))))))))))))))))))))))))))))))</x:f>
      </x:c>
      <x:c r="D80" s="31"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n.a.",ROUND(SUMIFS('Exits'!$I$9:$I$608,'Exits'!$B$9:$B$608,'Trades'!A80),8)))</x:f>
      </x:c>
      <x:c r="E80" s="32"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n.a.",IF(OR(O80=0,COUNTIFS('Exits'!$B$9:$B$608,'Trades'!A80,'Exits'!$G$9:$G$608,-1)&gt;0),"n.a.",_xlfn.MAXIFS('Exits'!$C$9:$C$608,'Exits'!$B$9:$B$608,'Trades'!A80))))</x:f>
      </x:c>
      <x:c r="F80" s="30"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n.a.",IF(AND(O80&gt;0,SUMIFS('Exits'!$J$9:$J$608,'Exits'!$B$9:$B$608,'Trades'!A80)=O80),ROUND(SUMIFS('Exits'!$F$9:$F$608,'Exits'!$B$9:$B$608,'Trades'!A80),2),"n.a.")))</x:f>
      </x:c>
      <x:c r="G80" s="30" t="str">
        <x:f>IF(P80=0,"",IF(K80&lt;&gt;1,"n.a.",IF('Trades'!J80="NET",'Trades'!L80,ROUND(F80-'Trades'!M80-'Trades'!N80+'Trades'!O80,2))))</x:f>
      </x:c>
      <x:c r="H80" s="31" t="str">
        <x:f>IF(P80=0,"",IF(N80=1,G80/'Trades'!P80,"n.a."))</x:f>
      </x:c>
      <x:c r="I80" s="33" t="str">
        <x:f>IF(P80=0,"",IF(K80&lt;&gt;1,"Position not completed",IF(NOT(ISNUMBER('Trades'!P80)),"Risk missing or invalid: positive, ≤ 1,000,000,000, at most 2 decimals.",IF(OR('Trades'!P80&lt;=0,'Trades'!P80&gt;1000000000,ROUND('Trades'!P80,2)&lt;&gt;'Trades'!P80),"Risk missing or invalid: positive, ≤ 1,000,000,000, at most 2 decimals.",IF(AND('Trades'!Q80&lt;&gt;"PRICE",'Trades'!Q80&lt;&gt;"ALL_IN"),"Select PRICE or ALL_IN",IF('Trades'!Q80&lt;&gt;'Summary'!$K$4,"Different selected basis","Recorded"))))))</x:f>
      </x:c>
      <x:c r="J80" s="33" t="str">
        <x:f>IF(P80=0,"",IF('Summary'!$H$6="Check date filters","Check date filters",IF(L80=1,"Included",IF(K80=1,"Outside period","Not eligible"))))</x:f>
      </x:c>
      <x:c r="K80" s="29" t="n">
        <x:f>IF(P80=0,0,IF('Trades'!I80="UNSUPPORTED",4,IF(C80&lt;&gt;"",3,IF('Trades'!I80="OPEN",2,1))))</x:f>
        <x:v>0</x:v>
      </x:c>
      <x:c r="L80" s="29" t="n">
        <x:f>IF(OR(K80&lt;&gt;1,'Summary'!$H$6="Check date filters"),0,IF(AND(OR('Summary'!$B$6="",E80&gt;='Summary'!$B$6),OR('Summary'!$E$6="",E80&lt;'Summary'!$E$6+1)),1,0))</x:f>
        <x:v>0</x:v>
      </x:c>
      <x:c r="M80" s="29" t="n">
        <x:f>IF(AND(L80=1,N80=1,'Trades'!Q80='Summary'!$K$4),1,0)</x:f>
        <x:v>0</x:v>
      </x:c>
      <x:c r="N80" s="29" t="n">
        <x:f>IF(K80&lt;&gt;1,0,IF(NOT(ISNUMBER('Trades'!P80)),0,IF(AND('Trades'!P80&gt;0,'Trades'!P80&lt;=1000000000,ROUND('Trades'!P80,2)='Trades'!P80,OR('Trades'!Q80="PRICE",'Trades'!Q80="ALL_IN")),1,0)))</x:f>
        <x:v>0</x:v>
      </x:c>
      <x:c r="O80" s="29" t="n">
        <x:f>IF(P80=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0,COUNTIFS('Exits'!$B$9:$B$608,'Trades'!A80,'Exits'!$K$9:$K$608,1)))</x:f>
        <x:v>0</x:v>
      </x:c>
      <x:c r="P80" s="29" t="n">
        <x:f>IF(COUNTA('Trades'!A80:I80,'Trades'!K80:T80)=0,0,1)</x:f>
        <x:v>0</x:v>
      </x:c>
    </x:row>
    <x:row r="81" ht="52" customHeight="1">
      <x:c r="A81" s="29" t="str">
        <x:f>IF(P81=0,"",IF('Trades'!A81="","[Trades "&amp;ROW()&amp;"]",'Trades'!A81))</x:f>
      </x:c>
      <x:c r="B81" s="33" t="str">
        <x:f>IF(K81=0,"",CHOOSE(K81,"Completed","Open","Incomplete / invalid","Unsupported"))</x:f>
      </x:c>
      <x:c r="C81" s="33" t="str">
        <x:f>IF(P81=0,"",IF('Trades'!I81="UNSUPPORTED","Additions / reversals are unsupported",IF('Trades'!A81="","Enter a trade ID",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IDs: text starting with A–Z, up to 64 characters; do not use *, ?, ~, =, &lt; or &gt;. Example: T-001.",IF(COUNTIFS('Trades'!$A$9:$A$208,'Trades'!A81)&lt;&gt;1,"Trade ID is duplicated",IF('Trades'!B81="","Enter the symbol",IF(AND('Trades'!C81&lt;&gt;"LONG",'Trades'!C81&lt;&gt;"SHORT"),"Select LONG or SHORT",IF(NOT(ISNUMBER('Trades'!D81)),"Enter a valid opening date/time",IF(OR('Trades'!D81&lt;1,'Trades'!D81&gt;2958465),"Enter a valid opening date/time",IF(NOT(ISNUMBER('Trades'!E81)),"Enter a positive original quantity",IF(OR('Trades'!E81&lt;=0,'Trades'!E81&gt;1000000,ROUND('Trades'!E81,8)&lt;&gt;'Trades'!E81),"Enter a positive original quantity",IF('Trades'!F81="","State the quantity unit",IF(AND('Trades'!I81&lt;&gt;"OPEN",'Trades'!I81&lt;&gt;"CLOSED"),"Select OPEN or CLOSED",IF(AND('Trades'!J81&lt;&gt;"NET",'Trades'!J81&lt;&gt;"GROSS"),"Select NET or GROSS",IF(COUNTIFS('Exits'!$B$9:$B$608,'Trades'!A81,'Exits'!$G$9:$G$608,-1)&gt;0,"Review linked exit rows",IF(D81&gt;'Trades'!E81,"Closed quantity exceeds original",IF(AND('Trades'!I81="OPEN",D81='Trades'!E81),"OPEN conflicts with no remainder",IF('Trades'!I81="OPEN","",IF(O81=0,"Add a closing event in Exits",IF(D81&lt;&gt;'Trades'!E81,"CLOSED requires all quantity closed",IF(AND('Trades'!J81="NET",NOT(ISNUMBER('Trades'!L81))),"Enter the reconciled whole-position net",IF(AND('Trades'!J81="NET",'Trades'!K81&lt;&gt;"YES"),"Confirm the net covers the whole position",IF(IF('Trades'!J81="NET",IF('Trades'!M81="",FALSE,IF(NOT(ISNUMBER('Trades'!M81)),TRUE,OR('Trades'!M81&lt;0,'Trades'!M81&gt;1000000000,ROUND('Trades'!M81,2)&lt;&gt;'Trades'!M81))),FALSE),"Money: at most 2 decimals; absolute input value ≤ 1,000,000,000.",IF(IF('Trades'!J81="NET",IF('Trades'!N81="",FALSE,IF(NOT(ISNUMBER('Trades'!N81)),TRUE,OR('Trades'!N81&lt;0,'Trades'!N81&gt;1000000000,ROUND('Trades'!N81,2)&lt;&gt;'Trades'!N81))),FALSE),"Money: at most 2 decimals; absolute input value ≤ 1,000,000,000.",IF(IF('Trades'!J81="NET",IF('Trades'!O81="",FALSE,IF(NOT(ISNUMBER('Trades'!O81)),TRUE,OR(ABS('Trades'!O81)&gt;1000000000,ROUND('Trades'!O81,2)&lt;&gt;'Trades'!O81))),FALSE),"Money: at most 2 decimals; absolute input value ≤ 1,000,000,000.",IF(AND('Trades'!J81="GROSS",NOT(ISNUMBER('Trades'!M81))),"Enter commission: zero is a value",IF(AND('Trades'!J81="GROSS",'Trades'!M81&lt;0),"Commission must be nonnegative",IF(AND('Trades'!J81="GROSS",NOT(ISNUMBER('Trades'!N81))),"Enter other fees: zero is a value",IF(AND('Trades'!J81="GROSS",'Trades'!N81&lt;0),"Other fees must be nonnegative",IF(AND('Trades'!J81="GROSS",NOT(ISNUMBER('Trades'!O81))),"Enter signed financing, including zero",IF(AND('Trades'!J81="GROSS",NOT(ISNUMBER(F81))),"Enter gross P&amp;L for every exit",IF(IF('Trades'!J81="NET",OR(ABS('Trades'!L81)&gt;1000000000,ROUND('Trades'!L81,2)&lt;&gt;'Trades'!L81),FALSE),"Money: at most 2 decimals; absolute input value ≤ 1,000,000,000.",IF(IF('Trades'!J81="GROSS",OR(ABS('Trades'!M81)&gt;1000000000,ABS('Trades'!N81)&gt;1000000000,ABS('Trades'!O81)&gt;1000000000,ROUND('Trades'!M81,2)&lt;&gt;'Trades'!M81,ROUND('Trades'!N81,2)&lt;&gt;'Trades'!N81,ROUND('Trades'!O81,2)&lt;&gt;'Trades'!O81),FALSE),"Money: at most 2 decimals; absolute input value ≤ 1,000,000,000.",IF(AND('Trades'!G81&lt;&gt;"",OR(NOT(ISNUMBER('Trades'!G81)),'Trades'!G81&lt;=0)),"Enter a positive price or leave blank",IF(AND('Trades'!H81&lt;&gt;"",OR(NOT(ISNUMBER('Trades'!H81)),'Trades'!H81&lt;=0)),"Enter a positive price or leave blank","")))))))))))))))))))))))))))))))))))</x:f>
      </x:c>
      <x:c r="D81" s="31"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n.a.",ROUND(SUMIFS('Exits'!$I$9:$I$608,'Exits'!$B$9:$B$608,'Trades'!A81),8)))</x:f>
      </x:c>
      <x:c r="E81" s="32"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n.a.",IF(OR(O81=0,COUNTIFS('Exits'!$B$9:$B$608,'Trades'!A81,'Exits'!$G$9:$G$608,-1)&gt;0),"n.a.",_xlfn.MAXIFS('Exits'!$C$9:$C$608,'Exits'!$B$9:$B$608,'Trades'!A81))))</x:f>
      </x:c>
      <x:c r="F81" s="30"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n.a.",IF(AND(O81&gt;0,SUMIFS('Exits'!$J$9:$J$608,'Exits'!$B$9:$B$608,'Trades'!A81)=O81),ROUND(SUMIFS('Exits'!$F$9:$F$608,'Exits'!$B$9:$B$608,'Trades'!A81),2),"n.a.")))</x:f>
      </x:c>
      <x:c r="G81" s="30" t="str">
        <x:f>IF(P81=0,"",IF(K81&lt;&gt;1,"n.a.",IF('Trades'!J81="NET",'Trades'!L81,ROUND(F81-'Trades'!M81-'Trades'!N81+'Trades'!O81,2))))</x:f>
      </x:c>
      <x:c r="H81" s="31" t="str">
        <x:f>IF(P81=0,"",IF(N81=1,G81/'Trades'!P81,"n.a."))</x:f>
      </x:c>
      <x:c r="I81" s="33" t="str">
        <x:f>IF(P81=0,"",IF(K81&lt;&gt;1,"Position not completed",IF(NOT(ISNUMBER('Trades'!P81)),"Risk missing or invalid: positive, ≤ 1,000,000,000, at most 2 decimals.",IF(OR('Trades'!P81&lt;=0,'Trades'!P81&gt;1000000000,ROUND('Trades'!P81,2)&lt;&gt;'Trades'!P81),"Risk missing or invalid: positive, ≤ 1,000,000,000, at most 2 decimals.",IF(AND('Trades'!Q81&lt;&gt;"PRICE",'Trades'!Q81&lt;&gt;"ALL_IN"),"Select PRICE or ALL_IN",IF('Trades'!Q81&lt;&gt;'Summary'!$K$4,"Different selected basis","Recorded"))))))</x:f>
      </x:c>
      <x:c r="J81" s="33" t="str">
        <x:f>IF(P81=0,"",IF('Summary'!$H$6="Check date filters","Check date filters",IF(L81=1,"Included",IF(K81=1,"Outside period","Not eligible"))))</x:f>
      </x:c>
      <x:c r="K81" s="29" t="n">
        <x:f>IF(P81=0,0,IF('Trades'!I81="UNSUPPORTED",4,IF(C81&lt;&gt;"",3,IF('Trades'!I81="OPEN",2,1))))</x:f>
        <x:v>0</x:v>
      </x:c>
      <x:c r="L81" s="29" t="n">
        <x:f>IF(OR(K81&lt;&gt;1,'Summary'!$H$6="Check date filters"),0,IF(AND(OR('Summary'!$B$6="",E81&gt;='Summary'!$B$6),OR('Summary'!$E$6="",E81&lt;'Summary'!$E$6+1)),1,0))</x:f>
        <x:v>0</x:v>
      </x:c>
      <x:c r="M81" s="29" t="n">
        <x:f>IF(AND(L81=1,N81=1,'Trades'!Q81='Summary'!$K$4),1,0)</x:f>
        <x:v>0</x:v>
      </x:c>
      <x:c r="N81" s="29" t="n">
        <x:f>IF(K81&lt;&gt;1,0,IF(NOT(ISNUMBER('Trades'!P81)),0,IF(AND('Trades'!P81&gt;0,'Trades'!P81&lt;=1000000000,ROUND('Trades'!P81,2)='Trades'!P81,OR('Trades'!Q81="PRICE",'Trades'!Q81="ALL_IN")),1,0)))</x:f>
        <x:v>0</x:v>
      </x:c>
      <x:c r="O81" s="29" t="n">
        <x:f>IF(P81=0,0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0,COUNTIFS('Exits'!$B$9:$B$608,'Trades'!A81,'Exits'!$K$9:$K$608,1)))</x:f>
        <x:v>0</x:v>
      </x:c>
      <x:c r="P81" s="29" t="n">
        <x:f>IF(COUNTA('Trades'!A81:I81,'Trades'!K81:T81)=0,0,1)</x:f>
        <x:v>0</x:v>
      </x:c>
    </x:row>
    <x:row r="82" ht="52" customHeight="1">
      <x:c r="A82" s="29" t="str">
        <x:f>IF(P82=0,"",IF('Trades'!A82="","[Trades "&amp;ROW()&amp;"]",'Trades'!A82))</x:f>
      </x:c>
      <x:c r="B82" s="33" t="str">
        <x:f>IF(K82=0,"",CHOOSE(K82,"Completed","Open","Incomplete / invalid","Unsupported"))</x:f>
      </x:c>
      <x:c r="C82" s="33" t="str">
        <x:f>IF(P82=0,"",IF('Trades'!I82="UNSUPPORTED","Additions / reversals are unsupported",IF('Trades'!A82="","Enter a trade ID",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IDs: text starting with A–Z, up to 64 characters; do not use *, ?, ~, =, &lt; or &gt;. Example: T-001.",IF(COUNTIFS('Trades'!$A$9:$A$208,'Trades'!A82)&lt;&gt;1,"Trade ID is duplicated",IF('Trades'!B82="","Enter the symbol",IF(AND('Trades'!C82&lt;&gt;"LONG",'Trades'!C82&lt;&gt;"SHORT"),"Select LONG or SHORT",IF(NOT(ISNUMBER('Trades'!D82)),"Enter a valid opening date/time",IF(OR('Trades'!D82&lt;1,'Trades'!D82&gt;2958465),"Enter a valid opening date/time",IF(NOT(ISNUMBER('Trades'!E82)),"Enter a positive original quantity",IF(OR('Trades'!E82&lt;=0,'Trades'!E82&gt;1000000,ROUND('Trades'!E82,8)&lt;&gt;'Trades'!E82),"Enter a positive original quantity",IF('Trades'!F82="","State the quantity unit",IF(AND('Trades'!I82&lt;&gt;"OPEN",'Trades'!I82&lt;&gt;"CLOSED"),"Select OPEN or CLOSED",IF(AND('Trades'!J82&lt;&gt;"NET",'Trades'!J82&lt;&gt;"GROSS"),"Select NET or GROSS",IF(COUNTIFS('Exits'!$B$9:$B$608,'Trades'!A82,'Exits'!$G$9:$G$608,-1)&gt;0,"Review linked exit rows",IF(D82&gt;'Trades'!E82,"Closed quantity exceeds original",IF(AND('Trades'!I82="OPEN",D82='Trades'!E82),"OPEN conflicts with no remainder",IF('Trades'!I82="OPEN","",IF(O82=0,"Add a closing event in Exits",IF(D82&lt;&gt;'Trades'!E82,"CLOSED requires all quantity closed",IF(AND('Trades'!J82="NET",NOT(ISNUMBER('Trades'!L82))),"Enter the reconciled whole-position net",IF(AND('Trades'!J82="NET",'Trades'!K82&lt;&gt;"YES"),"Confirm the net covers the whole position",IF(IF('Trades'!J82="NET",IF('Trades'!M82="",FALSE,IF(NOT(ISNUMBER('Trades'!M82)),TRUE,OR('Trades'!M82&lt;0,'Trades'!M82&gt;1000000000,ROUND('Trades'!M82,2)&lt;&gt;'Trades'!M82))),FALSE),"Money: at most 2 decimals; absolute input value ≤ 1,000,000,000.",IF(IF('Trades'!J82="NET",IF('Trades'!N82="",FALSE,IF(NOT(ISNUMBER('Trades'!N82)),TRUE,OR('Trades'!N82&lt;0,'Trades'!N82&gt;1000000000,ROUND('Trades'!N82,2)&lt;&gt;'Trades'!N82))),FALSE),"Money: at most 2 decimals; absolute input value ≤ 1,000,000,000.",IF(IF('Trades'!J82="NET",IF('Trades'!O82="",FALSE,IF(NOT(ISNUMBER('Trades'!O82)),TRUE,OR(ABS('Trades'!O82)&gt;1000000000,ROUND('Trades'!O82,2)&lt;&gt;'Trades'!O82))),FALSE),"Money: at most 2 decimals; absolute input value ≤ 1,000,000,000.",IF(AND('Trades'!J82="GROSS",NOT(ISNUMBER('Trades'!M82))),"Enter commission: zero is a value",IF(AND('Trades'!J82="GROSS",'Trades'!M82&lt;0),"Commission must be nonnegative",IF(AND('Trades'!J82="GROSS",NOT(ISNUMBER('Trades'!N82))),"Enter other fees: zero is a value",IF(AND('Trades'!J82="GROSS",'Trades'!N82&lt;0),"Other fees must be nonnegative",IF(AND('Trades'!J82="GROSS",NOT(ISNUMBER('Trades'!O82))),"Enter signed financing, including zero",IF(AND('Trades'!J82="GROSS",NOT(ISNUMBER(F82))),"Enter gross P&amp;L for every exit",IF(IF('Trades'!J82="NET",OR(ABS('Trades'!L82)&gt;1000000000,ROUND('Trades'!L82,2)&lt;&gt;'Trades'!L82),FALSE),"Money: at most 2 decimals; absolute input value ≤ 1,000,000,000.",IF(IF('Trades'!J82="GROSS",OR(ABS('Trades'!M82)&gt;1000000000,ABS('Trades'!N82)&gt;1000000000,ABS('Trades'!O82)&gt;1000000000,ROUND('Trades'!M82,2)&lt;&gt;'Trades'!M82,ROUND('Trades'!N82,2)&lt;&gt;'Trades'!N82,ROUND('Trades'!O82,2)&lt;&gt;'Trades'!O82),FALSE),"Money: at most 2 decimals; absolute input value ≤ 1,000,000,000.",IF(AND('Trades'!G82&lt;&gt;"",OR(NOT(ISNUMBER('Trades'!G82)),'Trades'!G82&lt;=0)),"Enter a positive price or leave blank",IF(AND('Trades'!H82&lt;&gt;"",OR(NOT(ISNUMBER('Trades'!H82)),'Trades'!H82&lt;=0)),"Enter a positive price or leave blank","")))))))))))))))))))))))))))))))))))</x:f>
      </x:c>
      <x:c r="D82" s="31"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n.a.",ROUND(SUMIFS('Exits'!$I$9:$I$608,'Exits'!$B$9:$B$608,'Trades'!A82),8)))</x:f>
      </x:c>
      <x:c r="E82" s="32"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n.a.",IF(OR(O82=0,COUNTIFS('Exits'!$B$9:$B$608,'Trades'!A82,'Exits'!$G$9:$G$608,-1)&gt;0),"n.a.",_xlfn.MAXIFS('Exits'!$C$9:$C$608,'Exits'!$B$9:$B$608,'Trades'!A82))))</x:f>
      </x:c>
      <x:c r="F82" s="30"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n.a.",IF(AND(O82&gt;0,SUMIFS('Exits'!$J$9:$J$608,'Exits'!$B$9:$B$608,'Trades'!A82)=O82),ROUND(SUMIFS('Exits'!$F$9:$F$608,'Exits'!$B$9:$B$608,'Trades'!A82),2),"n.a.")))</x:f>
      </x:c>
      <x:c r="G82" s="30" t="str">
        <x:f>IF(P82=0,"",IF(K82&lt;&gt;1,"n.a.",IF('Trades'!J82="NET",'Trades'!L82,ROUND(F82-'Trades'!M82-'Trades'!N82+'Trades'!O82,2))))</x:f>
      </x:c>
      <x:c r="H82" s="31" t="str">
        <x:f>IF(P82=0,"",IF(N82=1,G82/'Trades'!P82,"n.a."))</x:f>
      </x:c>
      <x:c r="I82" s="33" t="str">
        <x:f>IF(P82=0,"",IF(K82&lt;&gt;1,"Position not completed",IF(NOT(ISNUMBER('Trades'!P82)),"Risk missing or invalid: positive, ≤ 1,000,000,000, at most 2 decimals.",IF(OR('Trades'!P82&lt;=0,'Trades'!P82&gt;1000000000,ROUND('Trades'!P82,2)&lt;&gt;'Trades'!P82),"Risk missing or invalid: positive, ≤ 1,000,000,000, at most 2 decimals.",IF(AND('Trades'!Q82&lt;&gt;"PRICE",'Trades'!Q82&lt;&gt;"ALL_IN"),"Select PRICE or ALL_IN",IF('Trades'!Q82&lt;&gt;'Summary'!$K$4,"Different selected basis","Recorded"))))))</x:f>
      </x:c>
      <x:c r="J82" s="33" t="str">
        <x:f>IF(P82=0,"",IF('Summary'!$H$6="Check date filters","Check date filters",IF(L82=1,"Included",IF(K82=1,"Outside period","Not eligible"))))</x:f>
      </x:c>
      <x:c r="K82" s="29" t="n">
        <x:f>IF(P82=0,0,IF('Trades'!I82="UNSUPPORTED",4,IF(C82&lt;&gt;"",3,IF('Trades'!I82="OPEN",2,1))))</x:f>
        <x:v>0</x:v>
      </x:c>
      <x:c r="L82" s="29" t="n">
        <x:f>IF(OR(K82&lt;&gt;1,'Summary'!$H$6="Check date filters"),0,IF(AND(OR('Summary'!$B$6="",E82&gt;='Summary'!$B$6),OR('Summary'!$E$6="",E82&lt;'Summary'!$E$6+1)),1,0))</x:f>
        <x:v>0</x:v>
      </x:c>
      <x:c r="M82" s="29" t="n">
        <x:f>IF(AND(L82=1,N82=1,'Trades'!Q82='Summary'!$K$4),1,0)</x:f>
        <x:v>0</x:v>
      </x:c>
      <x:c r="N82" s="29" t="n">
        <x:f>IF(K82&lt;&gt;1,0,IF(NOT(ISNUMBER('Trades'!P82)),0,IF(AND('Trades'!P82&gt;0,'Trades'!P82&lt;=1000000000,ROUND('Trades'!P82,2)='Trades'!P82,OR('Trades'!Q82="PRICE",'Trades'!Q82="ALL_IN")),1,0)))</x:f>
        <x:v>0</x:v>
      </x:c>
      <x:c r="O82" s="29" t="n">
        <x:f>IF(P82=0,0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0,COUNTIFS('Exits'!$B$9:$B$608,'Trades'!A82,'Exits'!$K$9:$K$608,1)))</x:f>
        <x:v>0</x:v>
      </x:c>
      <x:c r="P82" s="29" t="n">
        <x:f>IF(COUNTA('Trades'!A82:I82,'Trades'!K82:T82)=0,0,1)</x:f>
        <x:v>0</x:v>
      </x:c>
    </x:row>
    <x:row r="83" ht="52" customHeight="1">
      <x:c r="A83" s="29" t="str">
        <x:f>IF(P83=0,"",IF('Trades'!A83="","[Trades "&amp;ROW()&amp;"]",'Trades'!A83))</x:f>
      </x:c>
      <x:c r="B83" s="33" t="str">
        <x:f>IF(K83=0,"",CHOOSE(K83,"Completed","Open","Incomplete / invalid","Unsupported"))</x:f>
      </x:c>
      <x:c r="C83" s="33" t="str">
        <x:f>IF(P83=0,"",IF('Trades'!I83="UNSUPPORTED","Additions / reversals are unsupported",IF('Trades'!A83="","Enter a trade ID",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IDs: text starting with A–Z, up to 64 characters; do not use *, ?, ~, =, &lt; or &gt;. Example: T-001.",IF(COUNTIFS('Trades'!$A$9:$A$208,'Trades'!A83)&lt;&gt;1,"Trade ID is duplicated",IF('Trades'!B83="","Enter the symbol",IF(AND('Trades'!C83&lt;&gt;"LONG",'Trades'!C83&lt;&gt;"SHORT"),"Select LONG or SHORT",IF(NOT(ISNUMBER('Trades'!D83)),"Enter a valid opening date/time",IF(OR('Trades'!D83&lt;1,'Trades'!D83&gt;2958465),"Enter a valid opening date/time",IF(NOT(ISNUMBER('Trades'!E83)),"Enter a positive original quantity",IF(OR('Trades'!E83&lt;=0,'Trades'!E83&gt;1000000,ROUND('Trades'!E83,8)&lt;&gt;'Trades'!E83),"Enter a positive original quantity",IF('Trades'!F83="","State the quantity unit",IF(AND('Trades'!I83&lt;&gt;"OPEN",'Trades'!I83&lt;&gt;"CLOSED"),"Select OPEN or CLOSED",IF(AND('Trades'!J83&lt;&gt;"NET",'Trades'!J83&lt;&gt;"GROSS"),"Select NET or GROSS",IF(COUNTIFS('Exits'!$B$9:$B$608,'Trades'!A83,'Exits'!$G$9:$G$608,-1)&gt;0,"Review linked exit rows",IF(D83&gt;'Trades'!E83,"Closed quantity exceeds original",IF(AND('Trades'!I83="OPEN",D83='Trades'!E83),"OPEN conflicts with no remainder",IF('Trades'!I83="OPEN","",IF(O83=0,"Add a closing event in Exits",IF(D83&lt;&gt;'Trades'!E83,"CLOSED requires all quantity closed",IF(AND('Trades'!J83="NET",NOT(ISNUMBER('Trades'!L83))),"Enter the reconciled whole-position net",IF(AND('Trades'!J83="NET",'Trades'!K83&lt;&gt;"YES"),"Confirm the net covers the whole position",IF(IF('Trades'!J83="NET",IF('Trades'!M83="",FALSE,IF(NOT(ISNUMBER('Trades'!M83)),TRUE,OR('Trades'!M83&lt;0,'Trades'!M83&gt;1000000000,ROUND('Trades'!M83,2)&lt;&gt;'Trades'!M83))),FALSE),"Money: at most 2 decimals; absolute input value ≤ 1,000,000,000.",IF(IF('Trades'!J83="NET",IF('Trades'!N83="",FALSE,IF(NOT(ISNUMBER('Trades'!N83)),TRUE,OR('Trades'!N83&lt;0,'Trades'!N83&gt;1000000000,ROUND('Trades'!N83,2)&lt;&gt;'Trades'!N83))),FALSE),"Money: at most 2 decimals; absolute input value ≤ 1,000,000,000.",IF(IF('Trades'!J83="NET",IF('Trades'!O83="",FALSE,IF(NOT(ISNUMBER('Trades'!O83)),TRUE,OR(ABS('Trades'!O83)&gt;1000000000,ROUND('Trades'!O83,2)&lt;&gt;'Trades'!O83))),FALSE),"Money: at most 2 decimals; absolute input value ≤ 1,000,000,000.",IF(AND('Trades'!J83="GROSS",NOT(ISNUMBER('Trades'!M83))),"Enter commission: zero is a value",IF(AND('Trades'!J83="GROSS",'Trades'!M83&lt;0),"Commission must be nonnegative",IF(AND('Trades'!J83="GROSS",NOT(ISNUMBER('Trades'!N83))),"Enter other fees: zero is a value",IF(AND('Trades'!J83="GROSS",'Trades'!N83&lt;0),"Other fees must be nonnegative",IF(AND('Trades'!J83="GROSS",NOT(ISNUMBER('Trades'!O83))),"Enter signed financing, including zero",IF(AND('Trades'!J83="GROSS",NOT(ISNUMBER(F83))),"Enter gross P&amp;L for every exit",IF(IF('Trades'!J83="NET",OR(ABS('Trades'!L83)&gt;1000000000,ROUND('Trades'!L83,2)&lt;&gt;'Trades'!L83),FALSE),"Money: at most 2 decimals; absolute input value ≤ 1,000,000,000.",IF(IF('Trades'!J83="GROSS",OR(ABS('Trades'!M83)&gt;1000000000,ABS('Trades'!N83)&gt;1000000000,ABS('Trades'!O83)&gt;1000000000,ROUND('Trades'!M83,2)&lt;&gt;'Trades'!M83,ROUND('Trades'!N83,2)&lt;&gt;'Trades'!N83,ROUND('Trades'!O83,2)&lt;&gt;'Trades'!O83),FALSE),"Money: at most 2 decimals; absolute input value ≤ 1,000,000,000.",IF(AND('Trades'!G83&lt;&gt;"",OR(NOT(ISNUMBER('Trades'!G83)),'Trades'!G83&lt;=0)),"Enter a positive price or leave blank",IF(AND('Trades'!H83&lt;&gt;"",OR(NOT(ISNUMBER('Trades'!H83)),'Trades'!H83&lt;=0)),"Enter a positive price or leave blank","")))))))))))))))))))))))))))))))))))</x:f>
      </x:c>
      <x:c r="D83" s="31"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n.a.",ROUND(SUMIFS('Exits'!$I$9:$I$608,'Exits'!$B$9:$B$608,'Trades'!A83),8)))</x:f>
      </x:c>
      <x:c r="E83" s="32"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n.a.",IF(OR(O83=0,COUNTIFS('Exits'!$B$9:$B$608,'Trades'!A83,'Exits'!$G$9:$G$608,-1)&gt;0),"n.a.",_xlfn.MAXIFS('Exits'!$C$9:$C$608,'Exits'!$B$9:$B$608,'Trades'!A83))))</x:f>
      </x:c>
      <x:c r="F83" s="30"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n.a.",IF(AND(O83&gt;0,SUMIFS('Exits'!$J$9:$J$608,'Exits'!$B$9:$B$608,'Trades'!A83)=O83),ROUND(SUMIFS('Exits'!$F$9:$F$608,'Exits'!$B$9:$B$608,'Trades'!A83),2),"n.a.")))</x:f>
      </x:c>
      <x:c r="G83" s="30" t="str">
        <x:f>IF(P83=0,"",IF(K83&lt;&gt;1,"n.a.",IF('Trades'!J83="NET",'Trades'!L83,ROUND(F83-'Trades'!M83-'Trades'!N83+'Trades'!O83,2))))</x:f>
      </x:c>
      <x:c r="H83" s="31" t="str">
        <x:f>IF(P83=0,"",IF(N83=1,G83/'Trades'!P83,"n.a."))</x:f>
      </x:c>
      <x:c r="I83" s="33" t="str">
        <x:f>IF(P83=0,"",IF(K83&lt;&gt;1,"Position not completed",IF(NOT(ISNUMBER('Trades'!P83)),"Risk missing or invalid: positive, ≤ 1,000,000,000, at most 2 decimals.",IF(OR('Trades'!P83&lt;=0,'Trades'!P83&gt;1000000000,ROUND('Trades'!P83,2)&lt;&gt;'Trades'!P83),"Risk missing or invalid: positive, ≤ 1,000,000,000, at most 2 decimals.",IF(AND('Trades'!Q83&lt;&gt;"PRICE",'Trades'!Q83&lt;&gt;"ALL_IN"),"Select PRICE or ALL_IN",IF('Trades'!Q83&lt;&gt;'Summary'!$K$4,"Different selected basis","Recorded"))))))</x:f>
      </x:c>
      <x:c r="J83" s="33" t="str">
        <x:f>IF(P83=0,"",IF('Summary'!$H$6="Check date filters","Check date filters",IF(L83=1,"Included",IF(K83=1,"Outside period","Not eligible"))))</x:f>
      </x:c>
      <x:c r="K83" s="29" t="n">
        <x:f>IF(P83=0,0,IF('Trades'!I83="UNSUPPORTED",4,IF(C83&lt;&gt;"",3,IF('Trades'!I83="OPEN",2,1))))</x:f>
        <x:v>0</x:v>
      </x:c>
      <x:c r="L83" s="29" t="n">
        <x:f>IF(OR(K83&lt;&gt;1,'Summary'!$H$6="Check date filters"),0,IF(AND(OR('Summary'!$B$6="",E83&gt;='Summary'!$B$6),OR('Summary'!$E$6="",E83&lt;'Summary'!$E$6+1)),1,0))</x:f>
        <x:v>0</x:v>
      </x:c>
      <x:c r="M83" s="29" t="n">
        <x:f>IF(AND(L83=1,N83=1,'Trades'!Q83='Summary'!$K$4),1,0)</x:f>
        <x:v>0</x:v>
      </x:c>
      <x:c r="N83" s="29" t="n">
        <x:f>IF(K83&lt;&gt;1,0,IF(NOT(ISNUMBER('Trades'!P83)),0,IF(AND('Trades'!P83&gt;0,'Trades'!P83&lt;=1000000000,ROUND('Trades'!P83,2)='Trades'!P83,OR('Trades'!Q83="PRICE",'Trades'!Q83="ALL_IN")),1,0)))</x:f>
        <x:v>0</x:v>
      </x:c>
      <x:c r="O83" s="29" t="n">
        <x:f>IF(P83=0,0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0,COUNTIFS('Exits'!$B$9:$B$608,'Trades'!A83,'Exits'!$K$9:$K$608,1)))</x:f>
        <x:v>0</x:v>
      </x:c>
      <x:c r="P83" s="29" t="n">
        <x:f>IF(COUNTA('Trades'!A83:I83,'Trades'!K83:T83)=0,0,1)</x:f>
        <x:v>0</x:v>
      </x:c>
    </x:row>
    <x:row r="84" ht="52" customHeight="1">
      <x:c r="A84" s="29" t="str">
        <x:f>IF(P84=0,"",IF('Trades'!A84="","[Trades "&amp;ROW()&amp;"]",'Trades'!A84))</x:f>
      </x:c>
      <x:c r="B84" s="33" t="str">
        <x:f>IF(K84=0,"",CHOOSE(K84,"Completed","Open","Incomplete / invalid","Unsupported"))</x:f>
      </x:c>
      <x:c r="C84" s="33" t="str">
        <x:f>IF(P84=0,"",IF('Trades'!I84="UNSUPPORTED","Additions / reversals are unsupported",IF('Trades'!A84="","Enter a trade ID",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IDs: text starting with A–Z, up to 64 characters; do not use *, ?, ~, =, &lt; or &gt;. Example: T-001.",IF(COUNTIFS('Trades'!$A$9:$A$208,'Trades'!A84)&lt;&gt;1,"Trade ID is duplicated",IF('Trades'!B84="","Enter the symbol",IF(AND('Trades'!C84&lt;&gt;"LONG",'Trades'!C84&lt;&gt;"SHORT"),"Select LONG or SHORT",IF(NOT(ISNUMBER('Trades'!D84)),"Enter a valid opening date/time",IF(OR('Trades'!D84&lt;1,'Trades'!D84&gt;2958465),"Enter a valid opening date/time",IF(NOT(ISNUMBER('Trades'!E84)),"Enter a positive original quantity",IF(OR('Trades'!E84&lt;=0,'Trades'!E84&gt;1000000,ROUND('Trades'!E84,8)&lt;&gt;'Trades'!E84),"Enter a positive original quantity",IF('Trades'!F84="","State the quantity unit",IF(AND('Trades'!I84&lt;&gt;"OPEN",'Trades'!I84&lt;&gt;"CLOSED"),"Select OPEN or CLOSED",IF(AND('Trades'!J84&lt;&gt;"NET",'Trades'!J84&lt;&gt;"GROSS"),"Select NET or GROSS",IF(COUNTIFS('Exits'!$B$9:$B$608,'Trades'!A84,'Exits'!$G$9:$G$608,-1)&gt;0,"Review linked exit rows",IF(D84&gt;'Trades'!E84,"Closed quantity exceeds original",IF(AND('Trades'!I84="OPEN",D84='Trades'!E84),"OPEN conflicts with no remainder",IF('Trades'!I84="OPEN","",IF(O84=0,"Add a closing event in Exits",IF(D84&lt;&gt;'Trades'!E84,"CLOSED requires all quantity closed",IF(AND('Trades'!J84="NET",NOT(ISNUMBER('Trades'!L84))),"Enter the reconciled whole-position net",IF(AND('Trades'!J84="NET",'Trades'!K84&lt;&gt;"YES"),"Confirm the net covers the whole position",IF(IF('Trades'!J84="NET",IF('Trades'!M84="",FALSE,IF(NOT(ISNUMBER('Trades'!M84)),TRUE,OR('Trades'!M84&lt;0,'Trades'!M84&gt;1000000000,ROUND('Trades'!M84,2)&lt;&gt;'Trades'!M84))),FALSE),"Money: at most 2 decimals; absolute input value ≤ 1,000,000,000.",IF(IF('Trades'!J84="NET",IF('Trades'!N84="",FALSE,IF(NOT(ISNUMBER('Trades'!N84)),TRUE,OR('Trades'!N84&lt;0,'Trades'!N84&gt;1000000000,ROUND('Trades'!N84,2)&lt;&gt;'Trades'!N84))),FALSE),"Money: at most 2 decimals; absolute input value ≤ 1,000,000,000.",IF(IF('Trades'!J84="NET",IF('Trades'!O84="",FALSE,IF(NOT(ISNUMBER('Trades'!O84)),TRUE,OR(ABS('Trades'!O84)&gt;1000000000,ROUND('Trades'!O84,2)&lt;&gt;'Trades'!O84))),FALSE),"Money: at most 2 decimals; absolute input value ≤ 1,000,000,000.",IF(AND('Trades'!J84="GROSS",NOT(ISNUMBER('Trades'!M84))),"Enter commission: zero is a value",IF(AND('Trades'!J84="GROSS",'Trades'!M84&lt;0),"Commission must be nonnegative",IF(AND('Trades'!J84="GROSS",NOT(ISNUMBER('Trades'!N84))),"Enter other fees: zero is a value",IF(AND('Trades'!J84="GROSS",'Trades'!N84&lt;0),"Other fees must be nonnegative",IF(AND('Trades'!J84="GROSS",NOT(ISNUMBER('Trades'!O84))),"Enter signed financing, including zero",IF(AND('Trades'!J84="GROSS",NOT(ISNUMBER(F84))),"Enter gross P&amp;L for every exit",IF(IF('Trades'!J84="NET",OR(ABS('Trades'!L84)&gt;1000000000,ROUND('Trades'!L84,2)&lt;&gt;'Trades'!L84),FALSE),"Money: at most 2 decimals; absolute input value ≤ 1,000,000,000.",IF(IF('Trades'!J84="GROSS",OR(ABS('Trades'!M84)&gt;1000000000,ABS('Trades'!N84)&gt;1000000000,ABS('Trades'!O84)&gt;1000000000,ROUND('Trades'!M84,2)&lt;&gt;'Trades'!M84,ROUND('Trades'!N84,2)&lt;&gt;'Trades'!N84,ROUND('Trades'!O84,2)&lt;&gt;'Trades'!O84),FALSE),"Money: at most 2 decimals; absolute input value ≤ 1,000,000,000.",IF(AND('Trades'!G84&lt;&gt;"",OR(NOT(ISNUMBER('Trades'!G84)),'Trades'!G84&lt;=0)),"Enter a positive price or leave blank",IF(AND('Trades'!H84&lt;&gt;"",OR(NOT(ISNUMBER('Trades'!H84)),'Trades'!H84&lt;=0)),"Enter a positive price or leave blank","")))))))))))))))))))))))))))))))))))</x:f>
      </x:c>
      <x:c r="D84" s="31"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n.a.",ROUND(SUMIFS('Exits'!$I$9:$I$608,'Exits'!$B$9:$B$608,'Trades'!A84),8)))</x:f>
      </x:c>
      <x:c r="E84" s="32"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n.a.",IF(OR(O84=0,COUNTIFS('Exits'!$B$9:$B$608,'Trades'!A84,'Exits'!$G$9:$G$608,-1)&gt;0),"n.a.",_xlfn.MAXIFS('Exits'!$C$9:$C$608,'Exits'!$B$9:$B$608,'Trades'!A84))))</x:f>
      </x:c>
      <x:c r="F84" s="30"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n.a.",IF(AND(O84&gt;0,SUMIFS('Exits'!$J$9:$J$608,'Exits'!$B$9:$B$608,'Trades'!A84)=O84),ROUND(SUMIFS('Exits'!$F$9:$F$608,'Exits'!$B$9:$B$608,'Trades'!A84),2),"n.a.")))</x:f>
      </x:c>
      <x:c r="G84" s="30" t="str">
        <x:f>IF(P84=0,"",IF(K84&lt;&gt;1,"n.a.",IF('Trades'!J84="NET",'Trades'!L84,ROUND(F84-'Trades'!M84-'Trades'!N84+'Trades'!O84,2))))</x:f>
      </x:c>
      <x:c r="H84" s="31" t="str">
        <x:f>IF(P84=0,"",IF(N84=1,G84/'Trades'!P84,"n.a."))</x:f>
      </x:c>
      <x:c r="I84" s="33" t="str">
        <x:f>IF(P84=0,"",IF(K84&lt;&gt;1,"Position not completed",IF(NOT(ISNUMBER('Trades'!P84)),"Risk missing or invalid: positive, ≤ 1,000,000,000, at most 2 decimals.",IF(OR('Trades'!P84&lt;=0,'Trades'!P84&gt;1000000000,ROUND('Trades'!P84,2)&lt;&gt;'Trades'!P84),"Risk missing or invalid: positive, ≤ 1,000,000,000, at most 2 decimals.",IF(AND('Trades'!Q84&lt;&gt;"PRICE",'Trades'!Q84&lt;&gt;"ALL_IN"),"Select PRICE or ALL_IN",IF('Trades'!Q84&lt;&gt;'Summary'!$K$4,"Different selected basis","Recorded"))))))</x:f>
      </x:c>
      <x:c r="J84" s="33" t="str">
        <x:f>IF(P84=0,"",IF('Summary'!$H$6="Check date filters","Check date filters",IF(L84=1,"Included",IF(K84=1,"Outside period","Not eligible"))))</x:f>
      </x:c>
      <x:c r="K84" s="29" t="n">
        <x:f>IF(P84=0,0,IF('Trades'!I84="UNSUPPORTED",4,IF(C84&lt;&gt;"",3,IF('Trades'!I84="OPEN",2,1))))</x:f>
        <x:v>0</x:v>
      </x:c>
      <x:c r="L84" s="29" t="n">
        <x:f>IF(OR(K84&lt;&gt;1,'Summary'!$H$6="Check date filters"),0,IF(AND(OR('Summary'!$B$6="",E84&gt;='Summary'!$B$6),OR('Summary'!$E$6="",E84&lt;'Summary'!$E$6+1)),1,0))</x:f>
        <x:v>0</x:v>
      </x:c>
      <x:c r="M84" s="29" t="n">
        <x:f>IF(AND(L84=1,N84=1,'Trades'!Q84='Summary'!$K$4),1,0)</x:f>
        <x:v>0</x:v>
      </x:c>
      <x:c r="N84" s="29" t="n">
        <x:f>IF(K84&lt;&gt;1,0,IF(NOT(ISNUMBER('Trades'!P84)),0,IF(AND('Trades'!P84&gt;0,'Trades'!P84&lt;=1000000000,ROUND('Trades'!P84,2)='Trades'!P84,OR('Trades'!Q84="PRICE",'Trades'!Q84="ALL_IN")),1,0)))</x:f>
        <x:v>0</x:v>
      </x:c>
      <x:c r="O84" s="29" t="n">
        <x:f>IF(P84=0,0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0,COUNTIFS('Exits'!$B$9:$B$608,'Trades'!A84,'Exits'!$K$9:$K$608,1)))</x:f>
        <x:v>0</x:v>
      </x:c>
      <x:c r="P84" s="29" t="n">
        <x:f>IF(COUNTA('Trades'!A84:I84,'Trades'!K84:T84)=0,0,1)</x:f>
        <x:v>0</x:v>
      </x:c>
    </x:row>
    <x:row r="85" ht="52" customHeight="1">
      <x:c r="A85" s="29" t="str">
        <x:f>IF(P85=0,"",IF('Trades'!A85="","[Trades "&amp;ROW()&amp;"]",'Trades'!A85))</x:f>
      </x:c>
      <x:c r="B85" s="33" t="str">
        <x:f>IF(K85=0,"",CHOOSE(K85,"Completed","Open","Incomplete / invalid","Unsupported"))</x:f>
      </x:c>
      <x:c r="C85" s="33" t="str">
        <x:f>IF(P85=0,"",IF('Trades'!I85="UNSUPPORTED","Additions / reversals are unsupported",IF('Trades'!A85="","Enter a trade ID",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IDs: text starting with A–Z, up to 64 characters; do not use *, ?, ~, =, &lt; or &gt;. Example: T-001.",IF(COUNTIFS('Trades'!$A$9:$A$208,'Trades'!A85)&lt;&gt;1,"Trade ID is duplicated",IF('Trades'!B85="","Enter the symbol",IF(AND('Trades'!C85&lt;&gt;"LONG",'Trades'!C85&lt;&gt;"SHORT"),"Select LONG or SHORT",IF(NOT(ISNUMBER('Trades'!D85)),"Enter a valid opening date/time",IF(OR('Trades'!D85&lt;1,'Trades'!D85&gt;2958465),"Enter a valid opening date/time",IF(NOT(ISNUMBER('Trades'!E85)),"Enter a positive original quantity",IF(OR('Trades'!E85&lt;=0,'Trades'!E85&gt;1000000,ROUND('Trades'!E85,8)&lt;&gt;'Trades'!E85),"Enter a positive original quantity",IF('Trades'!F85="","State the quantity unit",IF(AND('Trades'!I85&lt;&gt;"OPEN",'Trades'!I85&lt;&gt;"CLOSED"),"Select OPEN or CLOSED",IF(AND('Trades'!J85&lt;&gt;"NET",'Trades'!J85&lt;&gt;"GROSS"),"Select NET or GROSS",IF(COUNTIFS('Exits'!$B$9:$B$608,'Trades'!A85,'Exits'!$G$9:$G$608,-1)&gt;0,"Review linked exit rows",IF(D85&gt;'Trades'!E85,"Closed quantity exceeds original",IF(AND('Trades'!I85="OPEN",D85='Trades'!E85),"OPEN conflicts with no remainder",IF('Trades'!I85="OPEN","",IF(O85=0,"Add a closing event in Exits",IF(D85&lt;&gt;'Trades'!E85,"CLOSED requires all quantity closed",IF(AND('Trades'!J85="NET",NOT(ISNUMBER('Trades'!L85))),"Enter the reconciled whole-position net",IF(AND('Trades'!J85="NET",'Trades'!K85&lt;&gt;"YES"),"Confirm the net covers the whole position",IF(IF('Trades'!J85="NET",IF('Trades'!M85="",FALSE,IF(NOT(ISNUMBER('Trades'!M85)),TRUE,OR('Trades'!M85&lt;0,'Trades'!M85&gt;1000000000,ROUND('Trades'!M85,2)&lt;&gt;'Trades'!M85))),FALSE),"Money: at most 2 decimals; absolute input value ≤ 1,000,000,000.",IF(IF('Trades'!J85="NET",IF('Trades'!N85="",FALSE,IF(NOT(ISNUMBER('Trades'!N85)),TRUE,OR('Trades'!N85&lt;0,'Trades'!N85&gt;1000000000,ROUND('Trades'!N85,2)&lt;&gt;'Trades'!N85))),FALSE),"Money: at most 2 decimals; absolute input value ≤ 1,000,000,000.",IF(IF('Trades'!J85="NET",IF('Trades'!O85="",FALSE,IF(NOT(ISNUMBER('Trades'!O85)),TRUE,OR(ABS('Trades'!O85)&gt;1000000000,ROUND('Trades'!O85,2)&lt;&gt;'Trades'!O85))),FALSE),"Money: at most 2 decimals; absolute input value ≤ 1,000,000,000.",IF(AND('Trades'!J85="GROSS",NOT(ISNUMBER('Trades'!M85))),"Enter commission: zero is a value",IF(AND('Trades'!J85="GROSS",'Trades'!M85&lt;0),"Commission must be nonnegative",IF(AND('Trades'!J85="GROSS",NOT(ISNUMBER('Trades'!N85))),"Enter other fees: zero is a value",IF(AND('Trades'!J85="GROSS",'Trades'!N85&lt;0),"Other fees must be nonnegative",IF(AND('Trades'!J85="GROSS",NOT(ISNUMBER('Trades'!O85))),"Enter signed financing, including zero",IF(AND('Trades'!J85="GROSS",NOT(ISNUMBER(F85))),"Enter gross P&amp;L for every exit",IF(IF('Trades'!J85="NET",OR(ABS('Trades'!L85)&gt;1000000000,ROUND('Trades'!L85,2)&lt;&gt;'Trades'!L85),FALSE),"Money: at most 2 decimals; absolute input value ≤ 1,000,000,000.",IF(IF('Trades'!J85="GROSS",OR(ABS('Trades'!M85)&gt;1000000000,ABS('Trades'!N85)&gt;1000000000,ABS('Trades'!O85)&gt;1000000000,ROUND('Trades'!M85,2)&lt;&gt;'Trades'!M85,ROUND('Trades'!N85,2)&lt;&gt;'Trades'!N85,ROUND('Trades'!O85,2)&lt;&gt;'Trades'!O85),FALSE),"Money: at most 2 decimals; absolute input value ≤ 1,000,000,000.",IF(AND('Trades'!G85&lt;&gt;"",OR(NOT(ISNUMBER('Trades'!G85)),'Trades'!G85&lt;=0)),"Enter a positive price or leave blank",IF(AND('Trades'!H85&lt;&gt;"",OR(NOT(ISNUMBER('Trades'!H85)),'Trades'!H85&lt;=0)),"Enter a positive price or leave blank","")))))))))))))))))))))))))))))))))))</x:f>
      </x:c>
      <x:c r="D85" s="31"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n.a.",ROUND(SUMIFS('Exits'!$I$9:$I$608,'Exits'!$B$9:$B$608,'Trades'!A85),8)))</x:f>
      </x:c>
      <x:c r="E85" s="32"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n.a.",IF(OR(O85=0,COUNTIFS('Exits'!$B$9:$B$608,'Trades'!A85,'Exits'!$G$9:$G$608,-1)&gt;0),"n.a.",_xlfn.MAXIFS('Exits'!$C$9:$C$608,'Exits'!$B$9:$B$608,'Trades'!A85))))</x:f>
      </x:c>
      <x:c r="F85" s="30"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n.a.",IF(AND(O85&gt;0,SUMIFS('Exits'!$J$9:$J$608,'Exits'!$B$9:$B$608,'Trades'!A85)=O85),ROUND(SUMIFS('Exits'!$F$9:$F$608,'Exits'!$B$9:$B$608,'Trades'!A85),2),"n.a.")))</x:f>
      </x:c>
      <x:c r="G85" s="30" t="str">
        <x:f>IF(P85=0,"",IF(K85&lt;&gt;1,"n.a.",IF('Trades'!J85="NET",'Trades'!L85,ROUND(F85-'Trades'!M85-'Trades'!N85+'Trades'!O85,2))))</x:f>
      </x:c>
      <x:c r="H85" s="31" t="str">
        <x:f>IF(P85=0,"",IF(N85=1,G85/'Trades'!P85,"n.a."))</x:f>
      </x:c>
      <x:c r="I85" s="33" t="str">
        <x:f>IF(P85=0,"",IF(K85&lt;&gt;1,"Position not completed",IF(NOT(ISNUMBER('Trades'!P85)),"Risk missing or invalid: positive, ≤ 1,000,000,000, at most 2 decimals.",IF(OR('Trades'!P85&lt;=0,'Trades'!P85&gt;1000000000,ROUND('Trades'!P85,2)&lt;&gt;'Trades'!P85),"Risk missing or invalid: positive, ≤ 1,000,000,000, at most 2 decimals.",IF(AND('Trades'!Q85&lt;&gt;"PRICE",'Trades'!Q85&lt;&gt;"ALL_IN"),"Select PRICE or ALL_IN",IF('Trades'!Q85&lt;&gt;'Summary'!$K$4,"Different selected basis","Recorded"))))))</x:f>
      </x:c>
      <x:c r="J85" s="33" t="str">
        <x:f>IF(P85=0,"",IF('Summary'!$H$6="Check date filters","Check date filters",IF(L85=1,"Included",IF(K85=1,"Outside period","Not eligible"))))</x:f>
      </x:c>
      <x:c r="K85" s="29" t="n">
        <x:f>IF(P85=0,0,IF('Trades'!I85="UNSUPPORTED",4,IF(C85&lt;&gt;"",3,IF('Trades'!I85="OPEN",2,1))))</x:f>
        <x:v>0</x:v>
      </x:c>
      <x:c r="L85" s="29" t="n">
        <x:f>IF(OR(K85&lt;&gt;1,'Summary'!$H$6="Check date filters"),0,IF(AND(OR('Summary'!$B$6="",E85&gt;='Summary'!$B$6),OR('Summary'!$E$6="",E85&lt;'Summary'!$E$6+1)),1,0))</x:f>
        <x:v>0</x:v>
      </x:c>
      <x:c r="M85" s="29" t="n">
        <x:f>IF(AND(L85=1,N85=1,'Trades'!Q85='Summary'!$K$4),1,0)</x:f>
        <x:v>0</x:v>
      </x:c>
      <x:c r="N85" s="29" t="n">
        <x:f>IF(K85&lt;&gt;1,0,IF(NOT(ISNUMBER('Trades'!P85)),0,IF(AND('Trades'!P85&gt;0,'Trades'!P85&lt;=1000000000,ROUND('Trades'!P85,2)='Trades'!P85,OR('Trades'!Q85="PRICE",'Trades'!Q85="ALL_IN")),1,0)))</x:f>
        <x:v>0</x:v>
      </x:c>
      <x:c r="O85" s="29" t="n">
        <x:f>IF(P85=0,0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0,COUNTIFS('Exits'!$B$9:$B$608,'Trades'!A85,'Exits'!$K$9:$K$608,1)))</x:f>
        <x:v>0</x:v>
      </x:c>
      <x:c r="P85" s="29" t="n">
        <x:f>IF(COUNTA('Trades'!A85:I85,'Trades'!K85:T85)=0,0,1)</x:f>
        <x:v>0</x:v>
      </x:c>
    </x:row>
    <x:row r="86" ht="52" customHeight="1">
      <x:c r="A86" s="29" t="str">
        <x:f>IF(P86=0,"",IF('Trades'!A86="","[Trades "&amp;ROW()&amp;"]",'Trades'!A86))</x:f>
      </x:c>
      <x:c r="B86" s="33" t="str">
        <x:f>IF(K86=0,"",CHOOSE(K86,"Completed","Open","Incomplete / invalid","Unsupported"))</x:f>
      </x:c>
      <x:c r="C86" s="33" t="str">
        <x:f>IF(P86=0,"",IF('Trades'!I86="UNSUPPORTED","Additions / reversals are unsupported",IF('Trades'!A86="","Enter a trade ID",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IDs: text starting with A–Z, up to 64 characters; do not use *, ?, ~, =, &lt; or &gt;. Example: T-001.",IF(COUNTIFS('Trades'!$A$9:$A$208,'Trades'!A86)&lt;&gt;1,"Trade ID is duplicated",IF('Trades'!B86="","Enter the symbol",IF(AND('Trades'!C86&lt;&gt;"LONG",'Trades'!C86&lt;&gt;"SHORT"),"Select LONG or SHORT",IF(NOT(ISNUMBER('Trades'!D86)),"Enter a valid opening date/time",IF(OR('Trades'!D86&lt;1,'Trades'!D86&gt;2958465),"Enter a valid opening date/time",IF(NOT(ISNUMBER('Trades'!E86)),"Enter a positive original quantity",IF(OR('Trades'!E86&lt;=0,'Trades'!E86&gt;1000000,ROUND('Trades'!E86,8)&lt;&gt;'Trades'!E86),"Enter a positive original quantity",IF('Trades'!F86="","State the quantity unit",IF(AND('Trades'!I86&lt;&gt;"OPEN",'Trades'!I86&lt;&gt;"CLOSED"),"Select OPEN or CLOSED",IF(AND('Trades'!J86&lt;&gt;"NET",'Trades'!J86&lt;&gt;"GROSS"),"Select NET or GROSS",IF(COUNTIFS('Exits'!$B$9:$B$608,'Trades'!A86,'Exits'!$G$9:$G$608,-1)&gt;0,"Review linked exit rows",IF(D86&gt;'Trades'!E86,"Closed quantity exceeds original",IF(AND('Trades'!I86="OPEN",D86='Trades'!E86),"OPEN conflicts with no remainder",IF('Trades'!I86="OPEN","",IF(O86=0,"Add a closing event in Exits",IF(D86&lt;&gt;'Trades'!E86,"CLOSED requires all quantity closed",IF(AND('Trades'!J86="NET",NOT(ISNUMBER('Trades'!L86))),"Enter the reconciled whole-position net",IF(AND('Trades'!J86="NET",'Trades'!K86&lt;&gt;"YES"),"Confirm the net covers the whole position",IF(IF('Trades'!J86="NET",IF('Trades'!M86="",FALSE,IF(NOT(ISNUMBER('Trades'!M86)),TRUE,OR('Trades'!M86&lt;0,'Trades'!M86&gt;1000000000,ROUND('Trades'!M86,2)&lt;&gt;'Trades'!M86))),FALSE),"Money: at most 2 decimals; absolute input value ≤ 1,000,000,000.",IF(IF('Trades'!J86="NET",IF('Trades'!N86="",FALSE,IF(NOT(ISNUMBER('Trades'!N86)),TRUE,OR('Trades'!N86&lt;0,'Trades'!N86&gt;1000000000,ROUND('Trades'!N86,2)&lt;&gt;'Trades'!N86))),FALSE),"Money: at most 2 decimals; absolute input value ≤ 1,000,000,000.",IF(IF('Trades'!J86="NET",IF('Trades'!O86="",FALSE,IF(NOT(ISNUMBER('Trades'!O86)),TRUE,OR(ABS('Trades'!O86)&gt;1000000000,ROUND('Trades'!O86,2)&lt;&gt;'Trades'!O86))),FALSE),"Money: at most 2 decimals; absolute input value ≤ 1,000,000,000.",IF(AND('Trades'!J86="GROSS",NOT(ISNUMBER('Trades'!M86))),"Enter commission: zero is a value",IF(AND('Trades'!J86="GROSS",'Trades'!M86&lt;0),"Commission must be nonnegative",IF(AND('Trades'!J86="GROSS",NOT(ISNUMBER('Trades'!N86))),"Enter other fees: zero is a value",IF(AND('Trades'!J86="GROSS",'Trades'!N86&lt;0),"Other fees must be nonnegative",IF(AND('Trades'!J86="GROSS",NOT(ISNUMBER('Trades'!O86))),"Enter signed financing, including zero",IF(AND('Trades'!J86="GROSS",NOT(ISNUMBER(F86))),"Enter gross P&amp;L for every exit",IF(IF('Trades'!J86="NET",OR(ABS('Trades'!L86)&gt;1000000000,ROUND('Trades'!L86,2)&lt;&gt;'Trades'!L86),FALSE),"Money: at most 2 decimals; absolute input value ≤ 1,000,000,000.",IF(IF('Trades'!J86="GROSS",OR(ABS('Trades'!M86)&gt;1000000000,ABS('Trades'!N86)&gt;1000000000,ABS('Trades'!O86)&gt;1000000000,ROUND('Trades'!M86,2)&lt;&gt;'Trades'!M86,ROUND('Trades'!N86,2)&lt;&gt;'Trades'!N86,ROUND('Trades'!O86,2)&lt;&gt;'Trades'!O86),FALSE),"Money: at most 2 decimals; absolute input value ≤ 1,000,000,000.",IF(AND('Trades'!G86&lt;&gt;"",OR(NOT(ISNUMBER('Trades'!G86)),'Trades'!G86&lt;=0)),"Enter a positive price or leave blank",IF(AND('Trades'!H86&lt;&gt;"",OR(NOT(ISNUMBER('Trades'!H86)),'Trades'!H86&lt;=0)),"Enter a positive price or leave blank","")))))))))))))))))))))))))))))))))))</x:f>
      </x:c>
      <x:c r="D86" s="31"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n.a.",ROUND(SUMIFS('Exits'!$I$9:$I$608,'Exits'!$B$9:$B$608,'Trades'!A86),8)))</x:f>
      </x:c>
      <x:c r="E86" s="32"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n.a.",IF(OR(O86=0,COUNTIFS('Exits'!$B$9:$B$608,'Trades'!A86,'Exits'!$G$9:$G$608,-1)&gt;0),"n.a.",_xlfn.MAXIFS('Exits'!$C$9:$C$608,'Exits'!$B$9:$B$608,'Trades'!A86))))</x:f>
      </x:c>
      <x:c r="F86" s="30"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n.a.",IF(AND(O86&gt;0,SUMIFS('Exits'!$J$9:$J$608,'Exits'!$B$9:$B$608,'Trades'!A86)=O86),ROUND(SUMIFS('Exits'!$F$9:$F$608,'Exits'!$B$9:$B$608,'Trades'!A86),2),"n.a.")))</x:f>
      </x:c>
      <x:c r="G86" s="30" t="str">
        <x:f>IF(P86=0,"",IF(K86&lt;&gt;1,"n.a.",IF('Trades'!J86="NET",'Trades'!L86,ROUND(F86-'Trades'!M86-'Trades'!N86+'Trades'!O86,2))))</x:f>
      </x:c>
      <x:c r="H86" s="31" t="str">
        <x:f>IF(P86=0,"",IF(N86=1,G86/'Trades'!P86,"n.a."))</x:f>
      </x:c>
      <x:c r="I86" s="33" t="str">
        <x:f>IF(P86=0,"",IF(K86&lt;&gt;1,"Position not completed",IF(NOT(ISNUMBER('Trades'!P86)),"Risk missing or invalid: positive, ≤ 1,000,000,000, at most 2 decimals.",IF(OR('Trades'!P86&lt;=0,'Trades'!P86&gt;1000000000,ROUND('Trades'!P86,2)&lt;&gt;'Trades'!P86),"Risk missing or invalid: positive, ≤ 1,000,000,000, at most 2 decimals.",IF(AND('Trades'!Q86&lt;&gt;"PRICE",'Trades'!Q86&lt;&gt;"ALL_IN"),"Select PRICE or ALL_IN",IF('Trades'!Q86&lt;&gt;'Summary'!$K$4,"Different selected basis","Recorded"))))))</x:f>
      </x:c>
      <x:c r="J86" s="33" t="str">
        <x:f>IF(P86=0,"",IF('Summary'!$H$6="Check date filters","Check date filters",IF(L86=1,"Included",IF(K86=1,"Outside period","Not eligible"))))</x:f>
      </x:c>
      <x:c r="K86" s="29" t="n">
        <x:f>IF(P86=0,0,IF('Trades'!I86="UNSUPPORTED",4,IF(C86&lt;&gt;"",3,IF('Trades'!I86="OPEN",2,1))))</x:f>
        <x:v>0</x:v>
      </x:c>
      <x:c r="L86" s="29" t="n">
        <x:f>IF(OR(K86&lt;&gt;1,'Summary'!$H$6="Check date filters"),0,IF(AND(OR('Summary'!$B$6="",E86&gt;='Summary'!$B$6),OR('Summary'!$E$6="",E86&lt;'Summary'!$E$6+1)),1,0))</x:f>
        <x:v>0</x:v>
      </x:c>
      <x:c r="M86" s="29" t="n">
        <x:f>IF(AND(L86=1,N86=1,'Trades'!Q86='Summary'!$K$4),1,0)</x:f>
        <x:v>0</x:v>
      </x:c>
      <x:c r="N86" s="29" t="n">
        <x:f>IF(K86&lt;&gt;1,0,IF(NOT(ISNUMBER('Trades'!P86)),0,IF(AND('Trades'!P86&gt;0,'Trades'!P86&lt;=1000000000,ROUND('Trades'!P86,2)='Trades'!P86,OR('Trades'!Q86="PRICE",'Trades'!Q86="ALL_IN")),1,0)))</x:f>
        <x:v>0</x:v>
      </x:c>
      <x:c r="O86" s="29" t="n">
        <x:f>IF(P86=0,0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0,COUNTIFS('Exits'!$B$9:$B$608,'Trades'!A86,'Exits'!$K$9:$K$608,1)))</x:f>
        <x:v>0</x:v>
      </x:c>
      <x:c r="P86" s="29" t="n">
        <x:f>IF(COUNTA('Trades'!A86:I86,'Trades'!K86:T86)=0,0,1)</x:f>
        <x:v>0</x:v>
      </x:c>
    </x:row>
    <x:row r="87" ht="52" customHeight="1">
      <x:c r="A87" s="29" t="str">
        <x:f>IF(P87=0,"",IF('Trades'!A87="","[Trades "&amp;ROW()&amp;"]",'Trades'!A87))</x:f>
      </x:c>
      <x:c r="B87" s="33" t="str">
        <x:f>IF(K87=0,"",CHOOSE(K87,"Completed","Open","Incomplete / invalid","Unsupported"))</x:f>
      </x:c>
      <x:c r="C87" s="33" t="str">
        <x:f>IF(P87=0,"",IF('Trades'!I87="UNSUPPORTED","Additions / reversals are unsupported",IF('Trades'!A87="","Enter a trade ID",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IDs: text starting with A–Z, up to 64 characters; do not use *, ?, ~, =, &lt; or &gt;. Example: T-001.",IF(COUNTIFS('Trades'!$A$9:$A$208,'Trades'!A87)&lt;&gt;1,"Trade ID is duplicated",IF('Trades'!B87="","Enter the symbol",IF(AND('Trades'!C87&lt;&gt;"LONG",'Trades'!C87&lt;&gt;"SHORT"),"Select LONG or SHORT",IF(NOT(ISNUMBER('Trades'!D87)),"Enter a valid opening date/time",IF(OR('Trades'!D87&lt;1,'Trades'!D87&gt;2958465),"Enter a valid opening date/time",IF(NOT(ISNUMBER('Trades'!E87)),"Enter a positive original quantity",IF(OR('Trades'!E87&lt;=0,'Trades'!E87&gt;1000000,ROUND('Trades'!E87,8)&lt;&gt;'Trades'!E87),"Enter a positive original quantity",IF('Trades'!F87="","State the quantity unit",IF(AND('Trades'!I87&lt;&gt;"OPEN",'Trades'!I87&lt;&gt;"CLOSED"),"Select OPEN or CLOSED",IF(AND('Trades'!J87&lt;&gt;"NET",'Trades'!J87&lt;&gt;"GROSS"),"Select NET or GROSS",IF(COUNTIFS('Exits'!$B$9:$B$608,'Trades'!A87,'Exits'!$G$9:$G$608,-1)&gt;0,"Review linked exit rows",IF(D87&gt;'Trades'!E87,"Closed quantity exceeds original",IF(AND('Trades'!I87="OPEN",D87='Trades'!E87),"OPEN conflicts with no remainder",IF('Trades'!I87="OPEN","",IF(O87=0,"Add a closing event in Exits",IF(D87&lt;&gt;'Trades'!E87,"CLOSED requires all quantity closed",IF(AND('Trades'!J87="NET",NOT(ISNUMBER('Trades'!L87))),"Enter the reconciled whole-position net",IF(AND('Trades'!J87="NET",'Trades'!K87&lt;&gt;"YES"),"Confirm the net covers the whole position",IF(IF('Trades'!J87="NET",IF('Trades'!M87="",FALSE,IF(NOT(ISNUMBER('Trades'!M87)),TRUE,OR('Trades'!M87&lt;0,'Trades'!M87&gt;1000000000,ROUND('Trades'!M87,2)&lt;&gt;'Trades'!M87))),FALSE),"Money: at most 2 decimals; absolute input value ≤ 1,000,000,000.",IF(IF('Trades'!J87="NET",IF('Trades'!N87="",FALSE,IF(NOT(ISNUMBER('Trades'!N87)),TRUE,OR('Trades'!N87&lt;0,'Trades'!N87&gt;1000000000,ROUND('Trades'!N87,2)&lt;&gt;'Trades'!N87))),FALSE),"Money: at most 2 decimals; absolute input value ≤ 1,000,000,000.",IF(IF('Trades'!J87="NET",IF('Trades'!O87="",FALSE,IF(NOT(ISNUMBER('Trades'!O87)),TRUE,OR(ABS('Trades'!O87)&gt;1000000000,ROUND('Trades'!O87,2)&lt;&gt;'Trades'!O87))),FALSE),"Money: at most 2 decimals; absolute input value ≤ 1,000,000,000.",IF(AND('Trades'!J87="GROSS",NOT(ISNUMBER('Trades'!M87))),"Enter commission: zero is a value",IF(AND('Trades'!J87="GROSS",'Trades'!M87&lt;0),"Commission must be nonnegative",IF(AND('Trades'!J87="GROSS",NOT(ISNUMBER('Trades'!N87))),"Enter other fees: zero is a value",IF(AND('Trades'!J87="GROSS",'Trades'!N87&lt;0),"Other fees must be nonnegative",IF(AND('Trades'!J87="GROSS",NOT(ISNUMBER('Trades'!O87))),"Enter signed financing, including zero",IF(AND('Trades'!J87="GROSS",NOT(ISNUMBER(F87))),"Enter gross P&amp;L for every exit",IF(IF('Trades'!J87="NET",OR(ABS('Trades'!L87)&gt;1000000000,ROUND('Trades'!L87,2)&lt;&gt;'Trades'!L87),FALSE),"Money: at most 2 decimals; absolute input value ≤ 1,000,000,000.",IF(IF('Trades'!J87="GROSS",OR(ABS('Trades'!M87)&gt;1000000000,ABS('Trades'!N87)&gt;1000000000,ABS('Trades'!O87)&gt;1000000000,ROUND('Trades'!M87,2)&lt;&gt;'Trades'!M87,ROUND('Trades'!N87,2)&lt;&gt;'Trades'!N87,ROUND('Trades'!O87,2)&lt;&gt;'Trades'!O87),FALSE),"Money: at most 2 decimals; absolute input value ≤ 1,000,000,000.",IF(AND('Trades'!G87&lt;&gt;"",OR(NOT(ISNUMBER('Trades'!G87)),'Trades'!G87&lt;=0)),"Enter a positive price or leave blank",IF(AND('Trades'!H87&lt;&gt;"",OR(NOT(ISNUMBER('Trades'!H87)),'Trades'!H87&lt;=0)),"Enter a positive price or leave blank","")))))))))))))))))))))))))))))))))))</x:f>
      </x:c>
      <x:c r="D87" s="31"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n.a.",ROUND(SUMIFS('Exits'!$I$9:$I$608,'Exits'!$B$9:$B$608,'Trades'!A87),8)))</x:f>
      </x:c>
      <x:c r="E87" s="32"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n.a.",IF(OR(O87=0,COUNTIFS('Exits'!$B$9:$B$608,'Trades'!A87,'Exits'!$G$9:$G$608,-1)&gt;0),"n.a.",_xlfn.MAXIFS('Exits'!$C$9:$C$608,'Exits'!$B$9:$B$608,'Trades'!A87))))</x:f>
      </x:c>
      <x:c r="F87" s="30"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n.a.",IF(AND(O87&gt;0,SUMIFS('Exits'!$J$9:$J$608,'Exits'!$B$9:$B$608,'Trades'!A87)=O87),ROUND(SUMIFS('Exits'!$F$9:$F$608,'Exits'!$B$9:$B$608,'Trades'!A87),2),"n.a.")))</x:f>
      </x:c>
      <x:c r="G87" s="30" t="str">
        <x:f>IF(P87=0,"",IF(K87&lt;&gt;1,"n.a.",IF('Trades'!J87="NET",'Trades'!L87,ROUND(F87-'Trades'!M87-'Trades'!N87+'Trades'!O87,2))))</x:f>
      </x:c>
      <x:c r="H87" s="31" t="str">
        <x:f>IF(P87=0,"",IF(N87=1,G87/'Trades'!P87,"n.a."))</x:f>
      </x:c>
      <x:c r="I87" s="33" t="str">
        <x:f>IF(P87=0,"",IF(K87&lt;&gt;1,"Position not completed",IF(NOT(ISNUMBER('Trades'!P87)),"Risk missing or invalid: positive, ≤ 1,000,000,000, at most 2 decimals.",IF(OR('Trades'!P87&lt;=0,'Trades'!P87&gt;1000000000,ROUND('Trades'!P87,2)&lt;&gt;'Trades'!P87),"Risk missing or invalid: positive, ≤ 1,000,000,000, at most 2 decimals.",IF(AND('Trades'!Q87&lt;&gt;"PRICE",'Trades'!Q87&lt;&gt;"ALL_IN"),"Select PRICE or ALL_IN",IF('Trades'!Q87&lt;&gt;'Summary'!$K$4,"Different selected basis","Recorded"))))))</x:f>
      </x:c>
      <x:c r="J87" s="33" t="str">
        <x:f>IF(P87=0,"",IF('Summary'!$H$6="Check date filters","Check date filters",IF(L87=1,"Included",IF(K87=1,"Outside period","Not eligible"))))</x:f>
      </x:c>
      <x:c r="K87" s="29" t="n">
        <x:f>IF(P87=0,0,IF('Trades'!I87="UNSUPPORTED",4,IF(C87&lt;&gt;"",3,IF('Trades'!I87="OPEN",2,1))))</x:f>
        <x:v>0</x:v>
      </x:c>
      <x:c r="L87" s="29" t="n">
        <x:f>IF(OR(K87&lt;&gt;1,'Summary'!$H$6="Check date filters"),0,IF(AND(OR('Summary'!$B$6="",E87&gt;='Summary'!$B$6),OR('Summary'!$E$6="",E87&lt;'Summary'!$E$6+1)),1,0))</x:f>
        <x:v>0</x:v>
      </x:c>
      <x:c r="M87" s="29" t="n">
        <x:f>IF(AND(L87=1,N87=1,'Trades'!Q87='Summary'!$K$4),1,0)</x:f>
        <x:v>0</x:v>
      </x:c>
      <x:c r="N87" s="29" t="n">
        <x:f>IF(K87&lt;&gt;1,0,IF(NOT(ISNUMBER('Trades'!P87)),0,IF(AND('Trades'!P87&gt;0,'Trades'!P87&lt;=1000000000,ROUND('Trades'!P87,2)='Trades'!P87,OR('Trades'!Q87="PRICE",'Trades'!Q87="ALL_IN")),1,0)))</x:f>
        <x:v>0</x:v>
      </x:c>
      <x:c r="O87" s="29" t="n">
        <x:f>IF(P87=0,0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0,COUNTIFS('Exits'!$B$9:$B$608,'Trades'!A87,'Exits'!$K$9:$K$608,1)))</x:f>
        <x:v>0</x:v>
      </x:c>
      <x:c r="P87" s="29" t="n">
        <x:f>IF(COUNTA('Trades'!A87:I87,'Trades'!K87:T87)=0,0,1)</x:f>
        <x:v>0</x:v>
      </x:c>
    </x:row>
    <x:row r="88" ht="52" customHeight="1">
      <x:c r="A88" s="29" t="str">
        <x:f>IF(P88=0,"",IF('Trades'!A88="","[Trades "&amp;ROW()&amp;"]",'Trades'!A88))</x:f>
      </x:c>
      <x:c r="B88" s="33" t="str">
        <x:f>IF(K88=0,"",CHOOSE(K88,"Completed","Open","Incomplete / invalid","Unsupported"))</x:f>
      </x:c>
      <x:c r="C88" s="33" t="str">
        <x:f>IF(P88=0,"",IF('Trades'!I88="UNSUPPORTED","Additions / reversals are unsupported",IF('Trades'!A88="","Enter a trade ID",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IDs: text starting with A–Z, up to 64 characters; do not use *, ?, ~, =, &lt; or &gt;. Example: T-001.",IF(COUNTIFS('Trades'!$A$9:$A$208,'Trades'!A88)&lt;&gt;1,"Trade ID is duplicated",IF('Trades'!B88="","Enter the symbol",IF(AND('Trades'!C88&lt;&gt;"LONG",'Trades'!C88&lt;&gt;"SHORT"),"Select LONG or SHORT",IF(NOT(ISNUMBER('Trades'!D88)),"Enter a valid opening date/time",IF(OR('Trades'!D88&lt;1,'Trades'!D88&gt;2958465),"Enter a valid opening date/time",IF(NOT(ISNUMBER('Trades'!E88)),"Enter a positive original quantity",IF(OR('Trades'!E88&lt;=0,'Trades'!E88&gt;1000000,ROUND('Trades'!E88,8)&lt;&gt;'Trades'!E88),"Enter a positive original quantity",IF('Trades'!F88="","State the quantity unit",IF(AND('Trades'!I88&lt;&gt;"OPEN",'Trades'!I88&lt;&gt;"CLOSED"),"Select OPEN or CLOSED",IF(AND('Trades'!J88&lt;&gt;"NET",'Trades'!J88&lt;&gt;"GROSS"),"Select NET or GROSS",IF(COUNTIFS('Exits'!$B$9:$B$608,'Trades'!A88,'Exits'!$G$9:$G$608,-1)&gt;0,"Review linked exit rows",IF(D88&gt;'Trades'!E88,"Closed quantity exceeds original",IF(AND('Trades'!I88="OPEN",D88='Trades'!E88),"OPEN conflicts with no remainder",IF('Trades'!I88="OPEN","",IF(O88=0,"Add a closing event in Exits",IF(D88&lt;&gt;'Trades'!E88,"CLOSED requires all quantity closed",IF(AND('Trades'!J88="NET",NOT(ISNUMBER('Trades'!L88))),"Enter the reconciled whole-position net",IF(AND('Trades'!J88="NET",'Trades'!K88&lt;&gt;"YES"),"Confirm the net covers the whole position",IF(IF('Trades'!J88="NET",IF('Trades'!M88="",FALSE,IF(NOT(ISNUMBER('Trades'!M88)),TRUE,OR('Trades'!M88&lt;0,'Trades'!M88&gt;1000000000,ROUND('Trades'!M88,2)&lt;&gt;'Trades'!M88))),FALSE),"Money: at most 2 decimals; absolute input value ≤ 1,000,000,000.",IF(IF('Trades'!J88="NET",IF('Trades'!N88="",FALSE,IF(NOT(ISNUMBER('Trades'!N88)),TRUE,OR('Trades'!N88&lt;0,'Trades'!N88&gt;1000000000,ROUND('Trades'!N88,2)&lt;&gt;'Trades'!N88))),FALSE),"Money: at most 2 decimals; absolute input value ≤ 1,000,000,000.",IF(IF('Trades'!J88="NET",IF('Trades'!O88="",FALSE,IF(NOT(ISNUMBER('Trades'!O88)),TRUE,OR(ABS('Trades'!O88)&gt;1000000000,ROUND('Trades'!O88,2)&lt;&gt;'Trades'!O88))),FALSE),"Money: at most 2 decimals; absolute input value ≤ 1,000,000,000.",IF(AND('Trades'!J88="GROSS",NOT(ISNUMBER('Trades'!M88))),"Enter commission: zero is a value",IF(AND('Trades'!J88="GROSS",'Trades'!M88&lt;0),"Commission must be nonnegative",IF(AND('Trades'!J88="GROSS",NOT(ISNUMBER('Trades'!N88))),"Enter other fees: zero is a value",IF(AND('Trades'!J88="GROSS",'Trades'!N88&lt;0),"Other fees must be nonnegative",IF(AND('Trades'!J88="GROSS",NOT(ISNUMBER('Trades'!O88))),"Enter signed financing, including zero",IF(AND('Trades'!J88="GROSS",NOT(ISNUMBER(F88))),"Enter gross P&amp;L for every exit",IF(IF('Trades'!J88="NET",OR(ABS('Trades'!L88)&gt;1000000000,ROUND('Trades'!L88,2)&lt;&gt;'Trades'!L88),FALSE),"Money: at most 2 decimals; absolute input value ≤ 1,000,000,000.",IF(IF('Trades'!J88="GROSS",OR(ABS('Trades'!M88)&gt;1000000000,ABS('Trades'!N88)&gt;1000000000,ABS('Trades'!O88)&gt;1000000000,ROUND('Trades'!M88,2)&lt;&gt;'Trades'!M88,ROUND('Trades'!N88,2)&lt;&gt;'Trades'!N88,ROUND('Trades'!O88,2)&lt;&gt;'Trades'!O88),FALSE),"Money: at most 2 decimals; absolute input value ≤ 1,000,000,000.",IF(AND('Trades'!G88&lt;&gt;"",OR(NOT(ISNUMBER('Trades'!G88)),'Trades'!G88&lt;=0)),"Enter a positive price or leave blank",IF(AND('Trades'!H88&lt;&gt;"",OR(NOT(ISNUMBER('Trades'!H88)),'Trades'!H88&lt;=0)),"Enter a positive price or leave blank","")))))))))))))))))))))))))))))))))))</x:f>
      </x:c>
      <x:c r="D88" s="31"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n.a.",ROUND(SUMIFS('Exits'!$I$9:$I$608,'Exits'!$B$9:$B$608,'Trades'!A88),8)))</x:f>
      </x:c>
      <x:c r="E88" s="32"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n.a.",IF(OR(O88=0,COUNTIFS('Exits'!$B$9:$B$608,'Trades'!A88,'Exits'!$G$9:$G$608,-1)&gt;0),"n.a.",_xlfn.MAXIFS('Exits'!$C$9:$C$608,'Exits'!$B$9:$B$608,'Trades'!A88))))</x:f>
      </x:c>
      <x:c r="F88" s="30"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n.a.",IF(AND(O88&gt;0,SUMIFS('Exits'!$J$9:$J$608,'Exits'!$B$9:$B$608,'Trades'!A88)=O88),ROUND(SUMIFS('Exits'!$F$9:$F$608,'Exits'!$B$9:$B$608,'Trades'!A88),2),"n.a.")))</x:f>
      </x:c>
      <x:c r="G88" s="30" t="str">
        <x:f>IF(P88=0,"",IF(K88&lt;&gt;1,"n.a.",IF('Trades'!J88="NET",'Trades'!L88,ROUND(F88-'Trades'!M88-'Trades'!N88+'Trades'!O88,2))))</x:f>
      </x:c>
      <x:c r="H88" s="31" t="str">
        <x:f>IF(P88=0,"",IF(N88=1,G88/'Trades'!P88,"n.a."))</x:f>
      </x:c>
      <x:c r="I88" s="33" t="str">
        <x:f>IF(P88=0,"",IF(K88&lt;&gt;1,"Position not completed",IF(NOT(ISNUMBER('Trades'!P88)),"Risk missing or invalid: positive, ≤ 1,000,000,000, at most 2 decimals.",IF(OR('Trades'!P88&lt;=0,'Trades'!P88&gt;1000000000,ROUND('Trades'!P88,2)&lt;&gt;'Trades'!P88),"Risk missing or invalid: positive, ≤ 1,000,000,000, at most 2 decimals.",IF(AND('Trades'!Q88&lt;&gt;"PRICE",'Trades'!Q88&lt;&gt;"ALL_IN"),"Select PRICE or ALL_IN",IF('Trades'!Q88&lt;&gt;'Summary'!$K$4,"Different selected basis","Recorded"))))))</x:f>
      </x:c>
      <x:c r="J88" s="33" t="str">
        <x:f>IF(P88=0,"",IF('Summary'!$H$6="Check date filters","Check date filters",IF(L88=1,"Included",IF(K88=1,"Outside period","Not eligible"))))</x:f>
      </x:c>
      <x:c r="K88" s="29" t="n">
        <x:f>IF(P88=0,0,IF('Trades'!I88="UNSUPPORTED",4,IF(C88&lt;&gt;"",3,IF('Trades'!I88="OPEN",2,1))))</x:f>
        <x:v>0</x:v>
      </x:c>
      <x:c r="L88" s="29" t="n">
        <x:f>IF(OR(K88&lt;&gt;1,'Summary'!$H$6="Check date filters"),0,IF(AND(OR('Summary'!$B$6="",E88&gt;='Summary'!$B$6),OR('Summary'!$E$6="",E88&lt;'Summary'!$E$6+1)),1,0))</x:f>
        <x:v>0</x:v>
      </x:c>
      <x:c r="M88" s="29" t="n">
        <x:f>IF(AND(L88=1,N88=1,'Trades'!Q88='Summary'!$K$4),1,0)</x:f>
        <x:v>0</x:v>
      </x:c>
      <x:c r="N88" s="29" t="n">
        <x:f>IF(K88&lt;&gt;1,0,IF(NOT(ISNUMBER('Trades'!P88)),0,IF(AND('Trades'!P88&gt;0,'Trades'!P88&lt;=1000000000,ROUND('Trades'!P88,2)='Trades'!P88,OR('Trades'!Q88="PRICE",'Trades'!Q88="ALL_IN")),1,0)))</x:f>
        <x:v>0</x:v>
      </x:c>
      <x:c r="O88" s="29" t="n">
        <x:f>IF(P88=0,0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0,COUNTIFS('Exits'!$B$9:$B$608,'Trades'!A88,'Exits'!$K$9:$K$608,1)))</x:f>
        <x:v>0</x:v>
      </x:c>
      <x:c r="P88" s="29" t="n">
        <x:f>IF(COUNTA('Trades'!A88:I88,'Trades'!K88:T88)=0,0,1)</x:f>
        <x:v>0</x:v>
      </x:c>
    </x:row>
    <x:row r="89" ht="52" customHeight="1">
      <x:c r="A89" s="29" t="str">
        <x:f>IF(P89=0,"",IF('Trades'!A89="","[Trades "&amp;ROW()&amp;"]",'Trades'!A89))</x:f>
      </x:c>
      <x:c r="B89" s="33" t="str">
        <x:f>IF(K89=0,"",CHOOSE(K89,"Completed","Open","Incomplete / invalid","Unsupported"))</x:f>
      </x:c>
      <x:c r="C89" s="33" t="str">
        <x:f>IF(P89=0,"",IF('Trades'!I89="UNSUPPORTED","Additions / reversals are unsupported",IF('Trades'!A89="","Enter a trade ID",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IDs: text starting with A–Z, up to 64 characters; do not use *, ?, ~, =, &lt; or &gt;. Example: T-001.",IF(COUNTIFS('Trades'!$A$9:$A$208,'Trades'!A89)&lt;&gt;1,"Trade ID is duplicated",IF('Trades'!B89="","Enter the symbol",IF(AND('Trades'!C89&lt;&gt;"LONG",'Trades'!C89&lt;&gt;"SHORT"),"Select LONG or SHORT",IF(NOT(ISNUMBER('Trades'!D89)),"Enter a valid opening date/time",IF(OR('Trades'!D89&lt;1,'Trades'!D89&gt;2958465),"Enter a valid opening date/time",IF(NOT(ISNUMBER('Trades'!E89)),"Enter a positive original quantity",IF(OR('Trades'!E89&lt;=0,'Trades'!E89&gt;1000000,ROUND('Trades'!E89,8)&lt;&gt;'Trades'!E89),"Enter a positive original quantity",IF('Trades'!F89="","State the quantity unit",IF(AND('Trades'!I89&lt;&gt;"OPEN",'Trades'!I89&lt;&gt;"CLOSED"),"Select OPEN or CLOSED",IF(AND('Trades'!J89&lt;&gt;"NET",'Trades'!J89&lt;&gt;"GROSS"),"Select NET or GROSS",IF(COUNTIFS('Exits'!$B$9:$B$608,'Trades'!A89,'Exits'!$G$9:$G$608,-1)&gt;0,"Review linked exit rows",IF(D89&gt;'Trades'!E89,"Closed quantity exceeds original",IF(AND('Trades'!I89="OPEN",D89='Trades'!E89),"OPEN conflicts with no remainder",IF('Trades'!I89="OPEN","",IF(O89=0,"Add a closing event in Exits",IF(D89&lt;&gt;'Trades'!E89,"CLOSED requires all quantity closed",IF(AND('Trades'!J89="NET",NOT(ISNUMBER('Trades'!L89))),"Enter the reconciled whole-position net",IF(AND('Trades'!J89="NET",'Trades'!K89&lt;&gt;"YES"),"Confirm the net covers the whole position",IF(IF('Trades'!J89="NET",IF('Trades'!M89="",FALSE,IF(NOT(ISNUMBER('Trades'!M89)),TRUE,OR('Trades'!M89&lt;0,'Trades'!M89&gt;1000000000,ROUND('Trades'!M89,2)&lt;&gt;'Trades'!M89))),FALSE),"Money: at most 2 decimals; absolute input value ≤ 1,000,000,000.",IF(IF('Trades'!J89="NET",IF('Trades'!N89="",FALSE,IF(NOT(ISNUMBER('Trades'!N89)),TRUE,OR('Trades'!N89&lt;0,'Trades'!N89&gt;1000000000,ROUND('Trades'!N89,2)&lt;&gt;'Trades'!N89))),FALSE),"Money: at most 2 decimals; absolute input value ≤ 1,000,000,000.",IF(IF('Trades'!J89="NET",IF('Trades'!O89="",FALSE,IF(NOT(ISNUMBER('Trades'!O89)),TRUE,OR(ABS('Trades'!O89)&gt;1000000000,ROUND('Trades'!O89,2)&lt;&gt;'Trades'!O89))),FALSE),"Money: at most 2 decimals; absolute input value ≤ 1,000,000,000.",IF(AND('Trades'!J89="GROSS",NOT(ISNUMBER('Trades'!M89))),"Enter commission: zero is a value",IF(AND('Trades'!J89="GROSS",'Trades'!M89&lt;0),"Commission must be nonnegative",IF(AND('Trades'!J89="GROSS",NOT(ISNUMBER('Trades'!N89))),"Enter other fees: zero is a value",IF(AND('Trades'!J89="GROSS",'Trades'!N89&lt;0),"Other fees must be nonnegative",IF(AND('Trades'!J89="GROSS",NOT(ISNUMBER('Trades'!O89))),"Enter signed financing, including zero",IF(AND('Trades'!J89="GROSS",NOT(ISNUMBER(F89))),"Enter gross P&amp;L for every exit",IF(IF('Trades'!J89="NET",OR(ABS('Trades'!L89)&gt;1000000000,ROUND('Trades'!L89,2)&lt;&gt;'Trades'!L89),FALSE),"Money: at most 2 decimals; absolute input value ≤ 1,000,000,000.",IF(IF('Trades'!J89="GROSS",OR(ABS('Trades'!M89)&gt;1000000000,ABS('Trades'!N89)&gt;1000000000,ABS('Trades'!O89)&gt;1000000000,ROUND('Trades'!M89,2)&lt;&gt;'Trades'!M89,ROUND('Trades'!N89,2)&lt;&gt;'Trades'!N89,ROUND('Trades'!O89,2)&lt;&gt;'Trades'!O89),FALSE),"Money: at most 2 decimals; absolute input value ≤ 1,000,000,000.",IF(AND('Trades'!G89&lt;&gt;"",OR(NOT(ISNUMBER('Trades'!G89)),'Trades'!G89&lt;=0)),"Enter a positive price or leave blank",IF(AND('Trades'!H89&lt;&gt;"",OR(NOT(ISNUMBER('Trades'!H89)),'Trades'!H89&lt;=0)),"Enter a positive price or leave blank","")))))))))))))))))))))))))))))))))))</x:f>
      </x:c>
      <x:c r="D89" s="31"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n.a.",ROUND(SUMIFS('Exits'!$I$9:$I$608,'Exits'!$B$9:$B$608,'Trades'!A89),8)))</x:f>
      </x:c>
      <x:c r="E89" s="32"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n.a.",IF(OR(O89=0,COUNTIFS('Exits'!$B$9:$B$608,'Trades'!A89,'Exits'!$G$9:$G$608,-1)&gt;0),"n.a.",_xlfn.MAXIFS('Exits'!$C$9:$C$608,'Exits'!$B$9:$B$608,'Trades'!A89))))</x:f>
      </x:c>
      <x:c r="F89" s="30"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n.a.",IF(AND(O89&gt;0,SUMIFS('Exits'!$J$9:$J$608,'Exits'!$B$9:$B$608,'Trades'!A89)=O89),ROUND(SUMIFS('Exits'!$F$9:$F$608,'Exits'!$B$9:$B$608,'Trades'!A89),2),"n.a.")))</x:f>
      </x:c>
      <x:c r="G89" s="30" t="str">
        <x:f>IF(P89=0,"",IF(K89&lt;&gt;1,"n.a.",IF('Trades'!J89="NET",'Trades'!L89,ROUND(F89-'Trades'!M89-'Trades'!N89+'Trades'!O89,2))))</x:f>
      </x:c>
      <x:c r="H89" s="31" t="str">
        <x:f>IF(P89=0,"",IF(N89=1,G89/'Trades'!P89,"n.a."))</x:f>
      </x:c>
      <x:c r="I89" s="33" t="str">
        <x:f>IF(P89=0,"",IF(K89&lt;&gt;1,"Position not completed",IF(NOT(ISNUMBER('Trades'!P89)),"Risk missing or invalid: positive, ≤ 1,000,000,000, at most 2 decimals.",IF(OR('Trades'!P89&lt;=0,'Trades'!P89&gt;1000000000,ROUND('Trades'!P89,2)&lt;&gt;'Trades'!P89),"Risk missing or invalid: positive, ≤ 1,000,000,000, at most 2 decimals.",IF(AND('Trades'!Q89&lt;&gt;"PRICE",'Trades'!Q89&lt;&gt;"ALL_IN"),"Select PRICE or ALL_IN",IF('Trades'!Q89&lt;&gt;'Summary'!$K$4,"Different selected basis","Recorded"))))))</x:f>
      </x:c>
      <x:c r="J89" s="33" t="str">
        <x:f>IF(P89=0,"",IF('Summary'!$H$6="Check date filters","Check date filters",IF(L89=1,"Included",IF(K89=1,"Outside period","Not eligible"))))</x:f>
      </x:c>
      <x:c r="K89" s="29" t="n">
        <x:f>IF(P89=0,0,IF('Trades'!I89="UNSUPPORTED",4,IF(C89&lt;&gt;"",3,IF('Trades'!I89="OPEN",2,1))))</x:f>
        <x:v>0</x:v>
      </x:c>
      <x:c r="L89" s="29" t="n">
        <x:f>IF(OR(K89&lt;&gt;1,'Summary'!$H$6="Check date filters"),0,IF(AND(OR('Summary'!$B$6="",E89&gt;='Summary'!$B$6),OR('Summary'!$E$6="",E89&lt;'Summary'!$E$6+1)),1,0))</x:f>
        <x:v>0</x:v>
      </x:c>
      <x:c r="M89" s="29" t="n">
        <x:f>IF(AND(L89=1,N89=1,'Trades'!Q89='Summary'!$K$4),1,0)</x:f>
        <x:v>0</x:v>
      </x:c>
      <x:c r="N89" s="29" t="n">
        <x:f>IF(K89&lt;&gt;1,0,IF(NOT(ISNUMBER('Trades'!P89)),0,IF(AND('Trades'!P89&gt;0,'Trades'!P89&lt;=1000000000,ROUND('Trades'!P89,2)='Trades'!P89,OR('Trades'!Q89="PRICE",'Trades'!Q89="ALL_IN")),1,0)))</x:f>
        <x:v>0</x:v>
      </x:c>
      <x:c r="O89" s="29" t="n">
        <x:f>IF(P89=0,0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0,COUNTIFS('Exits'!$B$9:$B$608,'Trades'!A89,'Exits'!$K$9:$K$608,1)))</x:f>
        <x:v>0</x:v>
      </x:c>
      <x:c r="P89" s="29" t="n">
        <x:f>IF(COUNTA('Trades'!A89:I89,'Trades'!K89:T89)=0,0,1)</x:f>
        <x:v>0</x:v>
      </x:c>
    </x:row>
    <x:row r="90" ht="52" customHeight="1">
      <x:c r="A90" s="29" t="str">
        <x:f>IF(P90=0,"",IF('Trades'!A90="","[Trades "&amp;ROW()&amp;"]",'Trades'!A90))</x:f>
      </x:c>
      <x:c r="B90" s="33" t="str">
        <x:f>IF(K90=0,"",CHOOSE(K90,"Completed","Open","Incomplete / invalid","Unsupported"))</x:f>
      </x:c>
      <x:c r="C90" s="33" t="str">
        <x:f>IF(P90=0,"",IF('Trades'!I90="UNSUPPORTED","Additions / reversals are unsupported",IF('Trades'!A90="","Enter a trade ID",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IDs: text starting with A–Z, up to 64 characters; do not use *, ?, ~, =, &lt; or &gt;. Example: T-001.",IF(COUNTIFS('Trades'!$A$9:$A$208,'Trades'!A90)&lt;&gt;1,"Trade ID is duplicated",IF('Trades'!B90="","Enter the symbol",IF(AND('Trades'!C90&lt;&gt;"LONG",'Trades'!C90&lt;&gt;"SHORT"),"Select LONG or SHORT",IF(NOT(ISNUMBER('Trades'!D90)),"Enter a valid opening date/time",IF(OR('Trades'!D90&lt;1,'Trades'!D90&gt;2958465),"Enter a valid opening date/time",IF(NOT(ISNUMBER('Trades'!E90)),"Enter a positive original quantity",IF(OR('Trades'!E90&lt;=0,'Trades'!E90&gt;1000000,ROUND('Trades'!E90,8)&lt;&gt;'Trades'!E90),"Enter a positive original quantity",IF('Trades'!F90="","State the quantity unit",IF(AND('Trades'!I90&lt;&gt;"OPEN",'Trades'!I90&lt;&gt;"CLOSED"),"Select OPEN or CLOSED",IF(AND('Trades'!J90&lt;&gt;"NET",'Trades'!J90&lt;&gt;"GROSS"),"Select NET or GROSS",IF(COUNTIFS('Exits'!$B$9:$B$608,'Trades'!A90,'Exits'!$G$9:$G$608,-1)&gt;0,"Review linked exit rows",IF(D90&gt;'Trades'!E90,"Closed quantity exceeds original",IF(AND('Trades'!I90="OPEN",D90='Trades'!E90),"OPEN conflicts with no remainder",IF('Trades'!I90="OPEN","",IF(O90=0,"Add a closing event in Exits",IF(D90&lt;&gt;'Trades'!E90,"CLOSED requires all quantity closed",IF(AND('Trades'!J90="NET",NOT(ISNUMBER('Trades'!L90))),"Enter the reconciled whole-position net",IF(AND('Trades'!J90="NET",'Trades'!K90&lt;&gt;"YES"),"Confirm the net covers the whole position",IF(IF('Trades'!J90="NET",IF('Trades'!M90="",FALSE,IF(NOT(ISNUMBER('Trades'!M90)),TRUE,OR('Trades'!M90&lt;0,'Trades'!M90&gt;1000000000,ROUND('Trades'!M90,2)&lt;&gt;'Trades'!M90))),FALSE),"Money: at most 2 decimals; absolute input value ≤ 1,000,000,000.",IF(IF('Trades'!J90="NET",IF('Trades'!N90="",FALSE,IF(NOT(ISNUMBER('Trades'!N90)),TRUE,OR('Trades'!N90&lt;0,'Trades'!N90&gt;1000000000,ROUND('Trades'!N90,2)&lt;&gt;'Trades'!N90))),FALSE),"Money: at most 2 decimals; absolute input value ≤ 1,000,000,000.",IF(IF('Trades'!J90="NET",IF('Trades'!O90="",FALSE,IF(NOT(ISNUMBER('Trades'!O90)),TRUE,OR(ABS('Trades'!O90)&gt;1000000000,ROUND('Trades'!O90,2)&lt;&gt;'Trades'!O90))),FALSE),"Money: at most 2 decimals; absolute input value ≤ 1,000,000,000.",IF(AND('Trades'!J90="GROSS",NOT(ISNUMBER('Trades'!M90))),"Enter commission: zero is a value",IF(AND('Trades'!J90="GROSS",'Trades'!M90&lt;0),"Commission must be nonnegative",IF(AND('Trades'!J90="GROSS",NOT(ISNUMBER('Trades'!N90))),"Enter other fees: zero is a value",IF(AND('Trades'!J90="GROSS",'Trades'!N90&lt;0),"Other fees must be nonnegative",IF(AND('Trades'!J90="GROSS",NOT(ISNUMBER('Trades'!O90))),"Enter signed financing, including zero",IF(AND('Trades'!J90="GROSS",NOT(ISNUMBER(F90))),"Enter gross P&amp;L for every exit",IF(IF('Trades'!J90="NET",OR(ABS('Trades'!L90)&gt;1000000000,ROUND('Trades'!L90,2)&lt;&gt;'Trades'!L90),FALSE),"Money: at most 2 decimals; absolute input value ≤ 1,000,000,000.",IF(IF('Trades'!J90="GROSS",OR(ABS('Trades'!M90)&gt;1000000000,ABS('Trades'!N90)&gt;1000000000,ABS('Trades'!O90)&gt;1000000000,ROUND('Trades'!M90,2)&lt;&gt;'Trades'!M90,ROUND('Trades'!N90,2)&lt;&gt;'Trades'!N90,ROUND('Trades'!O90,2)&lt;&gt;'Trades'!O90),FALSE),"Money: at most 2 decimals; absolute input value ≤ 1,000,000,000.",IF(AND('Trades'!G90&lt;&gt;"",OR(NOT(ISNUMBER('Trades'!G90)),'Trades'!G90&lt;=0)),"Enter a positive price or leave blank",IF(AND('Trades'!H90&lt;&gt;"",OR(NOT(ISNUMBER('Trades'!H90)),'Trades'!H90&lt;=0)),"Enter a positive price or leave blank","")))))))))))))))))))))))))))))))))))</x:f>
      </x:c>
      <x:c r="D90" s="31"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n.a.",ROUND(SUMIFS('Exits'!$I$9:$I$608,'Exits'!$B$9:$B$608,'Trades'!A90),8)))</x:f>
      </x:c>
      <x:c r="E90" s="32"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n.a.",IF(OR(O90=0,COUNTIFS('Exits'!$B$9:$B$608,'Trades'!A90,'Exits'!$G$9:$G$608,-1)&gt;0),"n.a.",_xlfn.MAXIFS('Exits'!$C$9:$C$608,'Exits'!$B$9:$B$608,'Trades'!A90))))</x:f>
      </x:c>
      <x:c r="F90" s="30"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n.a.",IF(AND(O90&gt;0,SUMIFS('Exits'!$J$9:$J$608,'Exits'!$B$9:$B$608,'Trades'!A90)=O90),ROUND(SUMIFS('Exits'!$F$9:$F$608,'Exits'!$B$9:$B$608,'Trades'!A90),2),"n.a.")))</x:f>
      </x:c>
      <x:c r="G90" s="30" t="str">
        <x:f>IF(P90=0,"",IF(K90&lt;&gt;1,"n.a.",IF('Trades'!J90="NET",'Trades'!L90,ROUND(F90-'Trades'!M90-'Trades'!N90+'Trades'!O90,2))))</x:f>
      </x:c>
      <x:c r="H90" s="31" t="str">
        <x:f>IF(P90=0,"",IF(N90=1,G90/'Trades'!P90,"n.a."))</x:f>
      </x:c>
      <x:c r="I90" s="33" t="str">
        <x:f>IF(P90=0,"",IF(K90&lt;&gt;1,"Position not completed",IF(NOT(ISNUMBER('Trades'!P90)),"Risk missing or invalid: positive, ≤ 1,000,000,000, at most 2 decimals.",IF(OR('Trades'!P90&lt;=0,'Trades'!P90&gt;1000000000,ROUND('Trades'!P90,2)&lt;&gt;'Trades'!P90),"Risk missing or invalid: positive, ≤ 1,000,000,000, at most 2 decimals.",IF(AND('Trades'!Q90&lt;&gt;"PRICE",'Trades'!Q90&lt;&gt;"ALL_IN"),"Select PRICE or ALL_IN",IF('Trades'!Q90&lt;&gt;'Summary'!$K$4,"Different selected basis","Recorded"))))))</x:f>
      </x:c>
      <x:c r="J90" s="33" t="str">
        <x:f>IF(P90=0,"",IF('Summary'!$H$6="Check date filters","Check date filters",IF(L90=1,"Included",IF(K90=1,"Outside period","Not eligible"))))</x:f>
      </x:c>
      <x:c r="K90" s="29" t="n">
        <x:f>IF(P90=0,0,IF('Trades'!I90="UNSUPPORTED",4,IF(C90&lt;&gt;"",3,IF('Trades'!I90="OPEN",2,1))))</x:f>
        <x:v>0</x:v>
      </x:c>
      <x:c r="L90" s="29" t="n">
        <x:f>IF(OR(K90&lt;&gt;1,'Summary'!$H$6="Check date filters"),0,IF(AND(OR('Summary'!$B$6="",E90&gt;='Summary'!$B$6),OR('Summary'!$E$6="",E90&lt;'Summary'!$E$6+1)),1,0))</x:f>
        <x:v>0</x:v>
      </x:c>
      <x:c r="M90" s="29" t="n">
        <x:f>IF(AND(L90=1,N90=1,'Trades'!Q90='Summary'!$K$4),1,0)</x:f>
        <x:v>0</x:v>
      </x:c>
      <x:c r="N90" s="29" t="n">
        <x:f>IF(K90&lt;&gt;1,0,IF(NOT(ISNUMBER('Trades'!P90)),0,IF(AND('Trades'!P90&gt;0,'Trades'!P90&lt;=1000000000,ROUND('Trades'!P90,2)='Trades'!P90,OR('Trades'!Q90="PRICE",'Trades'!Q90="ALL_IN")),1,0)))</x:f>
        <x:v>0</x:v>
      </x:c>
      <x:c r="O90" s="29" t="n">
        <x:f>IF(P90=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0,COUNTIFS('Exits'!$B$9:$B$608,'Trades'!A90,'Exits'!$K$9:$K$608,1)))</x:f>
        <x:v>0</x:v>
      </x:c>
      <x:c r="P90" s="29" t="n">
        <x:f>IF(COUNTA('Trades'!A90:I90,'Trades'!K90:T90)=0,0,1)</x:f>
        <x:v>0</x:v>
      </x:c>
    </x:row>
    <x:row r="91" ht="52" customHeight="1">
      <x:c r="A91" s="29" t="str">
        <x:f>IF(P91=0,"",IF('Trades'!A91="","[Trades "&amp;ROW()&amp;"]",'Trades'!A91))</x:f>
      </x:c>
      <x:c r="B91" s="33" t="str">
        <x:f>IF(K91=0,"",CHOOSE(K91,"Completed","Open","Incomplete / invalid","Unsupported"))</x:f>
      </x:c>
      <x:c r="C91" s="33" t="str">
        <x:f>IF(P91=0,"",IF('Trades'!I91="UNSUPPORTED","Additions / reversals are unsupported",IF('Trades'!A91="","Enter a trade ID",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IDs: text starting with A–Z, up to 64 characters; do not use *, ?, ~, =, &lt; or &gt;. Example: T-001.",IF(COUNTIFS('Trades'!$A$9:$A$208,'Trades'!A91)&lt;&gt;1,"Trade ID is duplicated",IF('Trades'!B91="","Enter the symbol",IF(AND('Trades'!C91&lt;&gt;"LONG",'Trades'!C91&lt;&gt;"SHORT"),"Select LONG or SHORT",IF(NOT(ISNUMBER('Trades'!D91)),"Enter a valid opening date/time",IF(OR('Trades'!D91&lt;1,'Trades'!D91&gt;2958465),"Enter a valid opening date/time",IF(NOT(ISNUMBER('Trades'!E91)),"Enter a positive original quantity",IF(OR('Trades'!E91&lt;=0,'Trades'!E91&gt;1000000,ROUND('Trades'!E91,8)&lt;&gt;'Trades'!E91),"Enter a positive original quantity",IF('Trades'!F91="","State the quantity unit",IF(AND('Trades'!I91&lt;&gt;"OPEN",'Trades'!I91&lt;&gt;"CLOSED"),"Select OPEN or CLOSED",IF(AND('Trades'!J91&lt;&gt;"NET",'Trades'!J91&lt;&gt;"GROSS"),"Select NET or GROSS",IF(COUNTIFS('Exits'!$B$9:$B$608,'Trades'!A91,'Exits'!$G$9:$G$608,-1)&gt;0,"Review linked exit rows",IF(D91&gt;'Trades'!E91,"Closed quantity exceeds original",IF(AND('Trades'!I91="OPEN",D91='Trades'!E91),"OPEN conflicts with no remainder",IF('Trades'!I91="OPEN","",IF(O91=0,"Add a closing event in Exits",IF(D91&lt;&gt;'Trades'!E91,"CLOSED requires all quantity closed",IF(AND('Trades'!J91="NET",NOT(ISNUMBER('Trades'!L91))),"Enter the reconciled whole-position net",IF(AND('Trades'!J91="NET",'Trades'!K91&lt;&gt;"YES"),"Confirm the net covers the whole position",IF(IF('Trades'!J91="NET",IF('Trades'!M91="",FALSE,IF(NOT(ISNUMBER('Trades'!M91)),TRUE,OR('Trades'!M91&lt;0,'Trades'!M91&gt;1000000000,ROUND('Trades'!M91,2)&lt;&gt;'Trades'!M91))),FALSE),"Money: at most 2 decimals; absolute input value ≤ 1,000,000,000.",IF(IF('Trades'!J91="NET",IF('Trades'!N91="",FALSE,IF(NOT(ISNUMBER('Trades'!N91)),TRUE,OR('Trades'!N91&lt;0,'Trades'!N91&gt;1000000000,ROUND('Trades'!N91,2)&lt;&gt;'Trades'!N91))),FALSE),"Money: at most 2 decimals; absolute input value ≤ 1,000,000,000.",IF(IF('Trades'!J91="NET",IF('Trades'!O91="",FALSE,IF(NOT(ISNUMBER('Trades'!O91)),TRUE,OR(ABS('Trades'!O91)&gt;1000000000,ROUND('Trades'!O91,2)&lt;&gt;'Trades'!O91))),FALSE),"Money: at most 2 decimals; absolute input value ≤ 1,000,000,000.",IF(AND('Trades'!J91="GROSS",NOT(ISNUMBER('Trades'!M91))),"Enter commission: zero is a value",IF(AND('Trades'!J91="GROSS",'Trades'!M91&lt;0),"Commission must be nonnegative",IF(AND('Trades'!J91="GROSS",NOT(ISNUMBER('Trades'!N91))),"Enter other fees: zero is a value",IF(AND('Trades'!J91="GROSS",'Trades'!N91&lt;0),"Other fees must be nonnegative",IF(AND('Trades'!J91="GROSS",NOT(ISNUMBER('Trades'!O91))),"Enter signed financing, including zero",IF(AND('Trades'!J91="GROSS",NOT(ISNUMBER(F91))),"Enter gross P&amp;L for every exit",IF(IF('Trades'!J91="NET",OR(ABS('Trades'!L91)&gt;1000000000,ROUND('Trades'!L91,2)&lt;&gt;'Trades'!L91),FALSE),"Money: at most 2 decimals; absolute input value ≤ 1,000,000,000.",IF(IF('Trades'!J91="GROSS",OR(ABS('Trades'!M91)&gt;1000000000,ABS('Trades'!N91)&gt;1000000000,ABS('Trades'!O91)&gt;1000000000,ROUND('Trades'!M91,2)&lt;&gt;'Trades'!M91,ROUND('Trades'!N91,2)&lt;&gt;'Trades'!N91,ROUND('Trades'!O91,2)&lt;&gt;'Trades'!O91),FALSE),"Money: at most 2 decimals; absolute input value ≤ 1,000,000,000.",IF(AND('Trades'!G91&lt;&gt;"",OR(NOT(ISNUMBER('Trades'!G91)),'Trades'!G91&lt;=0)),"Enter a positive price or leave blank",IF(AND('Trades'!H91&lt;&gt;"",OR(NOT(ISNUMBER('Trades'!H91)),'Trades'!H91&lt;=0)),"Enter a positive price or leave blank","")))))))))))))))))))))))))))))))))))</x:f>
      </x:c>
      <x:c r="D91" s="31"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n.a.",ROUND(SUMIFS('Exits'!$I$9:$I$608,'Exits'!$B$9:$B$608,'Trades'!A91),8)))</x:f>
      </x:c>
      <x:c r="E91" s="32"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n.a.",IF(OR(O91=0,COUNTIFS('Exits'!$B$9:$B$608,'Trades'!A91,'Exits'!$G$9:$G$608,-1)&gt;0),"n.a.",_xlfn.MAXIFS('Exits'!$C$9:$C$608,'Exits'!$B$9:$B$608,'Trades'!A91))))</x:f>
      </x:c>
      <x:c r="F91" s="30"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n.a.",IF(AND(O91&gt;0,SUMIFS('Exits'!$J$9:$J$608,'Exits'!$B$9:$B$608,'Trades'!A91)=O91),ROUND(SUMIFS('Exits'!$F$9:$F$608,'Exits'!$B$9:$B$608,'Trades'!A91),2),"n.a.")))</x:f>
      </x:c>
      <x:c r="G91" s="30" t="str">
        <x:f>IF(P91=0,"",IF(K91&lt;&gt;1,"n.a.",IF('Trades'!J91="NET",'Trades'!L91,ROUND(F91-'Trades'!M91-'Trades'!N91+'Trades'!O91,2))))</x:f>
      </x:c>
      <x:c r="H91" s="31" t="str">
        <x:f>IF(P91=0,"",IF(N91=1,G91/'Trades'!P91,"n.a."))</x:f>
      </x:c>
      <x:c r="I91" s="33" t="str">
        <x:f>IF(P91=0,"",IF(K91&lt;&gt;1,"Position not completed",IF(NOT(ISNUMBER('Trades'!P91)),"Risk missing or invalid: positive, ≤ 1,000,000,000, at most 2 decimals.",IF(OR('Trades'!P91&lt;=0,'Trades'!P91&gt;1000000000,ROUND('Trades'!P91,2)&lt;&gt;'Trades'!P91),"Risk missing or invalid: positive, ≤ 1,000,000,000, at most 2 decimals.",IF(AND('Trades'!Q91&lt;&gt;"PRICE",'Trades'!Q91&lt;&gt;"ALL_IN"),"Select PRICE or ALL_IN",IF('Trades'!Q91&lt;&gt;'Summary'!$K$4,"Different selected basis","Recorded"))))))</x:f>
      </x:c>
      <x:c r="J91" s="33" t="str">
        <x:f>IF(P91=0,"",IF('Summary'!$H$6="Check date filters","Check date filters",IF(L91=1,"Included",IF(K91=1,"Outside period","Not eligible"))))</x:f>
      </x:c>
      <x:c r="K91" s="29" t="n">
        <x:f>IF(P91=0,0,IF('Trades'!I91="UNSUPPORTED",4,IF(C91&lt;&gt;"",3,IF('Trades'!I91="OPEN",2,1))))</x:f>
        <x:v>0</x:v>
      </x:c>
      <x:c r="L91" s="29" t="n">
        <x:f>IF(OR(K91&lt;&gt;1,'Summary'!$H$6="Check date filters"),0,IF(AND(OR('Summary'!$B$6="",E91&gt;='Summary'!$B$6),OR('Summary'!$E$6="",E91&lt;'Summary'!$E$6+1)),1,0))</x:f>
        <x:v>0</x:v>
      </x:c>
      <x:c r="M91" s="29" t="n">
        <x:f>IF(AND(L91=1,N91=1,'Trades'!Q91='Summary'!$K$4),1,0)</x:f>
        <x:v>0</x:v>
      </x:c>
      <x:c r="N91" s="29" t="n">
        <x:f>IF(K91&lt;&gt;1,0,IF(NOT(ISNUMBER('Trades'!P91)),0,IF(AND('Trades'!P91&gt;0,'Trades'!P91&lt;=1000000000,ROUND('Trades'!P91,2)='Trades'!P91,OR('Trades'!Q91="PRICE",'Trades'!Q91="ALL_IN")),1,0)))</x:f>
        <x:v>0</x:v>
      </x:c>
      <x:c r="O91" s="29" t="n">
        <x:f>IF(P91=0,0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0,COUNTIFS('Exits'!$B$9:$B$608,'Trades'!A91,'Exits'!$K$9:$K$608,1)))</x:f>
        <x:v>0</x:v>
      </x:c>
      <x:c r="P91" s="29" t="n">
        <x:f>IF(COUNTA('Trades'!A91:I91,'Trades'!K91:T91)=0,0,1)</x:f>
        <x:v>0</x:v>
      </x:c>
    </x:row>
    <x:row r="92" ht="52" customHeight="1">
      <x:c r="A92" s="29" t="str">
        <x:f>IF(P92=0,"",IF('Trades'!A92="","[Trades "&amp;ROW()&amp;"]",'Trades'!A92))</x:f>
      </x:c>
      <x:c r="B92" s="33" t="str">
        <x:f>IF(K92=0,"",CHOOSE(K92,"Completed","Open","Incomplete / invalid","Unsupported"))</x:f>
      </x:c>
      <x:c r="C92" s="33" t="str">
        <x:f>IF(P92=0,"",IF('Trades'!I92="UNSUPPORTED","Additions / reversals are unsupported",IF('Trades'!A92="","Enter a trade ID",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IDs: text starting with A–Z, up to 64 characters; do not use *, ?, ~, =, &lt; or &gt;. Example: T-001.",IF(COUNTIFS('Trades'!$A$9:$A$208,'Trades'!A92)&lt;&gt;1,"Trade ID is duplicated",IF('Trades'!B92="","Enter the symbol",IF(AND('Trades'!C92&lt;&gt;"LONG",'Trades'!C92&lt;&gt;"SHORT"),"Select LONG or SHORT",IF(NOT(ISNUMBER('Trades'!D92)),"Enter a valid opening date/time",IF(OR('Trades'!D92&lt;1,'Trades'!D92&gt;2958465),"Enter a valid opening date/time",IF(NOT(ISNUMBER('Trades'!E92)),"Enter a positive original quantity",IF(OR('Trades'!E92&lt;=0,'Trades'!E92&gt;1000000,ROUND('Trades'!E92,8)&lt;&gt;'Trades'!E92),"Enter a positive original quantity",IF('Trades'!F92="","State the quantity unit",IF(AND('Trades'!I92&lt;&gt;"OPEN",'Trades'!I92&lt;&gt;"CLOSED"),"Select OPEN or CLOSED",IF(AND('Trades'!J92&lt;&gt;"NET",'Trades'!J92&lt;&gt;"GROSS"),"Select NET or GROSS",IF(COUNTIFS('Exits'!$B$9:$B$608,'Trades'!A92,'Exits'!$G$9:$G$608,-1)&gt;0,"Review linked exit rows",IF(D92&gt;'Trades'!E92,"Closed quantity exceeds original",IF(AND('Trades'!I92="OPEN",D92='Trades'!E92),"OPEN conflicts with no remainder",IF('Trades'!I92="OPEN","",IF(O92=0,"Add a closing event in Exits",IF(D92&lt;&gt;'Trades'!E92,"CLOSED requires all quantity closed",IF(AND('Trades'!J92="NET",NOT(ISNUMBER('Trades'!L92))),"Enter the reconciled whole-position net",IF(AND('Trades'!J92="NET",'Trades'!K92&lt;&gt;"YES"),"Confirm the net covers the whole position",IF(IF('Trades'!J92="NET",IF('Trades'!M92="",FALSE,IF(NOT(ISNUMBER('Trades'!M92)),TRUE,OR('Trades'!M92&lt;0,'Trades'!M92&gt;1000000000,ROUND('Trades'!M92,2)&lt;&gt;'Trades'!M92))),FALSE),"Money: at most 2 decimals; absolute input value ≤ 1,000,000,000.",IF(IF('Trades'!J92="NET",IF('Trades'!N92="",FALSE,IF(NOT(ISNUMBER('Trades'!N92)),TRUE,OR('Trades'!N92&lt;0,'Trades'!N92&gt;1000000000,ROUND('Trades'!N92,2)&lt;&gt;'Trades'!N92))),FALSE),"Money: at most 2 decimals; absolute input value ≤ 1,000,000,000.",IF(IF('Trades'!J92="NET",IF('Trades'!O92="",FALSE,IF(NOT(ISNUMBER('Trades'!O92)),TRUE,OR(ABS('Trades'!O92)&gt;1000000000,ROUND('Trades'!O92,2)&lt;&gt;'Trades'!O92))),FALSE),"Money: at most 2 decimals; absolute input value ≤ 1,000,000,000.",IF(AND('Trades'!J92="GROSS",NOT(ISNUMBER('Trades'!M92))),"Enter commission: zero is a value",IF(AND('Trades'!J92="GROSS",'Trades'!M92&lt;0),"Commission must be nonnegative",IF(AND('Trades'!J92="GROSS",NOT(ISNUMBER('Trades'!N92))),"Enter other fees: zero is a value",IF(AND('Trades'!J92="GROSS",'Trades'!N92&lt;0),"Other fees must be nonnegative",IF(AND('Trades'!J92="GROSS",NOT(ISNUMBER('Trades'!O92))),"Enter signed financing, including zero",IF(AND('Trades'!J92="GROSS",NOT(ISNUMBER(F92))),"Enter gross P&amp;L for every exit",IF(IF('Trades'!J92="NET",OR(ABS('Trades'!L92)&gt;1000000000,ROUND('Trades'!L92,2)&lt;&gt;'Trades'!L92),FALSE),"Money: at most 2 decimals; absolute input value ≤ 1,000,000,000.",IF(IF('Trades'!J92="GROSS",OR(ABS('Trades'!M92)&gt;1000000000,ABS('Trades'!N92)&gt;1000000000,ABS('Trades'!O92)&gt;1000000000,ROUND('Trades'!M92,2)&lt;&gt;'Trades'!M92,ROUND('Trades'!N92,2)&lt;&gt;'Trades'!N92,ROUND('Trades'!O92,2)&lt;&gt;'Trades'!O92),FALSE),"Money: at most 2 decimals; absolute input value ≤ 1,000,000,000.",IF(AND('Trades'!G92&lt;&gt;"",OR(NOT(ISNUMBER('Trades'!G92)),'Trades'!G92&lt;=0)),"Enter a positive price or leave blank",IF(AND('Trades'!H92&lt;&gt;"",OR(NOT(ISNUMBER('Trades'!H92)),'Trades'!H92&lt;=0)),"Enter a positive price or leave blank","")))))))))))))))))))))))))))))))))))</x:f>
      </x:c>
      <x:c r="D92" s="31"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n.a.",ROUND(SUMIFS('Exits'!$I$9:$I$608,'Exits'!$B$9:$B$608,'Trades'!A92),8)))</x:f>
      </x:c>
      <x:c r="E92" s="32"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n.a.",IF(OR(O92=0,COUNTIFS('Exits'!$B$9:$B$608,'Trades'!A92,'Exits'!$G$9:$G$608,-1)&gt;0),"n.a.",_xlfn.MAXIFS('Exits'!$C$9:$C$608,'Exits'!$B$9:$B$608,'Trades'!A92))))</x:f>
      </x:c>
      <x:c r="F92" s="30"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n.a.",IF(AND(O92&gt;0,SUMIFS('Exits'!$J$9:$J$608,'Exits'!$B$9:$B$608,'Trades'!A92)=O92),ROUND(SUMIFS('Exits'!$F$9:$F$608,'Exits'!$B$9:$B$608,'Trades'!A92),2),"n.a.")))</x:f>
      </x:c>
      <x:c r="G92" s="30" t="str">
        <x:f>IF(P92=0,"",IF(K92&lt;&gt;1,"n.a.",IF('Trades'!J92="NET",'Trades'!L92,ROUND(F92-'Trades'!M92-'Trades'!N92+'Trades'!O92,2))))</x:f>
      </x:c>
      <x:c r="H92" s="31" t="str">
        <x:f>IF(P92=0,"",IF(N92=1,G92/'Trades'!P92,"n.a."))</x:f>
      </x:c>
      <x:c r="I92" s="33" t="str">
        <x:f>IF(P92=0,"",IF(K92&lt;&gt;1,"Position not completed",IF(NOT(ISNUMBER('Trades'!P92)),"Risk missing or invalid: positive, ≤ 1,000,000,000, at most 2 decimals.",IF(OR('Trades'!P92&lt;=0,'Trades'!P92&gt;1000000000,ROUND('Trades'!P92,2)&lt;&gt;'Trades'!P92),"Risk missing or invalid: positive, ≤ 1,000,000,000, at most 2 decimals.",IF(AND('Trades'!Q92&lt;&gt;"PRICE",'Trades'!Q92&lt;&gt;"ALL_IN"),"Select PRICE or ALL_IN",IF('Trades'!Q92&lt;&gt;'Summary'!$K$4,"Different selected basis","Recorded"))))))</x:f>
      </x:c>
      <x:c r="J92" s="33" t="str">
        <x:f>IF(P92=0,"",IF('Summary'!$H$6="Check date filters","Check date filters",IF(L92=1,"Included",IF(K92=1,"Outside period","Not eligible"))))</x:f>
      </x:c>
      <x:c r="K92" s="29" t="n">
        <x:f>IF(P92=0,0,IF('Trades'!I92="UNSUPPORTED",4,IF(C92&lt;&gt;"",3,IF('Trades'!I92="OPEN",2,1))))</x:f>
        <x:v>0</x:v>
      </x:c>
      <x:c r="L92" s="29" t="n">
        <x:f>IF(OR(K92&lt;&gt;1,'Summary'!$H$6="Check date filters"),0,IF(AND(OR('Summary'!$B$6="",E92&gt;='Summary'!$B$6),OR('Summary'!$E$6="",E92&lt;'Summary'!$E$6+1)),1,0))</x:f>
        <x:v>0</x:v>
      </x:c>
      <x:c r="M92" s="29" t="n">
        <x:f>IF(AND(L92=1,N92=1,'Trades'!Q92='Summary'!$K$4),1,0)</x:f>
        <x:v>0</x:v>
      </x:c>
      <x:c r="N92" s="29" t="n">
        <x:f>IF(K92&lt;&gt;1,0,IF(NOT(ISNUMBER('Trades'!P92)),0,IF(AND('Trades'!P92&gt;0,'Trades'!P92&lt;=1000000000,ROUND('Trades'!P92,2)='Trades'!P92,OR('Trades'!Q92="PRICE",'Trades'!Q92="ALL_IN")),1,0)))</x:f>
        <x:v>0</x:v>
      </x:c>
      <x:c r="O92" s="29" t="n">
        <x:f>IF(P92=0,0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0,COUNTIFS('Exits'!$B$9:$B$608,'Trades'!A92,'Exits'!$K$9:$K$608,1)))</x:f>
        <x:v>0</x:v>
      </x:c>
      <x:c r="P92" s="29" t="n">
        <x:f>IF(COUNTA('Trades'!A92:I92,'Trades'!K92:T92)=0,0,1)</x:f>
        <x:v>0</x:v>
      </x:c>
    </x:row>
    <x:row r="93" ht="52" customHeight="1">
      <x:c r="A93" s="29" t="str">
        <x:f>IF(P93=0,"",IF('Trades'!A93="","[Trades "&amp;ROW()&amp;"]",'Trades'!A93))</x:f>
      </x:c>
      <x:c r="B93" s="33" t="str">
        <x:f>IF(K93=0,"",CHOOSE(K93,"Completed","Open","Incomplete / invalid","Unsupported"))</x:f>
      </x:c>
      <x:c r="C93" s="33" t="str">
        <x:f>IF(P93=0,"",IF('Trades'!I93="UNSUPPORTED","Additions / reversals are unsupported",IF('Trades'!A93="","Enter a trade ID",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IDs: text starting with A–Z, up to 64 characters; do not use *, ?, ~, =, &lt; or &gt;. Example: T-001.",IF(COUNTIFS('Trades'!$A$9:$A$208,'Trades'!A93)&lt;&gt;1,"Trade ID is duplicated",IF('Trades'!B93="","Enter the symbol",IF(AND('Trades'!C93&lt;&gt;"LONG",'Trades'!C93&lt;&gt;"SHORT"),"Select LONG or SHORT",IF(NOT(ISNUMBER('Trades'!D93)),"Enter a valid opening date/time",IF(OR('Trades'!D93&lt;1,'Trades'!D93&gt;2958465),"Enter a valid opening date/time",IF(NOT(ISNUMBER('Trades'!E93)),"Enter a positive original quantity",IF(OR('Trades'!E93&lt;=0,'Trades'!E93&gt;1000000,ROUND('Trades'!E93,8)&lt;&gt;'Trades'!E93),"Enter a positive original quantity",IF('Trades'!F93="","State the quantity unit",IF(AND('Trades'!I93&lt;&gt;"OPEN",'Trades'!I93&lt;&gt;"CLOSED"),"Select OPEN or CLOSED",IF(AND('Trades'!J93&lt;&gt;"NET",'Trades'!J93&lt;&gt;"GROSS"),"Select NET or GROSS",IF(COUNTIFS('Exits'!$B$9:$B$608,'Trades'!A93,'Exits'!$G$9:$G$608,-1)&gt;0,"Review linked exit rows",IF(D93&gt;'Trades'!E93,"Closed quantity exceeds original",IF(AND('Trades'!I93="OPEN",D93='Trades'!E93),"OPEN conflicts with no remainder",IF('Trades'!I93="OPEN","",IF(O93=0,"Add a closing event in Exits",IF(D93&lt;&gt;'Trades'!E93,"CLOSED requires all quantity closed",IF(AND('Trades'!J93="NET",NOT(ISNUMBER('Trades'!L93))),"Enter the reconciled whole-position net",IF(AND('Trades'!J93="NET",'Trades'!K93&lt;&gt;"YES"),"Confirm the net covers the whole position",IF(IF('Trades'!J93="NET",IF('Trades'!M93="",FALSE,IF(NOT(ISNUMBER('Trades'!M93)),TRUE,OR('Trades'!M93&lt;0,'Trades'!M93&gt;1000000000,ROUND('Trades'!M93,2)&lt;&gt;'Trades'!M93))),FALSE),"Money: at most 2 decimals; absolute input value ≤ 1,000,000,000.",IF(IF('Trades'!J93="NET",IF('Trades'!N93="",FALSE,IF(NOT(ISNUMBER('Trades'!N93)),TRUE,OR('Trades'!N93&lt;0,'Trades'!N93&gt;1000000000,ROUND('Trades'!N93,2)&lt;&gt;'Trades'!N93))),FALSE),"Money: at most 2 decimals; absolute input value ≤ 1,000,000,000.",IF(IF('Trades'!J93="NET",IF('Trades'!O93="",FALSE,IF(NOT(ISNUMBER('Trades'!O93)),TRUE,OR(ABS('Trades'!O93)&gt;1000000000,ROUND('Trades'!O93,2)&lt;&gt;'Trades'!O93))),FALSE),"Money: at most 2 decimals; absolute input value ≤ 1,000,000,000.",IF(AND('Trades'!J93="GROSS",NOT(ISNUMBER('Trades'!M93))),"Enter commission: zero is a value",IF(AND('Trades'!J93="GROSS",'Trades'!M93&lt;0),"Commission must be nonnegative",IF(AND('Trades'!J93="GROSS",NOT(ISNUMBER('Trades'!N93))),"Enter other fees: zero is a value",IF(AND('Trades'!J93="GROSS",'Trades'!N93&lt;0),"Other fees must be nonnegative",IF(AND('Trades'!J93="GROSS",NOT(ISNUMBER('Trades'!O93))),"Enter signed financing, including zero",IF(AND('Trades'!J93="GROSS",NOT(ISNUMBER(F93))),"Enter gross P&amp;L for every exit",IF(IF('Trades'!J93="NET",OR(ABS('Trades'!L93)&gt;1000000000,ROUND('Trades'!L93,2)&lt;&gt;'Trades'!L93),FALSE),"Money: at most 2 decimals; absolute input value ≤ 1,000,000,000.",IF(IF('Trades'!J93="GROSS",OR(ABS('Trades'!M93)&gt;1000000000,ABS('Trades'!N93)&gt;1000000000,ABS('Trades'!O93)&gt;1000000000,ROUND('Trades'!M93,2)&lt;&gt;'Trades'!M93,ROUND('Trades'!N93,2)&lt;&gt;'Trades'!N93,ROUND('Trades'!O93,2)&lt;&gt;'Trades'!O93),FALSE),"Money: at most 2 decimals; absolute input value ≤ 1,000,000,000.",IF(AND('Trades'!G93&lt;&gt;"",OR(NOT(ISNUMBER('Trades'!G93)),'Trades'!G93&lt;=0)),"Enter a positive price or leave blank",IF(AND('Trades'!H93&lt;&gt;"",OR(NOT(ISNUMBER('Trades'!H93)),'Trades'!H93&lt;=0)),"Enter a positive price or leave blank","")))))))))))))))))))))))))))))))))))</x:f>
      </x:c>
      <x:c r="D93" s="31"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n.a.",ROUND(SUMIFS('Exits'!$I$9:$I$608,'Exits'!$B$9:$B$608,'Trades'!A93),8)))</x:f>
      </x:c>
      <x:c r="E93" s="32"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n.a.",IF(OR(O93=0,COUNTIFS('Exits'!$B$9:$B$608,'Trades'!A93,'Exits'!$G$9:$G$608,-1)&gt;0),"n.a.",_xlfn.MAXIFS('Exits'!$C$9:$C$608,'Exits'!$B$9:$B$608,'Trades'!A93))))</x:f>
      </x:c>
      <x:c r="F93" s="30"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n.a.",IF(AND(O93&gt;0,SUMIFS('Exits'!$J$9:$J$608,'Exits'!$B$9:$B$608,'Trades'!A93)=O93),ROUND(SUMIFS('Exits'!$F$9:$F$608,'Exits'!$B$9:$B$608,'Trades'!A93),2),"n.a.")))</x:f>
      </x:c>
      <x:c r="G93" s="30" t="str">
        <x:f>IF(P93=0,"",IF(K93&lt;&gt;1,"n.a.",IF('Trades'!J93="NET",'Trades'!L93,ROUND(F93-'Trades'!M93-'Trades'!N93+'Trades'!O93,2))))</x:f>
      </x:c>
      <x:c r="H93" s="31" t="str">
        <x:f>IF(P93=0,"",IF(N93=1,G93/'Trades'!P93,"n.a."))</x:f>
      </x:c>
      <x:c r="I93" s="33" t="str">
        <x:f>IF(P93=0,"",IF(K93&lt;&gt;1,"Position not completed",IF(NOT(ISNUMBER('Trades'!P93)),"Risk missing or invalid: positive, ≤ 1,000,000,000, at most 2 decimals.",IF(OR('Trades'!P93&lt;=0,'Trades'!P93&gt;1000000000,ROUND('Trades'!P93,2)&lt;&gt;'Trades'!P93),"Risk missing or invalid: positive, ≤ 1,000,000,000, at most 2 decimals.",IF(AND('Trades'!Q93&lt;&gt;"PRICE",'Trades'!Q93&lt;&gt;"ALL_IN"),"Select PRICE or ALL_IN",IF('Trades'!Q93&lt;&gt;'Summary'!$K$4,"Different selected basis","Recorded"))))))</x:f>
      </x:c>
      <x:c r="J93" s="33" t="str">
        <x:f>IF(P93=0,"",IF('Summary'!$H$6="Check date filters","Check date filters",IF(L93=1,"Included",IF(K93=1,"Outside period","Not eligible"))))</x:f>
      </x:c>
      <x:c r="K93" s="29" t="n">
        <x:f>IF(P93=0,0,IF('Trades'!I93="UNSUPPORTED",4,IF(C93&lt;&gt;"",3,IF('Trades'!I93="OPEN",2,1))))</x:f>
        <x:v>0</x:v>
      </x:c>
      <x:c r="L93" s="29" t="n">
        <x:f>IF(OR(K93&lt;&gt;1,'Summary'!$H$6="Check date filters"),0,IF(AND(OR('Summary'!$B$6="",E93&gt;='Summary'!$B$6),OR('Summary'!$E$6="",E93&lt;'Summary'!$E$6+1)),1,0))</x:f>
        <x:v>0</x:v>
      </x:c>
      <x:c r="M93" s="29" t="n">
        <x:f>IF(AND(L93=1,N93=1,'Trades'!Q93='Summary'!$K$4),1,0)</x:f>
        <x:v>0</x:v>
      </x:c>
      <x:c r="N93" s="29" t="n">
        <x:f>IF(K93&lt;&gt;1,0,IF(NOT(ISNUMBER('Trades'!P93)),0,IF(AND('Trades'!P93&gt;0,'Trades'!P93&lt;=1000000000,ROUND('Trades'!P93,2)='Trades'!P93,OR('Trades'!Q93="PRICE",'Trades'!Q93="ALL_IN")),1,0)))</x:f>
        <x:v>0</x:v>
      </x:c>
      <x:c r="O93" s="29" t="n">
        <x:f>IF(P93=0,0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0,COUNTIFS('Exits'!$B$9:$B$608,'Trades'!A93,'Exits'!$K$9:$K$608,1)))</x:f>
        <x:v>0</x:v>
      </x:c>
      <x:c r="P93" s="29" t="n">
        <x:f>IF(COUNTA('Trades'!A93:I93,'Trades'!K93:T93)=0,0,1)</x:f>
        <x:v>0</x:v>
      </x:c>
    </x:row>
    <x:row r="94" ht="52" customHeight="1">
      <x:c r="A94" s="29" t="str">
        <x:f>IF(P94=0,"",IF('Trades'!A94="","[Trades "&amp;ROW()&amp;"]",'Trades'!A94))</x:f>
      </x:c>
      <x:c r="B94" s="33" t="str">
        <x:f>IF(K94=0,"",CHOOSE(K94,"Completed","Open","Incomplete / invalid","Unsupported"))</x:f>
      </x:c>
      <x:c r="C94" s="33" t="str">
        <x:f>IF(P94=0,"",IF('Trades'!I94="UNSUPPORTED","Additions / reversals are unsupported",IF('Trades'!A94="","Enter a trade ID",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IDs: text starting with A–Z, up to 64 characters; do not use *, ?, ~, =, &lt; or &gt;. Example: T-001.",IF(COUNTIFS('Trades'!$A$9:$A$208,'Trades'!A94)&lt;&gt;1,"Trade ID is duplicated",IF('Trades'!B94="","Enter the symbol",IF(AND('Trades'!C94&lt;&gt;"LONG",'Trades'!C94&lt;&gt;"SHORT"),"Select LONG or SHORT",IF(NOT(ISNUMBER('Trades'!D94)),"Enter a valid opening date/time",IF(OR('Trades'!D94&lt;1,'Trades'!D94&gt;2958465),"Enter a valid opening date/time",IF(NOT(ISNUMBER('Trades'!E94)),"Enter a positive original quantity",IF(OR('Trades'!E94&lt;=0,'Trades'!E94&gt;1000000,ROUND('Trades'!E94,8)&lt;&gt;'Trades'!E94),"Enter a positive original quantity",IF('Trades'!F94="","State the quantity unit",IF(AND('Trades'!I94&lt;&gt;"OPEN",'Trades'!I94&lt;&gt;"CLOSED"),"Select OPEN or CLOSED",IF(AND('Trades'!J94&lt;&gt;"NET",'Trades'!J94&lt;&gt;"GROSS"),"Select NET or GROSS",IF(COUNTIFS('Exits'!$B$9:$B$608,'Trades'!A94,'Exits'!$G$9:$G$608,-1)&gt;0,"Review linked exit rows",IF(D94&gt;'Trades'!E94,"Closed quantity exceeds original",IF(AND('Trades'!I94="OPEN",D94='Trades'!E94),"OPEN conflicts with no remainder",IF('Trades'!I94="OPEN","",IF(O94=0,"Add a closing event in Exits",IF(D94&lt;&gt;'Trades'!E94,"CLOSED requires all quantity closed",IF(AND('Trades'!J94="NET",NOT(ISNUMBER('Trades'!L94))),"Enter the reconciled whole-position net",IF(AND('Trades'!J94="NET",'Trades'!K94&lt;&gt;"YES"),"Confirm the net covers the whole position",IF(IF('Trades'!J94="NET",IF('Trades'!M94="",FALSE,IF(NOT(ISNUMBER('Trades'!M94)),TRUE,OR('Trades'!M94&lt;0,'Trades'!M94&gt;1000000000,ROUND('Trades'!M94,2)&lt;&gt;'Trades'!M94))),FALSE),"Money: at most 2 decimals; absolute input value ≤ 1,000,000,000.",IF(IF('Trades'!J94="NET",IF('Trades'!N94="",FALSE,IF(NOT(ISNUMBER('Trades'!N94)),TRUE,OR('Trades'!N94&lt;0,'Trades'!N94&gt;1000000000,ROUND('Trades'!N94,2)&lt;&gt;'Trades'!N94))),FALSE),"Money: at most 2 decimals; absolute input value ≤ 1,000,000,000.",IF(IF('Trades'!J94="NET",IF('Trades'!O94="",FALSE,IF(NOT(ISNUMBER('Trades'!O94)),TRUE,OR(ABS('Trades'!O94)&gt;1000000000,ROUND('Trades'!O94,2)&lt;&gt;'Trades'!O94))),FALSE),"Money: at most 2 decimals; absolute input value ≤ 1,000,000,000.",IF(AND('Trades'!J94="GROSS",NOT(ISNUMBER('Trades'!M94))),"Enter commission: zero is a value",IF(AND('Trades'!J94="GROSS",'Trades'!M94&lt;0),"Commission must be nonnegative",IF(AND('Trades'!J94="GROSS",NOT(ISNUMBER('Trades'!N94))),"Enter other fees: zero is a value",IF(AND('Trades'!J94="GROSS",'Trades'!N94&lt;0),"Other fees must be nonnegative",IF(AND('Trades'!J94="GROSS",NOT(ISNUMBER('Trades'!O94))),"Enter signed financing, including zero",IF(AND('Trades'!J94="GROSS",NOT(ISNUMBER(F94))),"Enter gross P&amp;L for every exit",IF(IF('Trades'!J94="NET",OR(ABS('Trades'!L94)&gt;1000000000,ROUND('Trades'!L94,2)&lt;&gt;'Trades'!L94),FALSE),"Money: at most 2 decimals; absolute input value ≤ 1,000,000,000.",IF(IF('Trades'!J94="GROSS",OR(ABS('Trades'!M94)&gt;1000000000,ABS('Trades'!N94)&gt;1000000000,ABS('Trades'!O94)&gt;1000000000,ROUND('Trades'!M94,2)&lt;&gt;'Trades'!M94,ROUND('Trades'!N94,2)&lt;&gt;'Trades'!N94,ROUND('Trades'!O94,2)&lt;&gt;'Trades'!O94),FALSE),"Money: at most 2 decimals; absolute input value ≤ 1,000,000,000.",IF(AND('Trades'!G94&lt;&gt;"",OR(NOT(ISNUMBER('Trades'!G94)),'Trades'!G94&lt;=0)),"Enter a positive price or leave blank",IF(AND('Trades'!H94&lt;&gt;"",OR(NOT(ISNUMBER('Trades'!H94)),'Trades'!H94&lt;=0)),"Enter a positive price or leave blank","")))))))))))))))))))))))))))))))))))</x:f>
      </x:c>
      <x:c r="D94" s="31"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n.a.",ROUND(SUMIFS('Exits'!$I$9:$I$608,'Exits'!$B$9:$B$608,'Trades'!A94),8)))</x:f>
      </x:c>
      <x:c r="E94" s="32"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n.a.",IF(OR(O94=0,COUNTIFS('Exits'!$B$9:$B$608,'Trades'!A94,'Exits'!$G$9:$G$608,-1)&gt;0),"n.a.",_xlfn.MAXIFS('Exits'!$C$9:$C$608,'Exits'!$B$9:$B$608,'Trades'!A94))))</x:f>
      </x:c>
      <x:c r="F94" s="30"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n.a.",IF(AND(O94&gt;0,SUMIFS('Exits'!$J$9:$J$608,'Exits'!$B$9:$B$608,'Trades'!A94)=O94),ROUND(SUMIFS('Exits'!$F$9:$F$608,'Exits'!$B$9:$B$608,'Trades'!A94),2),"n.a.")))</x:f>
      </x:c>
      <x:c r="G94" s="30" t="str">
        <x:f>IF(P94=0,"",IF(K94&lt;&gt;1,"n.a.",IF('Trades'!J94="NET",'Trades'!L94,ROUND(F94-'Trades'!M94-'Trades'!N94+'Trades'!O94,2))))</x:f>
      </x:c>
      <x:c r="H94" s="31" t="str">
        <x:f>IF(P94=0,"",IF(N94=1,G94/'Trades'!P94,"n.a."))</x:f>
      </x:c>
      <x:c r="I94" s="33" t="str">
        <x:f>IF(P94=0,"",IF(K94&lt;&gt;1,"Position not completed",IF(NOT(ISNUMBER('Trades'!P94)),"Risk missing or invalid: positive, ≤ 1,000,000,000, at most 2 decimals.",IF(OR('Trades'!P94&lt;=0,'Trades'!P94&gt;1000000000,ROUND('Trades'!P94,2)&lt;&gt;'Trades'!P94),"Risk missing or invalid: positive, ≤ 1,000,000,000, at most 2 decimals.",IF(AND('Trades'!Q94&lt;&gt;"PRICE",'Trades'!Q94&lt;&gt;"ALL_IN"),"Select PRICE or ALL_IN",IF('Trades'!Q94&lt;&gt;'Summary'!$K$4,"Different selected basis","Recorded"))))))</x:f>
      </x:c>
      <x:c r="J94" s="33" t="str">
        <x:f>IF(P94=0,"",IF('Summary'!$H$6="Check date filters","Check date filters",IF(L94=1,"Included",IF(K94=1,"Outside period","Not eligible"))))</x:f>
      </x:c>
      <x:c r="K94" s="29" t="n">
        <x:f>IF(P94=0,0,IF('Trades'!I94="UNSUPPORTED",4,IF(C94&lt;&gt;"",3,IF('Trades'!I94="OPEN",2,1))))</x:f>
        <x:v>0</x:v>
      </x:c>
      <x:c r="L94" s="29" t="n">
        <x:f>IF(OR(K94&lt;&gt;1,'Summary'!$H$6="Check date filters"),0,IF(AND(OR('Summary'!$B$6="",E94&gt;='Summary'!$B$6),OR('Summary'!$E$6="",E94&lt;'Summary'!$E$6+1)),1,0))</x:f>
        <x:v>0</x:v>
      </x:c>
      <x:c r="M94" s="29" t="n">
        <x:f>IF(AND(L94=1,N94=1,'Trades'!Q94='Summary'!$K$4),1,0)</x:f>
        <x:v>0</x:v>
      </x:c>
      <x:c r="N94" s="29" t="n">
        <x:f>IF(K94&lt;&gt;1,0,IF(NOT(ISNUMBER('Trades'!P94)),0,IF(AND('Trades'!P94&gt;0,'Trades'!P94&lt;=1000000000,ROUND('Trades'!P94,2)='Trades'!P94,OR('Trades'!Q94="PRICE",'Trades'!Q94="ALL_IN")),1,0)))</x:f>
        <x:v>0</x:v>
      </x:c>
      <x:c r="O94" s="29" t="n">
        <x:f>IF(P94=0,0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0,COUNTIFS('Exits'!$B$9:$B$608,'Trades'!A94,'Exits'!$K$9:$K$608,1)))</x:f>
        <x:v>0</x:v>
      </x:c>
      <x:c r="P94" s="29" t="n">
        <x:f>IF(COUNTA('Trades'!A94:I94,'Trades'!K94:T94)=0,0,1)</x:f>
        <x:v>0</x:v>
      </x:c>
    </x:row>
    <x:row r="95" ht="52" customHeight="1">
      <x:c r="A95" s="29" t="str">
        <x:f>IF(P95=0,"",IF('Trades'!A95="","[Trades "&amp;ROW()&amp;"]",'Trades'!A95))</x:f>
      </x:c>
      <x:c r="B95" s="33" t="str">
        <x:f>IF(K95=0,"",CHOOSE(K95,"Completed","Open","Incomplete / invalid","Unsupported"))</x:f>
      </x:c>
      <x:c r="C95" s="33" t="str">
        <x:f>IF(P95=0,"",IF('Trades'!I95="UNSUPPORTED","Additions / reversals are unsupported",IF('Trades'!A95="","Enter a trade ID",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IDs: text starting with A–Z, up to 64 characters; do not use *, ?, ~, =, &lt; or &gt;. Example: T-001.",IF(COUNTIFS('Trades'!$A$9:$A$208,'Trades'!A95)&lt;&gt;1,"Trade ID is duplicated",IF('Trades'!B95="","Enter the symbol",IF(AND('Trades'!C95&lt;&gt;"LONG",'Trades'!C95&lt;&gt;"SHORT"),"Select LONG or SHORT",IF(NOT(ISNUMBER('Trades'!D95)),"Enter a valid opening date/time",IF(OR('Trades'!D95&lt;1,'Trades'!D95&gt;2958465),"Enter a valid opening date/time",IF(NOT(ISNUMBER('Trades'!E95)),"Enter a positive original quantity",IF(OR('Trades'!E95&lt;=0,'Trades'!E95&gt;1000000,ROUND('Trades'!E95,8)&lt;&gt;'Trades'!E95),"Enter a positive original quantity",IF('Trades'!F95="","State the quantity unit",IF(AND('Trades'!I95&lt;&gt;"OPEN",'Trades'!I95&lt;&gt;"CLOSED"),"Select OPEN or CLOSED",IF(AND('Trades'!J95&lt;&gt;"NET",'Trades'!J95&lt;&gt;"GROSS"),"Select NET or GROSS",IF(COUNTIFS('Exits'!$B$9:$B$608,'Trades'!A95,'Exits'!$G$9:$G$608,-1)&gt;0,"Review linked exit rows",IF(D95&gt;'Trades'!E95,"Closed quantity exceeds original",IF(AND('Trades'!I95="OPEN",D95='Trades'!E95),"OPEN conflicts with no remainder",IF('Trades'!I95="OPEN","",IF(O95=0,"Add a closing event in Exits",IF(D95&lt;&gt;'Trades'!E95,"CLOSED requires all quantity closed",IF(AND('Trades'!J95="NET",NOT(ISNUMBER('Trades'!L95))),"Enter the reconciled whole-position net",IF(AND('Trades'!J95="NET",'Trades'!K95&lt;&gt;"YES"),"Confirm the net covers the whole position",IF(IF('Trades'!J95="NET",IF('Trades'!M95="",FALSE,IF(NOT(ISNUMBER('Trades'!M95)),TRUE,OR('Trades'!M95&lt;0,'Trades'!M95&gt;1000000000,ROUND('Trades'!M95,2)&lt;&gt;'Trades'!M95))),FALSE),"Money: at most 2 decimals; absolute input value ≤ 1,000,000,000.",IF(IF('Trades'!J95="NET",IF('Trades'!N95="",FALSE,IF(NOT(ISNUMBER('Trades'!N95)),TRUE,OR('Trades'!N95&lt;0,'Trades'!N95&gt;1000000000,ROUND('Trades'!N95,2)&lt;&gt;'Trades'!N95))),FALSE),"Money: at most 2 decimals; absolute input value ≤ 1,000,000,000.",IF(IF('Trades'!J95="NET",IF('Trades'!O95="",FALSE,IF(NOT(ISNUMBER('Trades'!O95)),TRUE,OR(ABS('Trades'!O95)&gt;1000000000,ROUND('Trades'!O95,2)&lt;&gt;'Trades'!O95))),FALSE),"Money: at most 2 decimals; absolute input value ≤ 1,000,000,000.",IF(AND('Trades'!J95="GROSS",NOT(ISNUMBER('Trades'!M95))),"Enter commission: zero is a value",IF(AND('Trades'!J95="GROSS",'Trades'!M95&lt;0),"Commission must be nonnegative",IF(AND('Trades'!J95="GROSS",NOT(ISNUMBER('Trades'!N95))),"Enter other fees: zero is a value",IF(AND('Trades'!J95="GROSS",'Trades'!N95&lt;0),"Other fees must be nonnegative",IF(AND('Trades'!J95="GROSS",NOT(ISNUMBER('Trades'!O95))),"Enter signed financing, including zero",IF(AND('Trades'!J95="GROSS",NOT(ISNUMBER(F95))),"Enter gross P&amp;L for every exit",IF(IF('Trades'!J95="NET",OR(ABS('Trades'!L95)&gt;1000000000,ROUND('Trades'!L95,2)&lt;&gt;'Trades'!L95),FALSE),"Money: at most 2 decimals; absolute input value ≤ 1,000,000,000.",IF(IF('Trades'!J95="GROSS",OR(ABS('Trades'!M95)&gt;1000000000,ABS('Trades'!N95)&gt;1000000000,ABS('Trades'!O95)&gt;1000000000,ROUND('Trades'!M95,2)&lt;&gt;'Trades'!M95,ROUND('Trades'!N95,2)&lt;&gt;'Trades'!N95,ROUND('Trades'!O95,2)&lt;&gt;'Trades'!O95),FALSE),"Money: at most 2 decimals; absolute input value ≤ 1,000,000,000.",IF(AND('Trades'!G95&lt;&gt;"",OR(NOT(ISNUMBER('Trades'!G95)),'Trades'!G95&lt;=0)),"Enter a positive price or leave blank",IF(AND('Trades'!H95&lt;&gt;"",OR(NOT(ISNUMBER('Trades'!H95)),'Trades'!H95&lt;=0)),"Enter a positive price or leave blank","")))))))))))))))))))))))))))))))))))</x:f>
      </x:c>
      <x:c r="D95" s="31"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n.a.",ROUND(SUMIFS('Exits'!$I$9:$I$608,'Exits'!$B$9:$B$608,'Trades'!A95),8)))</x:f>
      </x:c>
      <x:c r="E95" s="32"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n.a.",IF(OR(O95=0,COUNTIFS('Exits'!$B$9:$B$608,'Trades'!A95,'Exits'!$G$9:$G$608,-1)&gt;0),"n.a.",_xlfn.MAXIFS('Exits'!$C$9:$C$608,'Exits'!$B$9:$B$608,'Trades'!A95))))</x:f>
      </x:c>
      <x:c r="F95" s="30"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n.a.",IF(AND(O95&gt;0,SUMIFS('Exits'!$J$9:$J$608,'Exits'!$B$9:$B$608,'Trades'!A95)=O95),ROUND(SUMIFS('Exits'!$F$9:$F$608,'Exits'!$B$9:$B$608,'Trades'!A95),2),"n.a.")))</x:f>
      </x:c>
      <x:c r="G95" s="30" t="str">
        <x:f>IF(P95=0,"",IF(K95&lt;&gt;1,"n.a.",IF('Trades'!J95="NET",'Trades'!L95,ROUND(F95-'Trades'!M95-'Trades'!N95+'Trades'!O95,2))))</x:f>
      </x:c>
      <x:c r="H95" s="31" t="str">
        <x:f>IF(P95=0,"",IF(N95=1,G95/'Trades'!P95,"n.a."))</x:f>
      </x:c>
      <x:c r="I95" s="33" t="str">
        <x:f>IF(P95=0,"",IF(K95&lt;&gt;1,"Position not completed",IF(NOT(ISNUMBER('Trades'!P95)),"Risk missing or invalid: positive, ≤ 1,000,000,000, at most 2 decimals.",IF(OR('Trades'!P95&lt;=0,'Trades'!P95&gt;1000000000,ROUND('Trades'!P95,2)&lt;&gt;'Trades'!P95),"Risk missing or invalid: positive, ≤ 1,000,000,000, at most 2 decimals.",IF(AND('Trades'!Q95&lt;&gt;"PRICE",'Trades'!Q95&lt;&gt;"ALL_IN"),"Select PRICE or ALL_IN",IF('Trades'!Q95&lt;&gt;'Summary'!$K$4,"Different selected basis","Recorded"))))))</x:f>
      </x:c>
      <x:c r="J95" s="33" t="str">
        <x:f>IF(P95=0,"",IF('Summary'!$H$6="Check date filters","Check date filters",IF(L95=1,"Included",IF(K95=1,"Outside period","Not eligible"))))</x:f>
      </x:c>
      <x:c r="K95" s="29" t="n">
        <x:f>IF(P95=0,0,IF('Trades'!I95="UNSUPPORTED",4,IF(C95&lt;&gt;"",3,IF('Trades'!I95="OPEN",2,1))))</x:f>
        <x:v>0</x:v>
      </x:c>
      <x:c r="L95" s="29" t="n">
        <x:f>IF(OR(K95&lt;&gt;1,'Summary'!$H$6="Check date filters"),0,IF(AND(OR('Summary'!$B$6="",E95&gt;='Summary'!$B$6),OR('Summary'!$E$6="",E95&lt;'Summary'!$E$6+1)),1,0))</x:f>
        <x:v>0</x:v>
      </x:c>
      <x:c r="M95" s="29" t="n">
        <x:f>IF(AND(L95=1,N95=1,'Trades'!Q95='Summary'!$K$4),1,0)</x:f>
        <x:v>0</x:v>
      </x:c>
      <x:c r="N95" s="29" t="n">
        <x:f>IF(K95&lt;&gt;1,0,IF(NOT(ISNUMBER('Trades'!P95)),0,IF(AND('Trades'!P95&gt;0,'Trades'!P95&lt;=1000000000,ROUND('Trades'!P95,2)='Trades'!P95,OR('Trades'!Q95="PRICE",'Trades'!Q95="ALL_IN")),1,0)))</x:f>
        <x:v>0</x:v>
      </x:c>
      <x:c r="O95" s="29" t="n">
        <x:f>IF(P95=0,0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0,COUNTIFS('Exits'!$B$9:$B$608,'Trades'!A95,'Exits'!$K$9:$K$608,1)))</x:f>
        <x:v>0</x:v>
      </x:c>
      <x:c r="P95" s="29" t="n">
        <x:f>IF(COUNTA('Trades'!A95:I95,'Trades'!K95:T95)=0,0,1)</x:f>
        <x:v>0</x:v>
      </x:c>
    </x:row>
    <x:row r="96" ht="52" customHeight="1">
      <x:c r="A96" s="29" t="str">
        <x:f>IF(P96=0,"",IF('Trades'!A96="","[Trades "&amp;ROW()&amp;"]",'Trades'!A96))</x:f>
      </x:c>
      <x:c r="B96" s="33" t="str">
        <x:f>IF(K96=0,"",CHOOSE(K96,"Completed","Open","Incomplete / invalid","Unsupported"))</x:f>
      </x:c>
      <x:c r="C96" s="33" t="str">
        <x:f>IF(P96=0,"",IF('Trades'!I96="UNSUPPORTED","Additions / reversals are unsupported",IF('Trades'!A96="","Enter a trade ID",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IDs: text starting with A–Z, up to 64 characters; do not use *, ?, ~, =, &lt; or &gt;. Example: T-001.",IF(COUNTIFS('Trades'!$A$9:$A$208,'Trades'!A96)&lt;&gt;1,"Trade ID is duplicated",IF('Trades'!B96="","Enter the symbol",IF(AND('Trades'!C96&lt;&gt;"LONG",'Trades'!C96&lt;&gt;"SHORT"),"Select LONG or SHORT",IF(NOT(ISNUMBER('Trades'!D96)),"Enter a valid opening date/time",IF(OR('Trades'!D96&lt;1,'Trades'!D96&gt;2958465),"Enter a valid opening date/time",IF(NOT(ISNUMBER('Trades'!E96)),"Enter a positive original quantity",IF(OR('Trades'!E96&lt;=0,'Trades'!E96&gt;1000000,ROUND('Trades'!E96,8)&lt;&gt;'Trades'!E96),"Enter a positive original quantity",IF('Trades'!F96="","State the quantity unit",IF(AND('Trades'!I96&lt;&gt;"OPEN",'Trades'!I96&lt;&gt;"CLOSED"),"Select OPEN or CLOSED",IF(AND('Trades'!J96&lt;&gt;"NET",'Trades'!J96&lt;&gt;"GROSS"),"Select NET or GROSS",IF(COUNTIFS('Exits'!$B$9:$B$608,'Trades'!A96,'Exits'!$G$9:$G$608,-1)&gt;0,"Review linked exit rows",IF(D96&gt;'Trades'!E96,"Closed quantity exceeds original",IF(AND('Trades'!I96="OPEN",D96='Trades'!E96),"OPEN conflicts with no remainder",IF('Trades'!I96="OPEN","",IF(O96=0,"Add a closing event in Exits",IF(D96&lt;&gt;'Trades'!E96,"CLOSED requires all quantity closed",IF(AND('Trades'!J96="NET",NOT(ISNUMBER('Trades'!L96))),"Enter the reconciled whole-position net",IF(AND('Trades'!J96="NET",'Trades'!K96&lt;&gt;"YES"),"Confirm the net covers the whole position",IF(IF('Trades'!J96="NET",IF('Trades'!M96="",FALSE,IF(NOT(ISNUMBER('Trades'!M96)),TRUE,OR('Trades'!M96&lt;0,'Trades'!M96&gt;1000000000,ROUND('Trades'!M96,2)&lt;&gt;'Trades'!M96))),FALSE),"Money: at most 2 decimals; absolute input value ≤ 1,000,000,000.",IF(IF('Trades'!J96="NET",IF('Trades'!N96="",FALSE,IF(NOT(ISNUMBER('Trades'!N96)),TRUE,OR('Trades'!N96&lt;0,'Trades'!N96&gt;1000000000,ROUND('Trades'!N96,2)&lt;&gt;'Trades'!N96))),FALSE),"Money: at most 2 decimals; absolute input value ≤ 1,000,000,000.",IF(IF('Trades'!J96="NET",IF('Trades'!O96="",FALSE,IF(NOT(ISNUMBER('Trades'!O96)),TRUE,OR(ABS('Trades'!O96)&gt;1000000000,ROUND('Trades'!O96,2)&lt;&gt;'Trades'!O96))),FALSE),"Money: at most 2 decimals; absolute input value ≤ 1,000,000,000.",IF(AND('Trades'!J96="GROSS",NOT(ISNUMBER('Trades'!M96))),"Enter commission: zero is a value",IF(AND('Trades'!J96="GROSS",'Trades'!M96&lt;0),"Commission must be nonnegative",IF(AND('Trades'!J96="GROSS",NOT(ISNUMBER('Trades'!N96))),"Enter other fees: zero is a value",IF(AND('Trades'!J96="GROSS",'Trades'!N96&lt;0),"Other fees must be nonnegative",IF(AND('Trades'!J96="GROSS",NOT(ISNUMBER('Trades'!O96))),"Enter signed financing, including zero",IF(AND('Trades'!J96="GROSS",NOT(ISNUMBER(F96))),"Enter gross P&amp;L for every exit",IF(IF('Trades'!J96="NET",OR(ABS('Trades'!L96)&gt;1000000000,ROUND('Trades'!L96,2)&lt;&gt;'Trades'!L96),FALSE),"Money: at most 2 decimals; absolute input value ≤ 1,000,000,000.",IF(IF('Trades'!J96="GROSS",OR(ABS('Trades'!M96)&gt;1000000000,ABS('Trades'!N96)&gt;1000000000,ABS('Trades'!O96)&gt;1000000000,ROUND('Trades'!M96,2)&lt;&gt;'Trades'!M96,ROUND('Trades'!N96,2)&lt;&gt;'Trades'!N96,ROUND('Trades'!O96,2)&lt;&gt;'Trades'!O96),FALSE),"Money: at most 2 decimals; absolute input value ≤ 1,000,000,000.",IF(AND('Trades'!G96&lt;&gt;"",OR(NOT(ISNUMBER('Trades'!G96)),'Trades'!G96&lt;=0)),"Enter a positive price or leave blank",IF(AND('Trades'!H96&lt;&gt;"",OR(NOT(ISNUMBER('Trades'!H96)),'Trades'!H96&lt;=0)),"Enter a positive price or leave blank","")))))))))))))))))))))))))))))))))))</x:f>
      </x:c>
      <x:c r="D96" s="31"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n.a.",ROUND(SUMIFS('Exits'!$I$9:$I$608,'Exits'!$B$9:$B$608,'Trades'!A96),8)))</x:f>
      </x:c>
      <x:c r="E96" s="32"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n.a.",IF(OR(O96=0,COUNTIFS('Exits'!$B$9:$B$608,'Trades'!A96,'Exits'!$G$9:$G$608,-1)&gt;0),"n.a.",_xlfn.MAXIFS('Exits'!$C$9:$C$608,'Exits'!$B$9:$B$608,'Trades'!A96))))</x:f>
      </x:c>
      <x:c r="F96" s="30"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n.a.",IF(AND(O96&gt;0,SUMIFS('Exits'!$J$9:$J$608,'Exits'!$B$9:$B$608,'Trades'!A96)=O96),ROUND(SUMIFS('Exits'!$F$9:$F$608,'Exits'!$B$9:$B$608,'Trades'!A96),2),"n.a.")))</x:f>
      </x:c>
      <x:c r="G96" s="30" t="str">
        <x:f>IF(P96=0,"",IF(K96&lt;&gt;1,"n.a.",IF('Trades'!J96="NET",'Trades'!L96,ROUND(F96-'Trades'!M96-'Trades'!N96+'Trades'!O96,2))))</x:f>
      </x:c>
      <x:c r="H96" s="31" t="str">
        <x:f>IF(P96=0,"",IF(N96=1,G96/'Trades'!P96,"n.a."))</x:f>
      </x:c>
      <x:c r="I96" s="33" t="str">
        <x:f>IF(P96=0,"",IF(K96&lt;&gt;1,"Position not completed",IF(NOT(ISNUMBER('Trades'!P96)),"Risk missing or invalid: positive, ≤ 1,000,000,000, at most 2 decimals.",IF(OR('Trades'!P96&lt;=0,'Trades'!P96&gt;1000000000,ROUND('Trades'!P96,2)&lt;&gt;'Trades'!P96),"Risk missing or invalid: positive, ≤ 1,000,000,000, at most 2 decimals.",IF(AND('Trades'!Q96&lt;&gt;"PRICE",'Trades'!Q96&lt;&gt;"ALL_IN"),"Select PRICE or ALL_IN",IF('Trades'!Q96&lt;&gt;'Summary'!$K$4,"Different selected basis","Recorded"))))))</x:f>
      </x:c>
      <x:c r="J96" s="33" t="str">
        <x:f>IF(P96=0,"",IF('Summary'!$H$6="Check date filters","Check date filters",IF(L96=1,"Included",IF(K96=1,"Outside period","Not eligible"))))</x:f>
      </x:c>
      <x:c r="K96" s="29" t="n">
        <x:f>IF(P96=0,0,IF('Trades'!I96="UNSUPPORTED",4,IF(C96&lt;&gt;"",3,IF('Trades'!I96="OPEN",2,1))))</x:f>
        <x:v>0</x:v>
      </x:c>
      <x:c r="L96" s="29" t="n">
        <x:f>IF(OR(K96&lt;&gt;1,'Summary'!$H$6="Check date filters"),0,IF(AND(OR('Summary'!$B$6="",E96&gt;='Summary'!$B$6),OR('Summary'!$E$6="",E96&lt;'Summary'!$E$6+1)),1,0))</x:f>
        <x:v>0</x:v>
      </x:c>
      <x:c r="M96" s="29" t="n">
        <x:f>IF(AND(L96=1,N96=1,'Trades'!Q96='Summary'!$K$4),1,0)</x:f>
        <x:v>0</x:v>
      </x:c>
      <x:c r="N96" s="29" t="n">
        <x:f>IF(K96&lt;&gt;1,0,IF(NOT(ISNUMBER('Trades'!P96)),0,IF(AND('Trades'!P96&gt;0,'Trades'!P96&lt;=1000000000,ROUND('Trades'!P96,2)='Trades'!P96,OR('Trades'!Q96="PRICE",'Trades'!Q96="ALL_IN")),1,0)))</x:f>
        <x:v>0</x:v>
      </x:c>
      <x:c r="O96" s="29" t="n">
        <x:f>IF(P96=0,0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0,COUNTIFS('Exits'!$B$9:$B$608,'Trades'!A96,'Exits'!$K$9:$K$608,1)))</x:f>
        <x:v>0</x:v>
      </x:c>
      <x:c r="P96" s="29" t="n">
        <x:f>IF(COUNTA('Trades'!A96:I96,'Trades'!K96:T96)=0,0,1)</x:f>
        <x:v>0</x:v>
      </x:c>
    </x:row>
    <x:row r="97" ht="52" customHeight="1">
      <x:c r="A97" s="29" t="str">
        <x:f>IF(P97=0,"",IF('Trades'!A97="","[Trades "&amp;ROW()&amp;"]",'Trades'!A97))</x:f>
      </x:c>
      <x:c r="B97" s="33" t="str">
        <x:f>IF(K97=0,"",CHOOSE(K97,"Completed","Open","Incomplete / invalid","Unsupported"))</x:f>
      </x:c>
      <x:c r="C97" s="33" t="str">
        <x:f>IF(P97=0,"",IF('Trades'!I97="UNSUPPORTED","Additions / reversals are unsupported",IF('Trades'!A97="","Enter a trade ID",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IDs: text starting with A–Z, up to 64 characters; do not use *, ?, ~, =, &lt; or &gt;. Example: T-001.",IF(COUNTIFS('Trades'!$A$9:$A$208,'Trades'!A97)&lt;&gt;1,"Trade ID is duplicated",IF('Trades'!B97="","Enter the symbol",IF(AND('Trades'!C97&lt;&gt;"LONG",'Trades'!C97&lt;&gt;"SHORT"),"Select LONG or SHORT",IF(NOT(ISNUMBER('Trades'!D97)),"Enter a valid opening date/time",IF(OR('Trades'!D97&lt;1,'Trades'!D97&gt;2958465),"Enter a valid opening date/time",IF(NOT(ISNUMBER('Trades'!E97)),"Enter a positive original quantity",IF(OR('Trades'!E97&lt;=0,'Trades'!E97&gt;1000000,ROUND('Trades'!E97,8)&lt;&gt;'Trades'!E97),"Enter a positive original quantity",IF('Trades'!F97="","State the quantity unit",IF(AND('Trades'!I97&lt;&gt;"OPEN",'Trades'!I97&lt;&gt;"CLOSED"),"Select OPEN or CLOSED",IF(AND('Trades'!J97&lt;&gt;"NET",'Trades'!J97&lt;&gt;"GROSS"),"Select NET or GROSS",IF(COUNTIFS('Exits'!$B$9:$B$608,'Trades'!A97,'Exits'!$G$9:$G$608,-1)&gt;0,"Review linked exit rows",IF(D97&gt;'Trades'!E97,"Closed quantity exceeds original",IF(AND('Trades'!I97="OPEN",D97='Trades'!E97),"OPEN conflicts with no remainder",IF('Trades'!I97="OPEN","",IF(O97=0,"Add a closing event in Exits",IF(D97&lt;&gt;'Trades'!E97,"CLOSED requires all quantity closed",IF(AND('Trades'!J97="NET",NOT(ISNUMBER('Trades'!L97))),"Enter the reconciled whole-position net",IF(AND('Trades'!J97="NET",'Trades'!K97&lt;&gt;"YES"),"Confirm the net covers the whole position",IF(IF('Trades'!J97="NET",IF('Trades'!M97="",FALSE,IF(NOT(ISNUMBER('Trades'!M97)),TRUE,OR('Trades'!M97&lt;0,'Trades'!M97&gt;1000000000,ROUND('Trades'!M97,2)&lt;&gt;'Trades'!M97))),FALSE),"Money: at most 2 decimals; absolute input value ≤ 1,000,000,000.",IF(IF('Trades'!J97="NET",IF('Trades'!N97="",FALSE,IF(NOT(ISNUMBER('Trades'!N97)),TRUE,OR('Trades'!N97&lt;0,'Trades'!N97&gt;1000000000,ROUND('Trades'!N97,2)&lt;&gt;'Trades'!N97))),FALSE),"Money: at most 2 decimals; absolute input value ≤ 1,000,000,000.",IF(IF('Trades'!J97="NET",IF('Trades'!O97="",FALSE,IF(NOT(ISNUMBER('Trades'!O97)),TRUE,OR(ABS('Trades'!O97)&gt;1000000000,ROUND('Trades'!O97,2)&lt;&gt;'Trades'!O97))),FALSE),"Money: at most 2 decimals; absolute input value ≤ 1,000,000,000.",IF(AND('Trades'!J97="GROSS",NOT(ISNUMBER('Trades'!M97))),"Enter commission: zero is a value",IF(AND('Trades'!J97="GROSS",'Trades'!M97&lt;0),"Commission must be nonnegative",IF(AND('Trades'!J97="GROSS",NOT(ISNUMBER('Trades'!N97))),"Enter other fees: zero is a value",IF(AND('Trades'!J97="GROSS",'Trades'!N97&lt;0),"Other fees must be nonnegative",IF(AND('Trades'!J97="GROSS",NOT(ISNUMBER('Trades'!O97))),"Enter signed financing, including zero",IF(AND('Trades'!J97="GROSS",NOT(ISNUMBER(F97))),"Enter gross P&amp;L for every exit",IF(IF('Trades'!J97="NET",OR(ABS('Trades'!L97)&gt;1000000000,ROUND('Trades'!L97,2)&lt;&gt;'Trades'!L97),FALSE),"Money: at most 2 decimals; absolute input value ≤ 1,000,000,000.",IF(IF('Trades'!J97="GROSS",OR(ABS('Trades'!M97)&gt;1000000000,ABS('Trades'!N97)&gt;1000000000,ABS('Trades'!O97)&gt;1000000000,ROUND('Trades'!M97,2)&lt;&gt;'Trades'!M97,ROUND('Trades'!N97,2)&lt;&gt;'Trades'!N97,ROUND('Trades'!O97,2)&lt;&gt;'Trades'!O97),FALSE),"Money: at most 2 decimals; absolute input value ≤ 1,000,000,000.",IF(AND('Trades'!G97&lt;&gt;"",OR(NOT(ISNUMBER('Trades'!G97)),'Trades'!G97&lt;=0)),"Enter a positive price or leave blank",IF(AND('Trades'!H97&lt;&gt;"",OR(NOT(ISNUMBER('Trades'!H97)),'Trades'!H97&lt;=0)),"Enter a positive price or leave blank","")))))))))))))))))))))))))))))))))))</x:f>
      </x:c>
      <x:c r="D97" s="31"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n.a.",ROUND(SUMIFS('Exits'!$I$9:$I$608,'Exits'!$B$9:$B$608,'Trades'!A97),8)))</x:f>
      </x:c>
      <x:c r="E97" s="32"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n.a.",IF(OR(O97=0,COUNTIFS('Exits'!$B$9:$B$608,'Trades'!A97,'Exits'!$G$9:$G$608,-1)&gt;0),"n.a.",_xlfn.MAXIFS('Exits'!$C$9:$C$608,'Exits'!$B$9:$B$608,'Trades'!A97))))</x:f>
      </x:c>
      <x:c r="F97" s="30"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n.a.",IF(AND(O97&gt;0,SUMIFS('Exits'!$J$9:$J$608,'Exits'!$B$9:$B$608,'Trades'!A97)=O97),ROUND(SUMIFS('Exits'!$F$9:$F$608,'Exits'!$B$9:$B$608,'Trades'!A97),2),"n.a.")))</x:f>
      </x:c>
      <x:c r="G97" s="30" t="str">
        <x:f>IF(P97=0,"",IF(K97&lt;&gt;1,"n.a.",IF('Trades'!J97="NET",'Trades'!L97,ROUND(F97-'Trades'!M97-'Trades'!N97+'Trades'!O97,2))))</x:f>
      </x:c>
      <x:c r="H97" s="31" t="str">
        <x:f>IF(P97=0,"",IF(N97=1,G97/'Trades'!P97,"n.a."))</x:f>
      </x:c>
      <x:c r="I97" s="33" t="str">
        <x:f>IF(P97=0,"",IF(K97&lt;&gt;1,"Position not completed",IF(NOT(ISNUMBER('Trades'!P97)),"Risk missing or invalid: positive, ≤ 1,000,000,000, at most 2 decimals.",IF(OR('Trades'!P97&lt;=0,'Trades'!P97&gt;1000000000,ROUND('Trades'!P97,2)&lt;&gt;'Trades'!P97),"Risk missing or invalid: positive, ≤ 1,000,000,000, at most 2 decimals.",IF(AND('Trades'!Q97&lt;&gt;"PRICE",'Trades'!Q97&lt;&gt;"ALL_IN"),"Select PRICE or ALL_IN",IF('Trades'!Q97&lt;&gt;'Summary'!$K$4,"Different selected basis","Recorded"))))))</x:f>
      </x:c>
      <x:c r="J97" s="33" t="str">
        <x:f>IF(P97=0,"",IF('Summary'!$H$6="Check date filters","Check date filters",IF(L97=1,"Included",IF(K97=1,"Outside period","Not eligible"))))</x:f>
      </x:c>
      <x:c r="K97" s="29" t="n">
        <x:f>IF(P97=0,0,IF('Trades'!I97="UNSUPPORTED",4,IF(C97&lt;&gt;"",3,IF('Trades'!I97="OPEN",2,1))))</x:f>
        <x:v>0</x:v>
      </x:c>
      <x:c r="L97" s="29" t="n">
        <x:f>IF(OR(K97&lt;&gt;1,'Summary'!$H$6="Check date filters"),0,IF(AND(OR('Summary'!$B$6="",E97&gt;='Summary'!$B$6),OR('Summary'!$E$6="",E97&lt;'Summary'!$E$6+1)),1,0))</x:f>
        <x:v>0</x:v>
      </x:c>
      <x:c r="M97" s="29" t="n">
        <x:f>IF(AND(L97=1,N97=1,'Trades'!Q97='Summary'!$K$4),1,0)</x:f>
        <x:v>0</x:v>
      </x:c>
      <x:c r="N97" s="29" t="n">
        <x:f>IF(K97&lt;&gt;1,0,IF(NOT(ISNUMBER('Trades'!P97)),0,IF(AND('Trades'!P97&gt;0,'Trades'!P97&lt;=1000000000,ROUND('Trades'!P97,2)='Trades'!P97,OR('Trades'!Q97="PRICE",'Trades'!Q97="ALL_IN")),1,0)))</x:f>
        <x:v>0</x:v>
      </x:c>
      <x:c r="O97" s="29" t="n">
        <x:f>IF(P97=0,0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0,COUNTIFS('Exits'!$B$9:$B$608,'Trades'!A97,'Exits'!$K$9:$K$608,1)))</x:f>
        <x:v>0</x:v>
      </x:c>
      <x:c r="P97" s="29" t="n">
        <x:f>IF(COUNTA('Trades'!A97:I97,'Trades'!K97:T97)=0,0,1)</x:f>
        <x:v>0</x:v>
      </x:c>
    </x:row>
    <x:row r="98" ht="52" customHeight="1">
      <x:c r="A98" s="29" t="str">
        <x:f>IF(P98=0,"",IF('Trades'!A98="","[Trades "&amp;ROW()&amp;"]",'Trades'!A98))</x:f>
      </x:c>
      <x:c r="B98" s="33" t="str">
        <x:f>IF(K98=0,"",CHOOSE(K98,"Completed","Open","Incomplete / invalid","Unsupported"))</x:f>
      </x:c>
      <x:c r="C98" s="33" t="str">
        <x:f>IF(P98=0,"",IF('Trades'!I98="UNSUPPORTED","Additions / reversals are unsupported",IF('Trades'!A98="","Enter a trade ID",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IDs: text starting with A–Z, up to 64 characters; do not use *, ?, ~, =, &lt; or &gt;. Example: T-001.",IF(COUNTIFS('Trades'!$A$9:$A$208,'Trades'!A98)&lt;&gt;1,"Trade ID is duplicated",IF('Trades'!B98="","Enter the symbol",IF(AND('Trades'!C98&lt;&gt;"LONG",'Trades'!C98&lt;&gt;"SHORT"),"Select LONG or SHORT",IF(NOT(ISNUMBER('Trades'!D98)),"Enter a valid opening date/time",IF(OR('Trades'!D98&lt;1,'Trades'!D98&gt;2958465),"Enter a valid opening date/time",IF(NOT(ISNUMBER('Trades'!E98)),"Enter a positive original quantity",IF(OR('Trades'!E98&lt;=0,'Trades'!E98&gt;1000000,ROUND('Trades'!E98,8)&lt;&gt;'Trades'!E98),"Enter a positive original quantity",IF('Trades'!F98="","State the quantity unit",IF(AND('Trades'!I98&lt;&gt;"OPEN",'Trades'!I98&lt;&gt;"CLOSED"),"Select OPEN or CLOSED",IF(AND('Trades'!J98&lt;&gt;"NET",'Trades'!J98&lt;&gt;"GROSS"),"Select NET or GROSS",IF(COUNTIFS('Exits'!$B$9:$B$608,'Trades'!A98,'Exits'!$G$9:$G$608,-1)&gt;0,"Review linked exit rows",IF(D98&gt;'Trades'!E98,"Closed quantity exceeds original",IF(AND('Trades'!I98="OPEN",D98='Trades'!E98),"OPEN conflicts with no remainder",IF('Trades'!I98="OPEN","",IF(O98=0,"Add a closing event in Exits",IF(D98&lt;&gt;'Trades'!E98,"CLOSED requires all quantity closed",IF(AND('Trades'!J98="NET",NOT(ISNUMBER('Trades'!L98))),"Enter the reconciled whole-position net",IF(AND('Trades'!J98="NET",'Trades'!K98&lt;&gt;"YES"),"Confirm the net covers the whole position",IF(IF('Trades'!J98="NET",IF('Trades'!M98="",FALSE,IF(NOT(ISNUMBER('Trades'!M98)),TRUE,OR('Trades'!M98&lt;0,'Trades'!M98&gt;1000000000,ROUND('Trades'!M98,2)&lt;&gt;'Trades'!M98))),FALSE),"Money: at most 2 decimals; absolute input value ≤ 1,000,000,000.",IF(IF('Trades'!J98="NET",IF('Trades'!N98="",FALSE,IF(NOT(ISNUMBER('Trades'!N98)),TRUE,OR('Trades'!N98&lt;0,'Trades'!N98&gt;1000000000,ROUND('Trades'!N98,2)&lt;&gt;'Trades'!N98))),FALSE),"Money: at most 2 decimals; absolute input value ≤ 1,000,000,000.",IF(IF('Trades'!J98="NET",IF('Trades'!O98="",FALSE,IF(NOT(ISNUMBER('Trades'!O98)),TRUE,OR(ABS('Trades'!O98)&gt;1000000000,ROUND('Trades'!O98,2)&lt;&gt;'Trades'!O98))),FALSE),"Money: at most 2 decimals; absolute input value ≤ 1,000,000,000.",IF(AND('Trades'!J98="GROSS",NOT(ISNUMBER('Trades'!M98))),"Enter commission: zero is a value",IF(AND('Trades'!J98="GROSS",'Trades'!M98&lt;0),"Commission must be nonnegative",IF(AND('Trades'!J98="GROSS",NOT(ISNUMBER('Trades'!N98))),"Enter other fees: zero is a value",IF(AND('Trades'!J98="GROSS",'Trades'!N98&lt;0),"Other fees must be nonnegative",IF(AND('Trades'!J98="GROSS",NOT(ISNUMBER('Trades'!O98))),"Enter signed financing, including zero",IF(AND('Trades'!J98="GROSS",NOT(ISNUMBER(F98))),"Enter gross P&amp;L for every exit",IF(IF('Trades'!J98="NET",OR(ABS('Trades'!L98)&gt;1000000000,ROUND('Trades'!L98,2)&lt;&gt;'Trades'!L98),FALSE),"Money: at most 2 decimals; absolute input value ≤ 1,000,000,000.",IF(IF('Trades'!J98="GROSS",OR(ABS('Trades'!M98)&gt;1000000000,ABS('Trades'!N98)&gt;1000000000,ABS('Trades'!O98)&gt;1000000000,ROUND('Trades'!M98,2)&lt;&gt;'Trades'!M98,ROUND('Trades'!N98,2)&lt;&gt;'Trades'!N98,ROUND('Trades'!O98,2)&lt;&gt;'Trades'!O98),FALSE),"Money: at most 2 decimals; absolute input value ≤ 1,000,000,000.",IF(AND('Trades'!G98&lt;&gt;"",OR(NOT(ISNUMBER('Trades'!G98)),'Trades'!G98&lt;=0)),"Enter a positive price or leave blank",IF(AND('Trades'!H98&lt;&gt;"",OR(NOT(ISNUMBER('Trades'!H98)),'Trades'!H98&lt;=0)),"Enter a positive price or leave blank","")))))))))))))))))))))))))))))))))))</x:f>
      </x:c>
      <x:c r="D98" s="31"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n.a.",ROUND(SUMIFS('Exits'!$I$9:$I$608,'Exits'!$B$9:$B$608,'Trades'!A98),8)))</x:f>
      </x:c>
      <x:c r="E98" s="32"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n.a.",IF(OR(O98=0,COUNTIFS('Exits'!$B$9:$B$608,'Trades'!A98,'Exits'!$G$9:$G$608,-1)&gt;0),"n.a.",_xlfn.MAXIFS('Exits'!$C$9:$C$608,'Exits'!$B$9:$B$608,'Trades'!A98))))</x:f>
      </x:c>
      <x:c r="F98" s="30"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n.a.",IF(AND(O98&gt;0,SUMIFS('Exits'!$J$9:$J$608,'Exits'!$B$9:$B$608,'Trades'!A98)=O98),ROUND(SUMIFS('Exits'!$F$9:$F$608,'Exits'!$B$9:$B$608,'Trades'!A98),2),"n.a.")))</x:f>
      </x:c>
      <x:c r="G98" s="30" t="str">
        <x:f>IF(P98=0,"",IF(K98&lt;&gt;1,"n.a.",IF('Trades'!J98="NET",'Trades'!L98,ROUND(F98-'Trades'!M98-'Trades'!N98+'Trades'!O98,2))))</x:f>
      </x:c>
      <x:c r="H98" s="31" t="str">
        <x:f>IF(P98=0,"",IF(N98=1,G98/'Trades'!P98,"n.a."))</x:f>
      </x:c>
      <x:c r="I98" s="33" t="str">
        <x:f>IF(P98=0,"",IF(K98&lt;&gt;1,"Position not completed",IF(NOT(ISNUMBER('Trades'!P98)),"Risk missing or invalid: positive, ≤ 1,000,000,000, at most 2 decimals.",IF(OR('Trades'!P98&lt;=0,'Trades'!P98&gt;1000000000,ROUND('Trades'!P98,2)&lt;&gt;'Trades'!P98),"Risk missing or invalid: positive, ≤ 1,000,000,000, at most 2 decimals.",IF(AND('Trades'!Q98&lt;&gt;"PRICE",'Trades'!Q98&lt;&gt;"ALL_IN"),"Select PRICE or ALL_IN",IF('Trades'!Q98&lt;&gt;'Summary'!$K$4,"Different selected basis","Recorded"))))))</x:f>
      </x:c>
      <x:c r="J98" s="33" t="str">
        <x:f>IF(P98=0,"",IF('Summary'!$H$6="Check date filters","Check date filters",IF(L98=1,"Included",IF(K98=1,"Outside period","Not eligible"))))</x:f>
      </x:c>
      <x:c r="K98" s="29" t="n">
        <x:f>IF(P98=0,0,IF('Trades'!I98="UNSUPPORTED",4,IF(C98&lt;&gt;"",3,IF('Trades'!I98="OPEN",2,1))))</x:f>
        <x:v>0</x:v>
      </x:c>
      <x:c r="L98" s="29" t="n">
        <x:f>IF(OR(K98&lt;&gt;1,'Summary'!$H$6="Check date filters"),0,IF(AND(OR('Summary'!$B$6="",E98&gt;='Summary'!$B$6),OR('Summary'!$E$6="",E98&lt;'Summary'!$E$6+1)),1,0))</x:f>
        <x:v>0</x:v>
      </x:c>
      <x:c r="M98" s="29" t="n">
        <x:f>IF(AND(L98=1,N98=1,'Trades'!Q98='Summary'!$K$4),1,0)</x:f>
        <x:v>0</x:v>
      </x:c>
      <x:c r="N98" s="29" t="n">
        <x:f>IF(K98&lt;&gt;1,0,IF(NOT(ISNUMBER('Trades'!P98)),0,IF(AND('Trades'!P98&gt;0,'Trades'!P98&lt;=1000000000,ROUND('Trades'!P98,2)='Trades'!P98,OR('Trades'!Q98="PRICE",'Trades'!Q98="ALL_IN")),1,0)))</x:f>
        <x:v>0</x:v>
      </x:c>
      <x:c r="O98" s="29" t="n">
        <x:f>IF(P98=0,0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0,COUNTIFS('Exits'!$B$9:$B$608,'Trades'!A98,'Exits'!$K$9:$K$608,1)))</x:f>
        <x:v>0</x:v>
      </x:c>
      <x:c r="P98" s="29" t="n">
        <x:f>IF(COUNTA('Trades'!A98:I98,'Trades'!K98:T98)=0,0,1)</x:f>
        <x:v>0</x:v>
      </x:c>
    </x:row>
    <x:row r="99" ht="52" customHeight="1">
      <x:c r="A99" s="29" t="str">
        <x:f>IF(P99=0,"",IF('Trades'!A99="","[Trades "&amp;ROW()&amp;"]",'Trades'!A99))</x:f>
      </x:c>
      <x:c r="B99" s="33" t="str">
        <x:f>IF(K99=0,"",CHOOSE(K99,"Completed","Open","Incomplete / invalid","Unsupported"))</x:f>
      </x:c>
      <x:c r="C99" s="33" t="str">
        <x:f>IF(P99=0,"",IF('Trades'!I99="UNSUPPORTED","Additions / reversals are unsupported",IF('Trades'!A99="","Enter a trade ID",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IDs: text starting with A–Z, up to 64 characters; do not use *, ?, ~, =, &lt; or &gt;. Example: T-001.",IF(COUNTIFS('Trades'!$A$9:$A$208,'Trades'!A99)&lt;&gt;1,"Trade ID is duplicated",IF('Trades'!B99="","Enter the symbol",IF(AND('Trades'!C99&lt;&gt;"LONG",'Trades'!C99&lt;&gt;"SHORT"),"Select LONG or SHORT",IF(NOT(ISNUMBER('Trades'!D99)),"Enter a valid opening date/time",IF(OR('Trades'!D99&lt;1,'Trades'!D99&gt;2958465),"Enter a valid opening date/time",IF(NOT(ISNUMBER('Trades'!E99)),"Enter a positive original quantity",IF(OR('Trades'!E99&lt;=0,'Trades'!E99&gt;1000000,ROUND('Trades'!E99,8)&lt;&gt;'Trades'!E99),"Enter a positive original quantity",IF('Trades'!F99="","State the quantity unit",IF(AND('Trades'!I99&lt;&gt;"OPEN",'Trades'!I99&lt;&gt;"CLOSED"),"Select OPEN or CLOSED",IF(AND('Trades'!J99&lt;&gt;"NET",'Trades'!J99&lt;&gt;"GROSS"),"Select NET or GROSS",IF(COUNTIFS('Exits'!$B$9:$B$608,'Trades'!A99,'Exits'!$G$9:$G$608,-1)&gt;0,"Review linked exit rows",IF(D99&gt;'Trades'!E99,"Closed quantity exceeds original",IF(AND('Trades'!I99="OPEN",D99='Trades'!E99),"OPEN conflicts with no remainder",IF('Trades'!I99="OPEN","",IF(O99=0,"Add a closing event in Exits",IF(D99&lt;&gt;'Trades'!E99,"CLOSED requires all quantity closed",IF(AND('Trades'!J99="NET",NOT(ISNUMBER('Trades'!L99))),"Enter the reconciled whole-position net",IF(AND('Trades'!J99="NET",'Trades'!K99&lt;&gt;"YES"),"Confirm the net covers the whole position",IF(IF('Trades'!J99="NET",IF('Trades'!M99="",FALSE,IF(NOT(ISNUMBER('Trades'!M99)),TRUE,OR('Trades'!M99&lt;0,'Trades'!M99&gt;1000000000,ROUND('Trades'!M99,2)&lt;&gt;'Trades'!M99))),FALSE),"Money: at most 2 decimals; absolute input value ≤ 1,000,000,000.",IF(IF('Trades'!J99="NET",IF('Trades'!N99="",FALSE,IF(NOT(ISNUMBER('Trades'!N99)),TRUE,OR('Trades'!N99&lt;0,'Trades'!N99&gt;1000000000,ROUND('Trades'!N99,2)&lt;&gt;'Trades'!N99))),FALSE),"Money: at most 2 decimals; absolute input value ≤ 1,000,000,000.",IF(IF('Trades'!J99="NET",IF('Trades'!O99="",FALSE,IF(NOT(ISNUMBER('Trades'!O99)),TRUE,OR(ABS('Trades'!O99)&gt;1000000000,ROUND('Trades'!O99,2)&lt;&gt;'Trades'!O99))),FALSE),"Money: at most 2 decimals; absolute input value ≤ 1,000,000,000.",IF(AND('Trades'!J99="GROSS",NOT(ISNUMBER('Trades'!M99))),"Enter commission: zero is a value",IF(AND('Trades'!J99="GROSS",'Trades'!M99&lt;0),"Commission must be nonnegative",IF(AND('Trades'!J99="GROSS",NOT(ISNUMBER('Trades'!N99))),"Enter other fees: zero is a value",IF(AND('Trades'!J99="GROSS",'Trades'!N99&lt;0),"Other fees must be nonnegative",IF(AND('Trades'!J99="GROSS",NOT(ISNUMBER('Trades'!O99))),"Enter signed financing, including zero",IF(AND('Trades'!J99="GROSS",NOT(ISNUMBER(F99))),"Enter gross P&amp;L for every exit",IF(IF('Trades'!J99="NET",OR(ABS('Trades'!L99)&gt;1000000000,ROUND('Trades'!L99,2)&lt;&gt;'Trades'!L99),FALSE),"Money: at most 2 decimals; absolute input value ≤ 1,000,000,000.",IF(IF('Trades'!J99="GROSS",OR(ABS('Trades'!M99)&gt;1000000000,ABS('Trades'!N99)&gt;1000000000,ABS('Trades'!O99)&gt;1000000000,ROUND('Trades'!M99,2)&lt;&gt;'Trades'!M99,ROUND('Trades'!N99,2)&lt;&gt;'Trades'!N99,ROUND('Trades'!O99,2)&lt;&gt;'Trades'!O99),FALSE),"Money: at most 2 decimals; absolute input value ≤ 1,000,000,000.",IF(AND('Trades'!G99&lt;&gt;"",OR(NOT(ISNUMBER('Trades'!G99)),'Trades'!G99&lt;=0)),"Enter a positive price or leave blank",IF(AND('Trades'!H99&lt;&gt;"",OR(NOT(ISNUMBER('Trades'!H99)),'Trades'!H99&lt;=0)),"Enter a positive price or leave blank","")))))))))))))))))))))))))))))))))))</x:f>
      </x:c>
      <x:c r="D99" s="31"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n.a.",ROUND(SUMIFS('Exits'!$I$9:$I$608,'Exits'!$B$9:$B$608,'Trades'!A99),8)))</x:f>
      </x:c>
      <x:c r="E99" s="32"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n.a.",IF(OR(O99=0,COUNTIFS('Exits'!$B$9:$B$608,'Trades'!A99,'Exits'!$G$9:$G$608,-1)&gt;0),"n.a.",_xlfn.MAXIFS('Exits'!$C$9:$C$608,'Exits'!$B$9:$B$608,'Trades'!A99))))</x:f>
      </x:c>
      <x:c r="F99" s="30"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n.a.",IF(AND(O99&gt;0,SUMIFS('Exits'!$J$9:$J$608,'Exits'!$B$9:$B$608,'Trades'!A99)=O99),ROUND(SUMIFS('Exits'!$F$9:$F$608,'Exits'!$B$9:$B$608,'Trades'!A99),2),"n.a.")))</x:f>
      </x:c>
      <x:c r="G99" s="30" t="str">
        <x:f>IF(P99=0,"",IF(K99&lt;&gt;1,"n.a.",IF('Trades'!J99="NET",'Trades'!L99,ROUND(F99-'Trades'!M99-'Trades'!N99+'Trades'!O99,2))))</x:f>
      </x:c>
      <x:c r="H99" s="31" t="str">
        <x:f>IF(P99=0,"",IF(N99=1,G99/'Trades'!P99,"n.a."))</x:f>
      </x:c>
      <x:c r="I99" s="33" t="str">
        <x:f>IF(P99=0,"",IF(K99&lt;&gt;1,"Position not completed",IF(NOT(ISNUMBER('Trades'!P99)),"Risk missing or invalid: positive, ≤ 1,000,000,000, at most 2 decimals.",IF(OR('Trades'!P99&lt;=0,'Trades'!P99&gt;1000000000,ROUND('Trades'!P99,2)&lt;&gt;'Trades'!P99),"Risk missing or invalid: positive, ≤ 1,000,000,000, at most 2 decimals.",IF(AND('Trades'!Q99&lt;&gt;"PRICE",'Trades'!Q99&lt;&gt;"ALL_IN"),"Select PRICE or ALL_IN",IF('Trades'!Q99&lt;&gt;'Summary'!$K$4,"Different selected basis","Recorded"))))))</x:f>
      </x:c>
      <x:c r="J99" s="33" t="str">
        <x:f>IF(P99=0,"",IF('Summary'!$H$6="Check date filters","Check date filters",IF(L99=1,"Included",IF(K99=1,"Outside period","Not eligible"))))</x:f>
      </x:c>
      <x:c r="K99" s="29" t="n">
        <x:f>IF(P99=0,0,IF('Trades'!I99="UNSUPPORTED",4,IF(C99&lt;&gt;"",3,IF('Trades'!I99="OPEN",2,1))))</x:f>
        <x:v>0</x:v>
      </x:c>
      <x:c r="L99" s="29" t="n">
        <x:f>IF(OR(K99&lt;&gt;1,'Summary'!$H$6="Check date filters"),0,IF(AND(OR('Summary'!$B$6="",E99&gt;='Summary'!$B$6),OR('Summary'!$E$6="",E99&lt;'Summary'!$E$6+1)),1,0))</x:f>
        <x:v>0</x:v>
      </x:c>
      <x:c r="M99" s="29" t="n">
        <x:f>IF(AND(L99=1,N99=1,'Trades'!Q99='Summary'!$K$4),1,0)</x:f>
        <x:v>0</x:v>
      </x:c>
      <x:c r="N99" s="29" t="n">
        <x:f>IF(K99&lt;&gt;1,0,IF(NOT(ISNUMBER('Trades'!P99)),0,IF(AND('Trades'!P99&gt;0,'Trades'!P99&lt;=1000000000,ROUND('Trades'!P99,2)='Trades'!P99,OR('Trades'!Q99="PRICE",'Trades'!Q99="ALL_IN")),1,0)))</x:f>
        <x:v>0</x:v>
      </x:c>
      <x:c r="O99" s="29" t="n">
        <x:f>IF(P99=0,0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0,COUNTIFS('Exits'!$B$9:$B$608,'Trades'!A99,'Exits'!$K$9:$K$608,1)))</x:f>
        <x:v>0</x:v>
      </x:c>
      <x:c r="P99" s="29" t="n">
        <x:f>IF(COUNTA('Trades'!A99:I99,'Trades'!K99:T99)=0,0,1)</x:f>
        <x:v>0</x:v>
      </x:c>
    </x:row>
    <x:row r="100" ht="52" customHeight="1">
      <x:c r="A100" s="29" t="str">
        <x:f>IF(P100=0,"",IF('Trades'!A100="","[Trades "&amp;ROW()&amp;"]",'Trades'!A100))</x:f>
      </x:c>
      <x:c r="B100" s="33" t="str">
        <x:f>IF(K100=0,"",CHOOSE(K100,"Completed","Open","Incomplete / invalid","Unsupported"))</x:f>
      </x:c>
      <x:c r="C100" s="33" t="str">
        <x:f>IF(P100=0,"",IF('Trades'!I100="UNSUPPORTED","Additions / reversals are unsupported",IF('Trades'!A100="","Enter a trade ID",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IDs: text starting with A–Z, up to 64 characters; do not use *, ?, ~, =, &lt; or &gt;. Example: T-001.",IF(COUNTIFS('Trades'!$A$9:$A$208,'Trades'!A100)&lt;&gt;1,"Trade ID is duplicated",IF('Trades'!B100="","Enter the symbol",IF(AND('Trades'!C100&lt;&gt;"LONG",'Trades'!C100&lt;&gt;"SHORT"),"Select LONG or SHORT",IF(NOT(ISNUMBER('Trades'!D100)),"Enter a valid opening date/time",IF(OR('Trades'!D100&lt;1,'Trades'!D100&gt;2958465),"Enter a valid opening date/time",IF(NOT(ISNUMBER('Trades'!E100)),"Enter a positive original quantity",IF(OR('Trades'!E100&lt;=0,'Trades'!E100&gt;1000000,ROUND('Trades'!E100,8)&lt;&gt;'Trades'!E100),"Enter a positive original quantity",IF('Trades'!F100="","State the quantity unit",IF(AND('Trades'!I100&lt;&gt;"OPEN",'Trades'!I100&lt;&gt;"CLOSED"),"Select OPEN or CLOSED",IF(AND('Trades'!J100&lt;&gt;"NET",'Trades'!J100&lt;&gt;"GROSS"),"Select NET or GROSS",IF(COUNTIFS('Exits'!$B$9:$B$608,'Trades'!A100,'Exits'!$G$9:$G$608,-1)&gt;0,"Review linked exit rows",IF(D100&gt;'Trades'!E100,"Closed quantity exceeds original",IF(AND('Trades'!I100="OPEN",D100='Trades'!E100),"OPEN conflicts with no remainder",IF('Trades'!I100="OPEN","",IF(O100=0,"Add a closing event in Exits",IF(D100&lt;&gt;'Trades'!E100,"CLOSED requires all quantity closed",IF(AND('Trades'!J100="NET",NOT(ISNUMBER('Trades'!L100))),"Enter the reconciled whole-position net",IF(AND('Trades'!J100="NET",'Trades'!K100&lt;&gt;"YES"),"Confirm the net covers the whole position",IF(IF('Trades'!J100="NET",IF('Trades'!M100="",FALSE,IF(NOT(ISNUMBER('Trades'!M100)),TRUE,OR('Trades'!M100&lt;0,'Trades'!M100&gt;1000000000,ROUND('Trades'!M100,2)&lt;&gt;'Trades'!M100))),FALSE),"Money: at most 2 decimals; absolute input value ≤ 1,000,000,000.",IF(IF('Trades'!J100="NET",IF('Trades'!N100="",FALSE,IF(NOT(ISNUMBER('Trades'!N100)),TRUE,OR('Trades'!N100&lt;0,'Trades'!N100&gt;1000000000,ROUND('Trades'!N100,2)&lt;&gt;'Trades'!N100))),FALSE),"Money: at most 2 decimals; absolute input value ≤ 1,000,000,000.",IF(IF('Trades'!J100="NET",IF('Trades'!O100="",FALSE,IF(NOT(ISNUMBER('Trades'!O100)),TRUE,OR(ABS('Trades'!O100)&gt;1000000000,ROUND('Trades'!O100,2)&lt;&gt;'Trades'!O100))),FALSE),"Money: at most 2 decimals; absolute input value ≤ 1,000,000,000.",IF(AND('Trades'!J100="GROSS",NOT(ISNUMBER('Trades'!M100))),"Enter commission: zero is a value",IF(AND('Trades'!J100="GROSS",'Trades'!M100&lt;0),"Commission must be nonnegative",IF(AND('Trades'!J100="GROSS",NOT(ISNUMBER('Trades'!N100))),"Enter other fees: zero is a value",IF(AND('Trades'!J100="GROSS",'Trades'!N100&lt;0),"Other fees must be nonnegative",IF(AND('Trades'!J100="GROSS",NOT(ISNUMBER('Trades'!O100))),"Enter signed financing, including zero",IF(AND('Trades'!J100="GROSS",NOT(ISNUMBER(F100))),"Enter gross P&amp;L for every exit",IF(IF('Trades'!J100="NET",OR(ABS('Trades'!L100)&gt;1000000000,ROUND('Trades'!L100,2)&lt;&gt;'Trades'!L100),FALSE),"Money: at most 2 decimals; absolute input value ≤ 1,000,000,000.",IF(IF('Trades'!J100="GROSS",OR(ABS('Trades'!M100)&gt;1000000000,ABS('Trades'!N100)&gt;1000000000,ABS('Trades'!O100)&gt;1000000000,ROUND('Trades'!M100,2)&lt;&gt;'Trades'!M100,ROUND('Trades'!N100,2)&lt;&gt;'Trades'!N100,ROUND('Trades'!O100,2)&lt;&gt;'Trades'!O100),FALSE),"Money: at most 2 decimals; absolute input value ≤ 1,000,000,000.",IF(AND('Trades'!G100&lt;&gt;"",OR(NOT(ISNUMBER('Trades'!G100)),'Trades'!G100&lt;=0)),"Enter a positive price or leave blank",IF(AND('Trades'!H100&lt;&gt;"",OR(NOT(ISNUMBER('Trades'!H100)),'Trades'!H100&lt;=0)),"Enter a positive price or leave blank","")))))))))))))))))))))))))))))))))))</x:f>
      </x:c>
      <x:c r="D100" s="31"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n.a.",ROUND(SUMIFS('Exits'!$I$9:$I$608,'Exits'!$B$9:$B$608,'Trades'!A100),8)))</x:f>
      </x:c>
      <x:c r="E100" s="32"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n.a.",IF(OR(O100=0,COUNTIFS('Exits'!$B$9:$B$608,'Trades'!A100,'Exits'!$G$9:$G$608,-1)&gt;0),"n.a.",_xlfn.MAXIFS('Exits'!$C$9:$C$608,'Exits'!$B$9:$B$608,'Trades'!A100))))</x:f>
      </x:c>
      <x:c r="F100" s="30"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n.a.",IF(AND(O100&gt;0,SUMIFS('Exits'!$J$9:$J$608,'Exits'!$B$9:$B$608,'Trades'!A100)=O100),ROUND(SUMIFS('Exits'!$F$9:$F$608,'Exits'!$B$9:$B$608,'Trades'!A100),2),"n.a.")))</x:f>
      </x:c>
      <x:c r="G100" s="30" t="str">
        <x:f>IF(P100=0,"",IF(K100&lt;&gt;1,"n.a.",IF('Trades'!J100="NET",'Trades'!L100,ROUND(F100-'Trades'!M100-'Trades'!N100+'Trades'!O100,2))))</x:f>
      </x:c>
      <x:c r="H100" s="31" t="str">
        <x:f>IF(P100=0,"",IF(N100=1,G100/'Trades'!P100,"n.a."))</x:f>
      </x:c>
      <x:c r="I100" s="33" t="str">
        <x:f>IF(P100=0,"",IF(K100&lt;&gt;1,"Position not completed",IF(NOT(ISNUMBER('Trades'!P100)),"Risk missing or invalid: positive, ≤ 1,000,000,000, at most 2 decimals.",IF(OR('Trades'!P100&lt;=0,'Trades'!P100&gt;1000000000,ROUND('Trades'!P100,2)&lt;&gt;'Trades'!P100),"Risk missing or invalid: positive, ≤ 1,000,000,000, at most 2 decimals.",IF(AND('Trades'!Q100&lt;&gt;"PRICE",'Trades'!Q100&lt;&gt;"ALL_IN"),"Select PRICE or ALL_IN",IF('Trades'!Q100&lt;&gt;'Summary'!$K$4,"Different selected basis","Recorded"))))))</x:f>
      </x:c>
      <x:c r="J100" s="33" t="str">
        <x:f>IF(P100=0,"",IF('Summary'!$H$6="Check date filters","Check date filters",IF(L100=1,"Included",IF(K100=1,"Outside period","Not eligible"))))</x:f>
      </x:c>
      <x:c r="K100" s="29" t="n">
        <x:f>IF(P100=0,0,IF('Trades'!I100="UNSUPPORTED",4,IF(C100&lt;&gt;"",3,IF('Trades'!I100="OPEN",2,1))))</x:f>
        <x:v>0</x:v>
      </x:c>
      <x:c r="L100" s="29" t="n">
        <x:f>IF(OR(K100&lt;&gt;1,'Summary'!$H$6="Check date filters"),0,IF(AND(OR('Summary'!$B$6="",E100&gt;='Summary'!$B$6),OR('Summary'!$E$6="",E100&lt;'Summary'!$E$6+1)),1,0))</x:f>
        <x:v>0</x:v>
      </x:c>
      <x:c r="M100" s="29" t="n">
        <x:f>IF(AND(L100=1,N100=1,'Trades'!Q100='Summary'!$K$4),1,0)</x:f>
        <x:v>0</x:v>
      </x:c>
      <x:c r="N100" s="29" t="n">
        <x:f>IF(K100&lt;&gt;1,0,IF(NOT(ISNUMBER('Trades'!P100)),0,IF(AND('Trades'!P100&gt;0,'Trades'!P100&lt;=1000000000,ROUND('Trades'!P100,2)='Trades'!P100,OR('Trades'!Q100="PRICE",'Trades'!Q100="ALL_IN")),1,0)))</x:f>
        <x:v>0</x:v>
      </x:c>
      <x:c r="O100" s="29" t="n">
        <x:f>IF(P100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0,COUNTIFS('Exits'!$B$9:$B$608,'Trades'!A100,'Exits'!$K$9:$K$608,1)))</x:f>
        <x:v>0</x:v>
      </x:c>
      <x:c r="P100" s="29" t="n">
        <x:f>IF(COUNTA('Trades'!A100:I100,'Trades'!K100:T100)=0,0,1)</x:f>
        <x:v>0</x:v>
      </x:c>
    </x:row>
    <x:row r="101" ht="52" customHeight="1">
      <x:c r="A101" s="29" t="str">
        <x:f>IF(P101=0,"",IF('Trades'!A101="","[Trades "&amp;ROW()&amp;"]",'Trades'!A101))</x:f>
      </x:c>
      <x:c r="B101" s="33" t="str">
        <x:f>IF(K101=0,"",CHOOSE(K101,"Completed","Open","Incomplete / invalid","Unsupported"))</x:f>
      </x:c>
      <x:c r="C101" s="33" t="str">
        <x:f>IF(P101=0,"",IF('Trades'!I101="UNSUPPORTED","Additions / reversals are unsupported",IF('Trades'!A101="","Enter a trade ID",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IDs: text starting with A–Z, up to 64 characters; do not use *, ?, ~, =, &lt; or &gt;. Example: T-001.",IF(COUNTIFS('Trades'!$A$9:$A$208,'Trades'!A101)&lt;&gt;1,"Trade ID is duplicated",IF('Trades'!B101="","Enter the symbol",IF(AND('Trades'!C101&lt;&gt;"LONG",'Trades'!C101&lt;&gt;"SHORT"),"Select LONG or SHORT",IF(NOT(ISNUMBER('Trades'!D101)),"Enter a valid opening date/time",IF(OR('Trades'!D101&lt;1,'Trades'!D101&gt;2958465),"Enter a valid opening date/time",IF(NOT(ISNUMBER('Trades'!E101)),"Enter a positive original quantity",IF(OR('Trades'!E101&lt;=0,'Trades'!E101&gt;1000000,ROUND('Trades'!E101,8)&lt;&gt;'Trades'!E101),"Enter a positive original quantity",IF('Trades'!F101="","State the quantity unit",IF(AND('Trades'!I101&lt;&gt;"OPEN",'Trades'!I101&lt;&gt;"CLOSED"),"Select OPEN or CLOSED",IF(AND('Trades'!J101&lt;&gt;"NET",'Trades'!J101&lt;&gt;"GROSS"),"Select NET or GROSS",IF(COUNTIFS('Exits'!$B$9:$B$608,'Trades'!A101,'Exits'!$G$9:$G$608,-1)&gt;0,"Review linked exit rows",IF(D101&gt;'Trades'!E101,"Closed quantity exceeds original",IF(AND('Trades'!I101="OPEN",D101='Trades'!E101),"OPEN conflicts with no remainder",IF('Trades'!I101="OPEN","",IF(O101=0,"Add a closing event in Exits",IF(D101&lt;&gt;'Trades'!E101,"CLOSED requires all quantity closed",IF(AND('Trades'!J101="NET",NOT(ISNUMBER('Trades'!L101))),"Enter the reconciled whole-position net",IF(AND('Trades'!J101="NET",'Trades'!K101&lt;&gt;"YES"),"Confirm the net covers the whole position",IF(IF('Trades'!J101="NET",IF('Trades'!M101="",FALSE,IF(NOT(ISNUMBER('Trades'!M101)),TRUE,OR('Trades'!M101&lt;0,'Trades'!M101&gt;1000000000,ROUND('Trades'!M101,2)&lt;&gt;'Trades'!M101))),FALSE),"Money: at most 2 decimals; absolute input value ≤ 1,000,000,000.",IF(IF('Trades'!J101="NET",IF('Trades'!N101="",FALSE,IF(NOT(ISNUMBER('Trades'!N101)),TRUE,OR('Trades'!N101&lt;0,'Trades'!N101&gt;1000000000,ROUND('Trades'!N101,2)&lt;&gt;'Trades'!N101))),FALSE),"Money: at most 2 decimals; absolute input value ≤ 1,000,000,000.",IF(IF('Trades'!J101="NET",IF('Trades'!O101="",FALSE,IF(NOT(ISNUMBER('Trades'!O101)),TRUE,OR(ABS('Trades'!O101)&gt;1000000000,ROUND('Trades'!O101,2)&lt;&gt;'Trades'!O101))),FALSE),"Money: at most 2 decimals; absolute input value ≤ 1,000,000,000.",IF(AND('Trades'!J101="GROSS",NOT(ISNUMBER('Trades'!M101))),"Enter commission: zero is a value",IF(AND('Trades'!J101="GROSS",'Trades'!M101&lt;0),"Commission must be nonnegative",IF(AND('Trades'!J101="GROSS",NOT(ISNUMBER('Trades'!N101))),"Enter other fees: zero is a value",IF(AND('Trades'!J101="GROSS",'Trades'!N101&lt;0),"Other fees must be nonnegative",IF(AND('Trades'!J101="GROSS",NOT(ISNUMBER('Trades'!O101))),"Enter signed financing, including zero",IF(AND('Trades'!J101="GROSS",NOT(ISNUMBER(F101))),"Enter gross P&amp;L for every exit",IF(IF('Trades'!J101="NET",OR(ABS('Trades'!L101)&gt;1000000000,ROUND('Trades'!L101,2)&lt;&gt;'Trades'!L101),FALSE),"Money: at most 2 decimals; absolute input value ≤ 1,000,000,000.",IF(IF('Trades'!J101="GROSS",OR(ABS('Trades'!M101)&gt;1000000000,ABS('Trades'!N101)&gt;1000000000,ABS('Trades'!O101)&gt;1000000000,ROUND('Trades'!M101,2)&lt;&gt;'Trades'!M101,ROUND('Trades'!N101,2)&lt;&gt;'Trades'!N101,ROUND('Trades'!O101,2)&lt;&gt;'Trades'!O101),FALSE),"Money: at most 2 decimals; absolute input value ≤ 1,000,000,000.",IF(AND('Trades'!G101&lt;&gt;"",OR(NOT(ISNUMBER('Trades'!G101)),'Trades'!G101&lt;=0)),"Enter a positive price or leave blank",IF(AND('Trades'!H101&lt;&gt;"",OR(NOT(ISNUMBER('Trades'!H101)),'Trades'!H101&lt;=0)),"Enter a positive price or leave blank","")))))))))))))))))))))))))))))))))))</x:f>
      </x:c>
      <x:c r="D101" s="31"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n.a.",ROUND(SUMIFS('Exits'!$I$9:$I$608,'Exits'!$B$9:$B$608,'Trades'!A101),8)))</x:f>
      </x:c>
      <x:c r="E101" s="32"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n.a.",IF(OR(O101=0,COUNTIFS('Exits'!$B$9:$B$608,'Trades'!A101,'Exits'!$G$9:$G$608,-1)&gt;0),"n.a.",_xlfn.MAXIFS('Exits'!$C$9:$C$608,'Exits'!$B$9:$B$608,'Trades'!A101))))</x:f>
      </x:c>
      <x:c r="F101" s="30"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n.a.",IF(AND(O101&gt;0,SUMIFS('Exits'!$J$9:$J$608,'Exits'!$B$9:$B$608,'Trades'!A101)=O101),ROUND(SUMIFS('Exits'!$F$9:$F$608,'Exits'!$B$9:$B$608,'Trades'!A101),2),"n.a.")))</x:f>
      </x:c>
      <x:c r="G101" s="30" t="str">
        <x:f>IF(P101=0,"",IF(K101&lt;&gt;1,"n.a.",IF('Trades'!J101="NET",'Trades'!L101,ROUND(F101-'Trades'!M101-'Trades'!N101+'Trades'!O101,2))))</x:f>
      </x:c>
      <x:c r="H101" s="31" t="str">
        <x:f>IF(P101=0,"",IF(N101=1,G101/'Trades'!P101,"n.a."))</x:f>
      </x:c>
      <x:c r="I101" s="33" t="str">
        <x:f>IF(P101=0,"",IF(K101&lt;&gt;1,"Position not completed",IF(NOT(ISNUMBER('Trades'!P101)),"Risk missing or invalid: positive, ≤ 1,000,000,000, at most 2 decimals.",IF(OR('Trades'!P101&lt;=0,'Trades'!P101&gt;1000000000,ROUND('Trades'!P101,2)&lt;&gt;'Trades'!P101),"Risk missing or invalid: positive, ≤ 1,000,000,000, at most 2 decimals.",IF(AND('Trades'!Q101&lt;&gt;"PRICE",'Trades'!Q101&lt;&gt;"ALL_IN"),"Select PRICE or ALL_IN",IF('Trades'!Q101&lt;&gt;'Summary'!$K$4,"Different selected basis","Recorded"))))))</x:f>
      </x:c>
      <x:c r="J101" s="33" t="str">
        <x:f>IF(P101=0,"",IF('Summary'!$H$6="Check date filters","Check date filters",IF(L101=1,"Included",IF(K101=1,"Outside period","Not eligible"))))</x:f>
      </x:c>
      <x:c r="K101" s="29" t="n">
        <x:f>IF(P101=0,0,IF('Trades'!I101="UNSUPPORTED",4,IF(C101&lt;&gt;"",3,IF('Trades'!I101="OPEN",2,1))))</x:f>
        <x:v>0</x:v>
      </x:c>
      <x:c r="L101" s="29" t="n">
        <x:f>IF(OR(K101&lt;&gt;1,'Summary'!$H$6="Check date filters"),0,IF(AND(OR('Summary'!$B$6="",E101&gt;='Summary'!$B$6),OR('Summary'!$E$6="",E101&lt;'Summary'!$E$6+1)),1,0))</x:f>
        <x:v>0</x:v>
      </x:c>
      <x:c r="M101" s="29" t="n">
        <x:f>IF(AND(L101=1,N101=1,'Trades'!Q101='Summary'!$K$4),1,0)</x:f>
        <x:v>0</x:v>
      </x:c>
      <x:c r="N101" s="29" t="n">
        <x:f>IF(K101&lt;&gt;1,0,IF(NOT(ISNUMBER('Trades'!P101)),0,IF(AND('Trades'!P101&gt;0,'Trades'!P101&lt;=1000000000,ROUND('Trades'!P101,2)='Trades'!P101,OR('Trades'!Q101="PRICE",'Trades'!Q101="ALL_IN")),1,0)))</x:f>
        <x:v>0</x:v>
      </x:c>
      <x:c r="O101" s="29" t="n">
        <x:f>IF(P101=0,0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0,COUNTIFS('Exits'!$B$9:$B$608,'Trades'!A101,'Exits'!$K$9:$K$608,1)))</x:f>
        <x:v>0</x:v>
      </x:c>
      <x:c r="P101" s="29" t="n">
        <x:f>IF(COUNTA('Trades'!A101:I101,'Trades'!K101:T101)=0,0,1)</x:f>
        <x:v>0</x:v>
      </x:c>
    </x:row>
    <x:row r="102" ht="52" customHeight="1">
      <x:c r="A102" s="29" t="str">
        <x:f>IF(P102=0,"",IF('Trades'!A102="","[Trades "&amp;ROW()&amp;"]",'Trades'!A102))</x:f>
      </x:c>
      <x:c r="B102" s="33" t="str">
        <x:f>IF(K102=0,"",CHOOSE(K102,"Completed","Open","Incomplete / invalid","Unsupported"))</x:f>
      </x:c>
      <x:c r="C102" s="33" t="str">
        <x:f>IF(P102=0,"",IF('Trades'!I102="UNSUPPORTED","Additions / reversals are unsupported",IF('Trades'!A102="","Enter a trade ID",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IDs: text starting with A–Z, up to 64 characters; do not use *, ?, ~, =, &lt; or &gt;. Example: T-001.",IF(COUNTIFS('Trades'!$A$9:$A$208,'Trades'!A102)&lt;&gt;1,"Trade ID is duplicated",IF('Trades'!B102="","Enter the symbol",IF(AND('Trades'!C102&lt;&gt;"LONG",'Trades'!C102&lt;&gt;"SHORT"),"Select LONG or SHORT",IF(NOT(ISNUMBER('Trades'!D102)),"Enter a valid opening date/time",IF(OR('Trades'!D102&lt;1,'Trades'!D102&gt;2958465),"Enter a valid opening date/time",IF(NOT(ISNUMBER('Trades'!E102)),"Enter a positive original quantity",IF(OR('Trades'!E102&lt;=0,'Trades'!E102&gt;1000000,ROUND('Trades'!E102,8)&lt;&gt;'Trades'!E102),"Enter a positive original quantity",IF('Trades'!F102="","State the quantity unit",IF(AND('Trades'!I102&lt;&gt;"OPEN",'Trades'!I102&lt;&gt;"CLOSED"),"Select OPEN or CLOSED",IF(AND('Trades'!J102&lt;&gt;"NET",'Trades'!J102&lt;&gt;"GROSS"),"Select NET or GROSS",IF(COUNTIFS('Exits'!$B$9:$B$608,'Trades'!A102,'Exits'!$G$9:$G$608,-1)&gt;0,"Review linked exit rows",IF(D102&gt;'Trades'!E102,"Closed quantity exceeds original",IF(AND('Trades'!I102="OPEN",D102='Trades'!E102),"OPEN conflicts with no remainder",IF('Trades'!I102="OPEN","",IF(O102=0,"Add a closing event in Exits",IF(D102&lt;&gt;'Trades'!E102,"CLOSED requires all quantity closed",IF(AND('Trades'!J102="NET",NOT(ISNUMBER('Trades'!L102))),"Enter the reconciled whole-position net",IF(AND('Trades'!J102="NET",'Trades'!K102&lt;&gt;"YES"),"Confirm the net covers the whole position",IF(IF('Trades'!J102="NET",IF('Trades'!M102="",FALSE,IF(NOT(ISNUMBER('Trades'!M102)),TRUE,OR('Trades'!M102&lt;0,'Trades'!M102&gt;1000000000,ROUND('Trades'!M102,2)&lt;&gt;'Trades'!M102))),FALSE),"Money: at most 2 decimals; absolute input value ≤ 1,000,000,000.",IF(IF('Trades'!J102="NET",IF('Trades'!N102="",FALSE,IF(NOT(ISNUMBER('Trades'!N102)),TRUE,OR('Trades'!N102&lt;0,'Trades'!N102&gt;1000000000,ROUND('Trades'!N102,2)&lt;&gt;'Trades'!N102))),FALSE),"Money: at most 2 decimals; absolute input value ≤ 1,000,000,000.",IF(IF('Trades'!J102="NET",IF('Trades'!O102="",FALSE,IF(NOT(ISNUMBER('Trades'!O102)),TRUE,OR(ABS('Trades'!O102)&gt;1000000000,ROUND('Trades'!O102,2)&lt;&gt;'Trades'!O102))),FALSE),"Money: at most 2 decimals; absolute input value ≤ 1,000,000,000.",IF(AND('Trades'!J102="GROSS",NOT(ISNUMBER('Trades'!M102))),"Enter commission: zero is a value",IF(AND('Trades'!J102="GROSS",'Trades'!M102&lt;0),"Commission must be nonnegative",IF(AND('Trades'!J102="GROSS",NOT(ISNUMBER('Trades'!N102))),"Enter other fees: zero is a value",IF(AND('Trades'!J102="GROSS",'Trades'!N102&lt;0),"Other fees must be nonnegative",IF(AND('Trades'!J102="GROSS",NOT(ISNUMBER('Trades'!O102))),"Enter signed financing, including zero",IF(AND('Trades'!J102="GROSS",NOT(ISNUMBER(F102))),"Enter gross P&amp;L for every exit",IF(IF('Trades'!J102="NET",OR(ABS('Trades'!L102)&gt;1000000000,ROUND('Trades'!L102,2)&lt;&gt;'Trades'!L102),FALSE),"Money: at most 2 decimals; absolute input value ≤ 1,000,000,000.",IF(IF('Trades'!J102="GROSS",OR(ABS('Trades'!M102)&gt;1000000000,ABS('Trades'!N102)&gt;1000000000,ABS('Trades'!O102)&gt;1000000000,ROUND('Trades'!M102,2)&lt;&gt;'Trades'!M102,ROUND('Trades'!N102,2)&lt;&gt;'Trades'!N102,ROUND('Trades'!O102,2)&lt;&gt;'Trades'!O102),FALSE),"Money: at most 2 decimals; absolute input value ≤ 1,000,000,000.",IF(AND('Trades'!G102&lt;&gt;"",OR(NOT(ISNUMBER('Trades'!G102)),'Trades'!G102&lt;=0)),"Enter a positive price or leave blank",IF(AND('Trades'!H102&lt;&gt;"",OR(NOT(ISNUMBER('Trades'!H102)),'Trades'!H102&lt;=0)),"Enter a positive price or leave blank","")))))))))))))))))))))))))))))))))))</x:f>
      </x:c>
      <x:c r="D102" s="31"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n.a.",ROUND(SUMIFS('Exits'!$I$9:$I$608,'Exits'!$B$9:$B$608,'Trades'!A102),8)))</x:f>
      </x:c>
      <x:c r="E102" s="32"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n.a.",IF(OR(O102=0,COUNTIFS('Exits'!$B$9:$B$608,'Trades'!A102,'Exits'!$G$9:$G$608,-1)&gt;0),"n.a.",_xlfn.MAXIFS('Exits'!$C$9:$C$608,'Exits'!$B$9:$B$608,'Trades'!A102))))</x:f>
      </x:c>
      <x:c r="F102" s="30"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n.a.",IF(AND(O102&gt;0,SUMIFS('Exits'!$J$9:$J$608,'Exits'!$B$9:$B$608,'Trades'!A102)=O102),ROUND(SUMIFS('Exits'!$F$9:$F$608,'Exits'!$B$9:$B$608,'Trades'!A102),2),"n.a.")))</x:f>
      </x:c>
      <x:c r="G102" s="30" t="str">
        <x:f>IF(P102=0,"",IF(K102&lt;&gt;1,"n.a.",IF('Trades'!J102="NET",'Trades'!L102,ROUND(F102-'Trades'!M102-'Trades'!N102+'Trades'!O102,2))))</x:f>
      </x:c>
      <x:c r="H102" s="31" t="str">
        <x:f>IF(P102=0,"",IF(N102=1,G102/'Trades'!P102,"n.a."))</x:f>
      </x:c>
      <x:c r="I102" s="33" t="str">
        <x:f>IF(P102=0,"",IF(K102&lt;&gt;1,"Position not completed",IF(NOT(ISNUMBER('Trades'!P102)),"Risk missing or invalid: positive, ≤ 1,000,000,000, at most 2 decimals.",IF(OR('Trades'!P102&lt;=0,'Trades'!P102&gt;1000000000,ROUND('Trades'!P102,2)&lt;&gt;'Trades'!P102),"Risk missing or invalid: positive, ≤ 1,000,000,000, at most 2 decimals.",IF(AND('Trades'!Q102&lt;&gt;"PRICE",'Trades'!Q102&lt;&gt;"ALL_IN"),"Select PRICE or ALL_IN",IF('Trades'!Q102&lt;&gt;'Summary'!$K$4,"Different selected basis","Recorded"))))))</x:f>
      </x:c>
      <x:c r="J102" s="33" t="str">
        <x:f>IF(P102=0,"",IF('Summary'!$H$6="Check date filters","Check date filters",IF(L102=1,"Included",IF(K102=1,"Outside period","Not eligible"))))</x:f>
      </x:c>
      <x:c r="K102" s="29" t="n">
        <x:f>IF(P102=0,0,IF('Trades'!I102="UNSUPPORTED",4,IF(C102&lt;&gt;"",3,IF('Trades'!I102="OPEN",2,1))))</x:f>
        <x:v>0</x:v>
      </x:c>
      <x:c r="L102" s="29" t="n">
        <x:f>IF(OR(K102&lt;&gt;1,'Summary'!$H$6="Check date filters"),0,IF(AND(OR('Summary'!$B$6="",E102&gt;='Summary'!$B$6),OR('Summary'!$E$6="",E102&lt;'Summary'!$E$6+1)),1,0))</x:f>
        <x:v>0</x:v>
      </x:c>
      <x:c r="M102" s="29" t="n">
        <x:f>IF(AND(L102=1,N102=1,'Trades'!Q102='Summary'!$K$4),1,0)</x:f>
        <x:v>0</x:v>
      </x:c>
      <x:c r="N102" s="29" t="n">
        <x:f>IF(K102&lt;&gt;1,0,IF(NOT(ISNUMBER('Trades'!P102)),0,IF(AND('Trades'!P102&gt;0,'Trades'!P102&lt;=1000000000,ROUND('Trades'!P102,2)='Trades'!P102,OR('Trades'!Q102="PRICE",'Trades'!Q102="ALL_IN")),1,0)))</x:f>
        <x:v>0</x:v>
      </x:c>
      <x:c r="O102" s="29" t="n">
        <x:f>IF(P102=0,0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0,COUNTIFS('Exits'!$B$9:$B$608,'Trades'!A102,'Exits'!$K$9:$K$608,1)))</x:f>
        <x:v>0</x:v>
      </x:c>
      <x:c r="P102" s="29" t="n">
        <x:f>IF(COUNTA('Trades'!A102:I102,'Trades'!K102:T102)=0,0,1)</x:f>
        <x:v>0</x:v>
      </x:c>
    </x:row>
    <x:row r="103" ht="52" customHeight="1">
      <x:c r="A103" s="29" t="str">
        <x:f>IF(P103=0,"",IF('Trades'!A103="","[Trades "&amp;ROW()&amp;"]",'Trades'!A103))</x:f>
      </x:c>
      <x:c r="B103" s="33" t="str">
        <x:f>IF(K103=0,"",CHOOSE(K103,"Completed","Open","Incomplete / invalid","Unsupported"))</x:f>
      </x:c>
      <x:c r="C103" s="33" t="str">
        <x:f>IF(P103=0,"",IF('Trades'!I103="UNSUPPORTED","Additions / reversals are unsupported",IF('Trades'!A103="","Enter a trade ID",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IDs: text starting with A–Z, up to 64 characters; do not use *, ?, ~, =, &lt; or &gt;. Example: T-001.",IF(COUNTIFS('Trades'!$A$9:$A$208,'Trades'!A103)&lt;&gt;1,"Trade ID is duplicated",IF('Trades'!B103="","Enter the symbol",IF(AND('Trades'!C103&lt;&gt;"LONG",'Trades'!C103&lt;&gt;"SHORT"),"Select LONG or SHORT",IF(NOT(ISNUMBER('Trades'!D103)),"Enter a valid opening date/time",IF(OR('Trades'!D103&lt;1,'Trades'!D103&gt;2958465),"Enter a valid opening date/time",IF(NOT(ISNUMBER('Trades'!E103)),"Enter a positive original quantity",IF(OR('Trades'!E103&lt;=0,'Trades'!E103&gt;1000000,ROUND('Trades'!E103,8)&lt;&gt;'Trades'!E103),"Enter a positive original quantity",IF('Trades'!F103="","State the quantity unit",IF(AND('Trades'!I103&lt;&gt;"OPEN",'Trades'!I103&lt;&gt;"CLOSED"),"Select OPEN or CLOSED",IF(AND('Trades'!J103&lt;&gt;"NET",'Trades'!J103&lt;&gt;"GROSS"),"Select NET or GROSS",IF(COUNTIFS('Exits'!$B$9:$B$608,'Trades'!A103,'Exits'!$G$9:$G$608,-1)&gt;0,"Review linked exit rows",IF(D103&gt;'Trades'!E103,"Closed quantity exceeds original",IF(AND('Trades'!I103="OPEN",D103='Trades'!E103),"OPEN conflicts with no remainder",IF('Trades'!I103="OPEN","",IF(O103=0,"Add a closing event in Exits",IF(D103&lt;&gt;'Trades'!E103,"CLOSED requires all quantity closed",IF(AND('Trades'!J103="NET",NOT(ISNUMBER('Trades'!L103))),"Enter the reconciled whole-position net",IF(AND('Trades'!J103="NET",'Trades'!K103&lt;&gt;"YES"),"Confirm the net covers the whole position",IF(IF('Trades'!J103="NET",IF('Trades'!M103="",FALSE,IF(NOT(ISNUMBER('Trades'!M103)),TRUE,OR('Trades'!M103&lt;0,'Trades'!M103&gt;1000000000,ROUND('Trades'!M103,2)&lt;&gt;'Trades'!M103))),FALSE),"Money: at most 2 decimals; absolute input value ≤ 1,000,000,000.",IF(IF('Trades'!J103="NET",IF('Trades'!N103="",FALSE,IF(NOT(ISNUMBER('Trades'!N103)),TRUE,OR('Trades'!N103&lt;0,'Trades'!N103&gt;1000000000,ROUND('Trades'!N103,2)&lt;&gt;'Trades'!N103))),FALSE),"Money: at most 2 decimals; absolute input value ≤ 1,000,000,000.",IF(IF('Trades'!J103="NET",IF('Trades'!O103="",FALSE,IF(NOT(ISNUMBER('Trades'!O103)),TRUE,OR(ABS('Trades'!O103)&gt;1000000000,ROUND('Trades'!O103,2)&lt;&gt;'Trades'!O103))),FALSE),"Money: at most 2 decimals; absolute input value ≤ 1,000,000,000.",IF(AND('Trades'!J103="GROSS",NOT(ISNUMBER('Trades'!M103))),"Enter commission: zero is a value",IF(AND('Trades'!J103="GROSS",'Trades'!M103&lt;0),"Commission must be nonnegative",IF(AND('Trades'!J103="GROSS",NOT(ISNUMBER('Trades'!N103))),"Enter other fees: zero is a value",IF(AND('Trades'!J103="GROSS",'Trades'!N103&lt;0),"Other fees must be nonnegative",IF(AND('Trades'!J103="GROSS",NOT(ISNUMBER('Trades'!O103))),"Enter signed financing, including zero",IF(AND('Trades'!J103="GROSS",NOT(ISNUMBER(F103))),"Enter gross P&amp;L for every exit",IF(IF('Trades'!J103="NET",OR(ABS('Trades'!L103)&gt;1000000000,ROUND('Trades'!L103,2)&lt;&gt;'Trades'!L103),FALSE),"Money: at most 2 decimals; absolute input value ≤ 1,000,000,000.",IF(IF('Trades'!J103="GROSS",OR(ABS('Trades'!M103)&gt;1000000000,ABS('Trades'!N103)&gt;1000000000,ABS('Trades'!O103)&gt;1000000000,ROUND('Trades'!M103,2)&lt;&gt;'Trades'!M103,ROUND('Trades'!N103,2)&lt;&gt;'Trades'!N103,ROUND('Trades'!O103,2)&lt;&gt;'Trades'!O103),FALSE),"Money: at most 2 decimals; absolute input value ≤ 1,000,000,000.",IF(AND('Trades'!G103&lt;&gt;"",OR(NOT(ISNUMBER('Trades'!G103)),'Trades'!G103&lt;=0)),"Enter a positive price or leave blank",IF(AND('Trades'!H103&lt;&gt;"",OR(NOT(ISNUMBER('Trades'!H103)),'Trades'!H103&lt;=0)),"Enter a positive price or leave blank","")))))))))))))))))))))))))))))))))))</x:f>
      </x:c>
      <x:c r="D103" s="31"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n.a.",ROUND(SUMIFS('Exits'!$I$9:$I$608,'Exits'!$B$9:$B$608,'Trades'!A103),8)))</x:f>
      </x:c>
      <x:c r="E103" s="32"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n.a.",IF(OR(O103=0,COUNTIFS('Exits'!$B$9:$B$608,'Trades'!A103,'Exits'!$G$9:$G$608,-1)&gt;0),"n.a.",_xlfn.MAXIFS('Exits'!$C$9:$C$608,'Exits'!$B$9:$B$608,'Trades'!A103))))</x:f>
      </x:c>
      <x:c r="F103" s="30"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n.a.",IF(AND(O103&gt;0,SUMIFS('Exits'!$J$9:$J$608,'Exits'!$B$9:$B$608,'Trades'!A103)=O103),ROUND(SUMIFS('Exits'!$F$9:$F$608,'Exits'!$B$9:$B$608,'Trades'!A103),2),"n.a.")))</x:f>
      </x:c>
      <x:c r="G103" s="30" t="str">
        <x:f>IF(P103=0,"",IF(K103&lt;&gt;1,"n.a.",IF('Trades'!J103="NET",'Trades'!L103,ROUND(F103-'Trades'!M103-'Trades'!N103+'Trades'!O103,2))))</x:f>
      </x:c>
      <x:c r="H103" s="31" t="str">
        <x:f>IF(P103=0,"",IF(N103=1,G103/'Trades'!P103,"n.a."))</x:f>
      </x:c>
      <x:c r="I103" s="33" t="str">
        <x:f>IF(P103=0,"",IF(K103&lt;&gt;1,"Position not completed",IF(NOT(ISNUMBER('Trades'!P103)),"Risk missing or invalid: positive, ≤ 1,000,000,000, at most 2 decimals.",IF(OR('Trades'!P103&lt;=0,'Trades'!P103&gt;1000000000,ROUND('Trades'!P103,2)&lt;&gt;'Trades'!P103),"Risk missing or invalid: positive, ≤ 1,000,000,000, at most 2 decimals.",IF(AND('Trades'!Q103&lt;&gt;"PRICE",'Trades'!Q103&lt;&gt;"ALL_IN"),"Select PRICE or ALL_IN",IF('Trades'!Q103&lt;&gt;'Summary'!$K$4,"Different selected basis","Recorded"))))))</x:f>
      </x:c>
      <x:c r="J103" s="33" t="str">
        <x:f>IF(P103=0,"",IF('Summary'!$H$6="Check date filters","Check date filters",IF(L103=1,"Included",IF(K103=1,"Outside period","Not eligible"))))</x:f>
      </x:c>
      <x:c r="K103" s="29" t="n">
        <x:f>IF(P103=0,0,IF('Trades'!I103="UNSUPPORTED",4,IF(C103&lt;&gt;"",3,IF('Trades'!I103="OPEN",2,1))))</x:f>
        <x:v>0</x:v>
      </x:c>
      <x:c r="L103" s="29" t="n">
        <x:f>IF(OR(K103&lt;&gt;1,'Summary'!$H$6="Check date filters"),0,IF(AND(OR('Summary'!$B$6="",E103&gt;='Summary'!$B$6),OR('Summary'!$E$6="",E103&lt;'Summary'!$E$6+1)),1,0))</x:f>
        <x:v>0</x:v>
      </x:c>
      <x:c r="M103" s="29" t="n">
        <x:f>IF(AND(L103=1,N103=1,'Trades'!Q103='Summary'!$K$4),1,0)</x:f>
        <x:v>0</x:v>
      </x:c>
      <x:c r="N103" s="29" t="n">
        <x:f>IF(K103&lt;&gt;1,0,IF(NOT(ISNUMBER('Trades'!P103)),0,IF(AND('Trades'!P103&gt;0,'Trades'!P103&lt;=1000000000,ROUND('Trades'!P103,2)='Trades'!P103,OR('Trades'!Q103="PRICE",'Trades'!Q103="ALL_IN")),1,0)))</x:f>
        <x:v>0</x:v>
      </x:c>
      <x:c r="O103" s="29" t="n">
        <x:f>IF(P103=0,0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0,COUNTIFS('Exits'!$B$9:$B$608,'Trades'!A103,'Exits'!$K$9:$K$608,1)))</x:f>
        <x:v>0</x:v>
      </x:c>
      <x:c r="P103" s="29" t="n">
        <x:f>IF(COUNTA('Trades'!A103:I103,'Trades'!K103:T103)=0,0,1)</x:f>
        <x:v>0</x:v>
      </x:c>
    </x:row>
    <x:row r="104" ht="52" customHeight="1">
      <x:c r="A104" s="29" t="str">
        <x:f>IF(P104=0,"",IF('Trades'!A104="","[Trades "&amp;ROW()&amp;"]",'Trades'!A104))</x:f>
      </x:c>
      <x:c r="B104" s="33" t="str">
        <x:f>IF(K104=0,"",CHOOSE(K104,"Completed","Open","Incomplete / invalid","Unsupported"))</x:f>
      </x:c>
      <x:c r="C104" s="33" t="str">
        <x:f>IF(P104=0,"",IF('Trades'!I104="UNSUPPORTED","Additions / reversals are unsupported",IF('Trades'!A104="","Enter a trade ID",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IDs: text starting with A–Z, up to 64 characters; do not use *, ?, ~, =, &lt; or &gt;. Example: T-001.",IF(COUNTIFS('Trades'!$A$9:$A$208,'Trades'!A104)&lt;&gt;1,"Trade ID is duplicated",IF('Trades'!B104="","Enter the symbol",IF(AND('Trades'!C104&lt;&gt;"LONG",'Trades'!C104&lt;&gt;"SHORT"),"Select LONG or SHORT",IF(NOT(ISNUMBER('Trades'!D104)),"Enter a valid opening date/time",IF(OR('Trades'!D104&lt;1,'Trades'!D104&gt;2958465),"Enter a valid opening date/time",IF(NOT(ISNUMBER('Trades'!E104)),"Enter a positive original quantity",IF(OR('Trades'!E104&lt;=0,'Trades'!E104&gt;1000000,ROUND('Trades'!E104,8)&lt;&gt;'Trades'!E104),"Enter a positive original quantity",IF('Trades'!F104="","State the quantity unit",IF(AND('Trades'!I104&lt;&gt;"OPEN",'Trades'!I104&lt;&gt;"CLOSED"),"Select OPEN or CLOSED",IF(AND('Trades'!J104&lt;&gt;"NET",'Trades'!J104&lt;&gt;"GROSS"),"Select NET or GROSS",IF(COUNTIFS('Exits'!$B$9:$B$608,'Trades'!A104,'Exits'!$G$9:$G$608,-1)&gt;0,"Review linked exit rows",IF(D104&gt;'Trades'!E104,"Closed quantity exceeds original",IF(AND('Trades'!I104="OPEN",D104='Trades'!E104),"OPEN conflicts with no remainder",IF('Trades'!I104="OPEN","",IF(O104=0,"Add a closing event in Exits",IF(D104&lt;&gt;'Trades'!E104,"CLOSED requires all quantity closed",IF(AND('Trades'!J104="NET",NOT(ISNUMBER('Trades'!L104))),"Enter the reconciled whole-position net",IF(AND('Trades'!J104="NET",'Trades'!K104&lt;&gt;"YES"),"Confirm the net covers the whole position",IF(IF('Trades'!J104="NET",IF('Trades'!M104="",FALSE,IF(NOT(ISNUMBER('Trades'!M104)),TRUE,OR('Trades'!M104&lt;0,'Trades'!M104&gt;1000000000,ROUND('Trades'!M104,2)&lt;&gt;'Trades'!M104))),FALSE),"Money: at most 2 decimals; absolute input value ≤ 1,000,000,000.",IF(IF('Trades'!J104="NET",IF('Trades'!N104="",FALSE,IF(NOT(ISNUMBER('Trades'!N104)),TRUE,OR('Trades'!N104&lt;0,'Trades'!N104&gt;1000000000,ROUND('Trades'!N104,2)&lt;&gt;'Trades'!N104))),FALSE),"Money: at most 2 decimals; absolute input value ≤ 1,000,000,000.",IF(IF('Trades'!J104="NET",IF('Trades'!O104="",FALSE,IF(NOT(ISNUMBER('Trades'!O104)),TRUE,OR(ABS('Trades'!O104)&gt;1000000000,ROUND('Trades'!O104,2)&lt;&gt;'Trades'!O104))),FALSE),"Money: at most 2 decimals; absolute input value ≤ 1,000,000,000.",IF(AND('Trades'!J104="GROSS",NOT(ISNUMBER('Trades'!M104))),"Enter commission: zero is a value",IF(AND('Trades'!J104="GROSS",'Trades'!M104&lt;0),"Commission must be nonnegative",IF(AND('Trades'!J104="GROSS",NOT(ISNUMBER('Trades'!N104))),"Enter other fees: zero is a value",IF(AND('Trades'!J104="GROSS",'Trades'!N104&lt;0),"Other fees must be nonnegative",IF(AND('Trades'!J104="GROSS",NOT(ISNUMBER('Trades'!O104))),"Enter signed financing, including zero",IF(AND('Trades'!J104="GROSS",NOT(ISNUMBER(F104))),"Enter gross P&amp;L for every exit",IF(IF('Trades'!J104="NET",OR(ABS('Trades'!L104)&gt;1000000000,ROUND('Trades'!L104,2)&lt;&gt;'Trades'!L104),FALSE),"Money: at most 2 decimals; absolute input value ≤ 1,000,000,000.",IF(IF('Trades'!J104="GROSS",OR(ABS('Trades'!M104)&gt;1000000000,ABS('Trades'!N104)&gt;1000000000,ABS('Trades'!O104)&gt;1000000000,ROUND('Trades'!M104,2)&lt;&gt;'Trades'!M104,ROUND('Trades'!N104,2)&lt;&gt;'Trades'!N104,ROUND('Trades'!O104,2)&lt;&gt;'Trades'!O104),FALSE),"Money: at most 2 decimals; absolute input value ≤ 1,000,000,000.",IF(AND('Trades'!G104&lt;&gt;"",OR(NOT(ISNUMBER('Trades'!G104)),'Trades'!G104&lt;=0)),"Enter a positive price or leave blank",IF(AND('Trades'!H104&lt;&gt;"",OR(NOT(ISNUMBER('Trades'!H104)),'Trades'!H104&lt;=0)),"Enter a positive price or leave blank","")))))))))))))))))))))))))))))))))))</x:f>
      </x:c>
      <x:c r="D104" s="31"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n.a.",ROUND(SUMIFS('Exits'!$I$9:$I$608,'Exits'!$B$9:$B$608,'Trades'!A104),8)))</x:f>
      </x:c>
      <x:c r="E104" s="32"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n.a.",IF(OR(O104=0,COUNTIFS('Exits'!$B$9:$B$608,'Trades'!A104,'Exits'!$G$9:$G$608,-1)&gt;0),"n.a.",_xlfn.MAXIFS('Exits'!$C$9:$C$608,'Exits'!$B$9:$B$608,'Trades'!A104))))</x:f>
      </x:c>
      <x:c r="F104" s="30"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n.a.",IF(AND(O104&gt;0,SUMIFS('Exits'!$J$9:$J$608,'Exits'!$B$9:$B$608,'Trades'!A104)=O104),ROUND(SUMIFS('Exits'!$F$9:$F$608,'Exits'!$B$9:$B$608,'Trades'!A104),2),"n.a.")))</x:f>
      </x:c>
      <x:c r="G104" s="30" t="str">
        <x:f>IF(P104=0,"",IF(K104&lt;&gt;1,"n.a.",IF('Trades'!J104="NET",'Trades'!L104,ROUND(F104-'Trades'!M104-'Trades'!N104+'Trades'!O104,2))))</x:f>
      </x:c>
      <x:c r="H104" s="31" t="str">
        <x:f>IF(P104=0,"",IF(N104=1,G104/'Trades'!P104,"n.a."))</x:f>
      </x:c>
      <x:c r="I104" s="33" t="str">
        <x:f>IF(P104=0,"",IF(K104&lt;&gt;1,"Position not completed",IF(NOT(ISNUMBER('Trades'!P104)),"Risk missing or invalid: positive, ≤ 1,000,000,000, at most 2 decimals.",IF(OR('Trades'!P104&lt;=0,'Trades'!P104&gt;1000000000,ROUND('Trades'!P104,2)&lt;&gt;'Trades'!P104),"Risk missing or invalid: positive, ≤ 1,000,000,000, at most 2 decimals.",IF(AND('Trades'!Q104&lt;&gt;"PRICE",'Trades'!Q104&lt;&gt;"ALL_IN"),"Select PRICE or ALL_IN",IF('Trades'!Q104&lt;&gt;'Summary'!$K$4,"Different selected basis","Recorded"))))))</x:f>
      </x:c>
      <x:c r="J104" s="33" t="str">
        <x:f>IF(P104=0,"",IF('Summary'!$H$6="Check date filters","Check date filters",IF(L104=1,"Included",IF(K104=1,"Outside period","Not eligible"))))</x:f>
      </x:c>
      <x:c r="K104" s="29" t="n">
        <x:f>IF(P104=0,0,IF('Trades'!I104="UNSUPPORTED",4,IF(C104&lt;&gt;"",3,IF('Trades'!I104="OPEN",2,1))))</x:f>
        <x:v>0</x:v>
      </x:c>
      <x:c r="L104" s="29" t="n">
        <x:f>IF(OR(K104&lt;&gt;1,'Summary'!$H$6="Check date filters"),0,IF(AND(OR('Summary'!$B$6="",E104&gt;='Summary'!$B$6),OR('Summary'!$E$6="",E104&lt;'Summary'!$E$6+1)),1,0))</x:f>
        <x:v>0</x:v>
      </x:c>
      <x:c r="M104" s="29" t="n">
        <x:f>IF(AND(L104=1,N104=1,'Trades'!Q104='Summary'!$K$4),1,0)</x:f>
        <x:v>0</x:v>
      </x:c>
      <x:c r="N104" s="29" t="n">
        <x:f>IF(K104&lt;&gt;1,0,IF(NOT(ISNUMBER('Trades'!P104)),0,IF(AND('Trades'!P104&gt;0,'Trades'!P104&lt;=1000000000,ROUND('Trades'!P104,2)='Trades'!P104,OR('Trades'!Q104="PRICE",'Trades'!Q104="ALL_IN")),1,0)))</x:f>
        <x:v>0</x:v>
      </x:c>
      <x:c r="O104" s="29" t="n">
        <x:f>IF(P104=0,0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0,COUNTIFS('Exits'!$B$9:$B$608,'Trades'!A104,'Exits'!$K$9:$K$608,1)))</x:f>
        <x:v>0</x:v>
      </x:c>
      <x:c r="P104" s="29" t="n">
        <x:f>IF(COUNTA('Trades'!A104:I104,'Trades'!K104:T104)=0,0,1)</x:f>
        <x:v>0</x:v>
      </x:c>
    </x:row>
    <x:row r="105" ht="52" customHeight="1">
      <x:c r="A105" s="29" t="str">
        <x:f>IF(P105=0,"",IF('Trades'!A105="","[Trades "&amp;ROW()&amp;"]",'Trades'!A105))</x:f>
      </x:c>
      <x:c r="B105" s="33" t="str">
        <x:f>IF(K105=0,"",CHOOSE(K105,"Completed","Open","Incomplete / invalid","Unsupported"))</x:f>
      </x:c>
      <x:c r="C105" s="33" t="str">
        <x:f>IF(P105=0,"",IF('Trades'!I105="UNSUPPORTED","Additions / reversals are unsupported",IF('Trades'!A105="","Enter a trade ID",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IDs: text starting with A–Z, up to 64 characters; do not use *, ?, ~, =, &lt; or &gt;. Example: T-001.",IF(COUNTIFS('Trades'!$A$9:$A$208,'Trades'!A105)&lt;&gt;1,"Trade ID is duplicated",IF('Trades'!B105="","Enter the symbol",IF(AND('Trades'!C105&lt;&gt;"LONG",'Trades'!C105&lt;&gt;"SHORT"),"Select LONG or SHORT",IF(NOT(ISNUMBER('Trades'!D105)),"Enter a valid opening date/time",IF(OR('Trades'!D105&lt;1,'Trades'!D105&gt;2958465),"Enter a valid opening date/time",IF(NOT(ISNUMBER('Trades'!E105)),"Enter a positive original quantity",IF(OR('Trades'!E105&lt;=0,'Trades'!E105&gt;1000000,ROUND('Trades'!E105,8)&lt;&gt;'Trades'!E105),"Enter a positive original quantity",IF('Trades'!F105="","State the quantity unit",IF(AND('Trades'!I105&lt;&gt;"OPEN",'Trades'!I105&lt;&gt;"CLOSED"),"Select OPEN or CLOSED",IF(AND('Trades'!J105&lt;&gt;"NET",'Trades'!J105&lt;&gt;"GROSS"),"Select NET or GROSS",IF(COUNTIFS('Exits'!$B$9:$B$608,'Trades'!A105,'Exits'!$G$9:$G$608,-1)&gt;0,"Review linked exit rows",IF(D105&gt;'Trades'!E105,"Closed quantity exceeds original",IF(AND('Trades'!I105="OPEN",D105='Trades'!E105),"OPEN conflicts with no remainder",IF('Trades'!I105="OPEN","",IF(O105=0,"Add a closing event in Exits",IF(D105&lt;&gt;'Trades'!E105,"CLOSED requires all quantity closed",IF(AND('Trades'!J105="NET",NOT(ISNUMBER('Trades'!L105))),"Enter the reconciled whole-position net",IF(AND('Trades'!J105="NET",'Trades'!K105&lt;&gt;"YES"),"Confirm the net covers the whole position",IF(IF('Trades'!J105="NET",IF('Trades'!M105="",FALSE,IF(NOT(ISNUMBER('Trades'!M105)),TRUE,OR('Trades'!M105&lt;0,'Trades'!M105&gt;1000000000,ROUND('Trades'!M105,2)&lt;&gt;'Trades'!M105))),FALSE),"Money: at most 2 decimals; absolute input value ≤ 1,000,000,000.",IF(IF('Trades'!J105="NET",IF('Trades'!N105="",FALSE,IF(NOT(ISNUMBER('Trades'!N105)),TRUE,OR('Trades'!N105&lt;0,'Trades'!N105&gt;1000000000,ROUND('Trades'!N105,2)&lt;&gt;'Trades'!N105))),FALSE),"Money: at most 2 decimals; absolute input value ≤ 1,000,000,000.",IF(IF('Trades'!J105="NET",IF('Trades'!O105="",FALSE,IF(NOT(ISNUMBER('Trades'!O105)),TRUE,OR(ABS('Trades'!O105)&gt;1000000000,ROUND('Trades'!O105,2)&lt;&gt;'Trades'!O105))),FALSE),"Money: at most 2 decimals; absolute input value ≤ 1,000,000,000.",IF(AND('Trades'!J105="GROSS",NOT(ISNUMBER('Trades'!M105))),"Enter commission: zero is a value",IF(AND('Trades'!J105="GROSS",'Trades'!M105&lt;0),"Commission must be nonnegative",IF(AND('Trades'!J105="GROSS",NOT(ISNUMBER('Trades'!N105))),"Enter other fees: zero is a value",IF(AND('Trades'!J105="GROSS",'Trades'!N105&lt;0),"Other fees must be nonnegative",IF(AND('Trades'!J105="GROSS",NOT(ISNUMBER('Trades'!O105))),"Enter signed financing, including zero",IF(AND('Trades'!J105="GROSS",NOT(ISNUMBER(F105))),"Enter gross P&amp;L for every exit",IF(IF('Trades'!J105="NET",OR(ABS('Trades'!L105)&gt;1000000000,ROUND('Trades'!L105,2)&lt;&gt;'Trades'!L105),FALSE),"Money: at most 2 decimals; absolute input value ≤ 1,000,000,000.",IF(IF('Trades'!J105="GROSS",OR(ABS('Trades'!M105)&gt;1000000000,ABS('Trades'!N105)&gt;1000000000,ABS('Trades'!O105)&gt;1000000000,ROUND('Trades'!M105,2)&lt;&gt;'Trades'!M105,ROUND('Trades'!N105,2)&lt;&gt;'Trades'!N105,ROUND('Trades'!O105,2)&lt;&gt;'Trades'!O105),FALSE),"Money: at most 2 decimals; absolute input value ≤ 1,000,000,000.",IF(AND('Trades'!G105&lt;&gt;"",OR(NOT(ISNUMBER('Trades'!G105)),'Trades'!G105&lt;=0)),"Enter a positive price or leave blank",IF(AND('Trades'!H105&lt;&gt;"",OR(NOT(ISNUMBER('Trades'!H105)),'Trades'!H105&lt;=0)),"Enter a positive price or leave blank","")))))))))))))))))))))))))))))))))))</x:f>
      </x:c>
      <x:c r="D105" s="31"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n.a.",ROUND(SUMIFS('Exits'!$I$9:$I$608,'Exits'!$B$9:$B$608,'Trades'!A105),8)))</x:f>
      </x:c>
      <x:c r="E105" s="32"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n.a.",IF(OR(O105=0,COUNTIFS('Exits'!$B$9:$B$608,'Trades'!A105,'Exits'!$G$9:$G$608,-1)&gt;0),"n.a.",_xlfn.MAXIFS('Exits'!$C$9:$C$608,'Exits'!$B$9:$B$608,'Trades'!A105))))</x:f>
      </x:c>
      <x:c r="F105" s="30"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n.a.",IF(AND(O105&gt;0,SUMIFS('Exits'!$J$9:$J$608,'Exits'!$B$9:$B$608,'Trades'!A105)=O105),ROUND(SUMIFS('Exits'!$F$9:$F$608,'Exits'!$B$9:$B$608,'Trades'!A105),2),"n.a.")))</x:f>
      </x:c>
      <x:c r="G105" s="30" t="str">
        <x:f>IF(P105=0,"",IF(K105&lt;&gt;1,"n.a.",IF('Trades'!J105="NET",'Trades'!L105,ROUND(F105-'Trades'!M105-'Trades'!N105+'Trades'!O105,2))))</x:f>
      </x:c>
      <x:c r="H105" s="31" t="str">
        <x:f>IF(P105=0,"",IF(N105=1,G105/'Trades'!P105,"n.a."))</x:f>
      </x:c>
      <x:c r="I105" s="33" t="str">
        <x:f>IF(P105=0,"",IF(K105&lt;&gt;1,"Position not completed",IF(NOT(ISNUMBER('Trades'!P105)),"Risk missing or invalid: positive, ≤ 1,000,000,000, at most 2 decimals.",IF(OR('Trades'!P105&lt;=0,'Trades'!P105&gt;1000000000,ROUND('Trades'!P105,2)&lt;&gt;'Trades'!P105),"Risk missing or invalid: positive, ≤ 1,000,000,000, at most 2 decimals.",IF(AND('Trades'!Q105&lt;&gt;"PRICE",'Trades'!Q105&lt;&gt;"ALL_IN"),"Select PRICE or ALL_IN",IF('Trades'!Q105&lt;&gt;'Summary'!$K$4,"Different selected basis","Recorded"))))))</x:f>
      </x:c>
      <x:c r="J105" s="33" t="str">
        <x:f>IF(P105=0,"",IF('Summary'!$H$6="Check date filters","Check date filters",IF(L105=1,"Included",IF(K105=1,"Outside period","Not eligible"))))</x:f>
      </x:c>
      <x:c r="K105" s="29" t="n">
        <x:f>IF(P105=0,0,IF('Trades'!I105="UNSUPPORTED",4,IF(C105&lt;&gt;"",3,IF('Trades'!I105="OPEN",2,1))))</x:f>
        <x:v>0</x:v>
      </x:c>
      <x:c r="L105" s="29" t="n">
        <x:f>IF(OR(K105&lt;&gt;1,'Summary'!$H$6="Check date filters"),0,IF(AND(OR('Summary'!$B$6="",E105&gt;='Summary'!$B$6),OR('Summary'!$E$6="",E105&lt;'Summary'!$E$6+1)),1,0))</x:f>
        <x:v>0</x:v>
      </x:c>
      <x:c r="M105" s="29" t="n">
        <x:f>IF(AND(L105=1,N105=1,'Trades'!Q105='Summary'!$K$4),1,0)</x:f>
        <x:v>0</x:v>
      </x:c>
      <x:c r="N105" s="29" t="n">
        <x:f>IF(K105&lt;&gt;1,0,IF(NOT(ISNUMBER('Trades'!P105)),0,IF(AND('Trades'!P105&gt;0,'Trades'!P105&lt;=1000000000,ROUND('Trades'!P105,2)='Trades'!P105,OR('Trades'!Q105="PRICE",'Trades'!Q105="ALL_IN")),1,0)))</x:f>
        <x:v>0</x:v>
      </x:c>
      <x:c r="O105" s="29" t="n">
        <x:f>IF(P105=0,0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0,COUNTIFS('Exits'!$B$9:$B$608,'Trades'!A105,'Exits'!$K$9:$K$608,1)))</x:f>
        <x:v>0</x:v>
      </x:c>
      <x:c r="P105" s="29" t="n">
        <x:f>IF(COUNTA('Trades'!A105:I105,'Trades'!K105:T105)=0,0,1)</x:f>
        <x:v>0</x:v>
      </x:c>
    </x:row>
    <x:row r="106" ht="52" customHeight="1">
      <x:c r="A106" s="29" t="str">
        <x:f>IF(P106=0,"",IF('Trades'!A106="","[Trades "&amp;ROW()&amp;"]",'Trades'!A106))</x:f>
      </x:c>
      <x:c r="B106" s="33" t="str">
        <x:f>IF(K106=0,"",CHOOSE(K106,"Completed","Open","Incomplete / invalid","Unsupported"))</x:f>
      </x:c>
      <x:c r="C106" s="33" t="str">
        <x:f>IF(P106=0,"",IF('Trades'!I106="UNSUPPORTED","Additions / reversals are unsupported",IF('Trades'!A106="","Enter a trade ID",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IDs: text starting with A–Z, up to 64 characters; do not use *, ?, ~, =, &lt; or &gt;. Example: T-001.",IF(COUNTIFS('Trades'!$A$9:$A$208,'Trades'!A106)&lt;&gt;1,"Trade ID is duplicated",IF('Trades'!B106="","Enter the symbol",IF(AND('Trades'!C106&lt;&gt;"LONG",'Trades'!C106&lt;&gt;"SHORT"),"Select LONG or SHORT",IF(NOT(ISNUMBER('Trades'!D106)),"Enter a valid opening date/time",IF(OR('Trades'!D106&lt;1,'Trades'!D106&gt;2958465),"Enter a valid opening date/time",IF(NOT(ISNUMBER('Trades'!E106)),"Enter a positive original quantity",IF(OR('Trades'!E106&lt;=0,'Trades'!E106&gt;1000000,ROUND('Trades'!E106,8)&lt;&gt;'Trades'!E106),"Enter a positive original quantity",IF('Trades'!F106="","State the quantity unit",IF(AND('Trades'!I106&lt;&gt;"OPEN",'Trades'!I106&lt;&gt;"CLOSED"),"Select OPEN or CLOSED",IF(AND('Trades'!J106&lt;&gt;"NET",'Trades'!J106&lt;&gt;"GROSS"),"Select NET or GROSS",IF(COUNTIFS('Exits'!$B$9:$B$608,'Trades'!A106,'Exits'!$G$9:$G$608,-1)&gt;0,"Review linked exit rows",IF(D106&gt;'Trades'!E106,"Closed quantity exceeds original",IF(AND('Trades'!I106="OPEN",D106='Trades'!E106),"OPEN conflicts with no remainder",IF('Trades'!I106="OPEN","",IF(O106=0,"Add a closing event in Exits",IF(D106&lt;&gt;'Trades'!E106,"CLOSED requires all quantity closed",IF(AND('Trades'!J106="NET",NOT(ISNUMBER('Trades'!L106))),"Enter the reconciled whole-position net",IF(AND('Trades'!J106="NET",'Trades'!K106&lt;&gt;"YES"),"Confirm the net covers the whole position",IF(IF('Trades'!J106="NET",IF('Trades'!M106="",FALSE,IF(NOT(ISNUMBER('Trades'!M106)),TRUE,OR('Trades'!M106&lt;0,'Trades'!M106&gt;1000000000,ROUND('Trades'!M106,2)&lt;&gt;'Trades'!M106))),FALSE),"Money: at most 2 decimals; absolute input value ≤ 1,000,000,000.",IF(IF('Trades'!J106="NET",IF('Trades'!N106="",FALSE,IF(NOT(ISNUMBER('Trades'!N106)),TRUE,OR('Trades'!N106&lt;0,'Trades'!N106&gt;1000000000,ROUND('Trades'!N106,2)&lt;&gt;'Trades'!N106))),FALSE),"Money: at most 2 decimals; absolute input value ≤ 1,000,000,000.",IF(IF('Trades'!J106="NET",IF('Trades'!O106="",FALSE,IF(NOT(ISNUMBER('Trades'!O106)),TRUE,OR(ABS('Trades'!O106)&gt;1000000000,ROUND('Trades'!O106,2)&lt;&gt;'Trades'!O106))),FALSE),"Money: at most 2 decimals; absolute input value ≤ 1,000,000,000.",IF(AND('Trades'!J106="GROSS",NOT(ISNUMBER('Trades'!M106))),"Enter commission: zero is a value",IF(AND('Trades'!J106="GROSS",'Trades'!M106&lt;0),"Commission must be nonnegative",IF(AND('Trades'!J106="GROSS",NOT(ISNUMBER('Trades'!N106))),"Enter other fees: zero is a value",IF(AND('Trades'!J106="GROSS",'Trades'!N106&lt;0),"Other fees must be nonnegative",IF(AND('Trades'!J106="GROSS",NOT(ISNUMBER('Trades'!O106))),"Enter signed financing, including zero",IF(AND('Trades'!J106="GROSS",NOT(ISNUMBER(F106))),"Enter gross P&amp;L for every exit",IF(IF('Trades'!J106="NET",OR(ABS('Trades'!L106)&gt;1000000000,ROUND('Trades'!L106,2)&lt;&gt;'Trades'!L106),FALSE),"Money: at most 2 decimals; absolute input value ≤ 1,000,000,000.",IF(IF('Trades'!J106="GROSS",OR(ABS('Trades'!M106)&gt;1000000000,ABS('Trades'!N106)&gt;1000000000,ABS('Trades'!O106)&gt;1000000000,ROUND('Trades'!M106,2)&lt;&gt;'Trades'!M106,ROUND('Trades'!N106,2)&lt;&gt;'Trades'!N106,ROUND('Trades'!O106,2)&lt;&gt;'Trades'!O106),FALSE),"Money: at most 2 decimals; absolute input value ≤ 1,000,000,000.",IF(AND('Trades'!G106&lt;&gt;"",OR(NOT(ISNUMBER('Trades'!G106)),'Trades'!G106&lt;=0)),"Enter a positive price or leave blank",IF(AND('Trades'!H106&lt;&gt;"",OR(NOT(ISNUMBER('Trades'!H106)),'Trades'!H106&lt;=0)),"Enter a positive price or leave blank","")))))))))))))))))))))))))))))))))))</x:f>
      </x:c>
      <x:c r="D106" s="31"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n.a.",ROUND(SUMIFS('Exits'!$I$9:$I$608,'Exits'!$B$9:$B$608,'Trades'!A106),8)))</x:f>
      </x:c>
      <x:c r="E106" s="32"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n.a.",IF(OR(O106=0,COUNTIFS('Exits'!$B$9:$B$608,'Trades'!A106,'Exits'!$G$9:$G$608,-1)&gt;0),"n.a.",_xlfn.MAXIFS('Exits'!$C$9:$C$608,'Exits'!$B$9:$B$608,'Trades'!A106))))</x:f>
      </x:c>
      <x:c r="F106" s="30"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n.a.",IF(AND(O106&gt;0,SUMIFS('Exits'!$J$9:$J$608,'Exits'!$B$9:$B$608,'Trades'!A106)=O106),ROUND(SUMIFS('Exits'!$F$9:$F$608,'Exits'!$B$9:$B$608,'Trades'!A106),2),"n.a.")))</x:f>
      </x:c>
      <x:c r="G106" s="30" t="str">
        <x:f>IF(P106=0,"",IF(K106&lt;&gt;1,"n.a.",IF('Trades'!J106="NET",'Trades'!L106,ROUND(F106-'Trades'!M106-'Trades'!N106+'Trades'!O106,2))))</x:f>
      </x:c>
      <x:c r="H106" s="31" t="str">
        <x:f>IF(P106=0,"",IF(N106=1,G106/'Trades'!P106,"n.a."))</x:f>
      </x:c>
      <x:c r="I106" s="33" t="str">
        <x:f>IF(P106=0,"",IF(K106&lt;&gt;1,"Position not completed",IF(NOT(ISNUMBER('Trades'!P106)),"Risk missing or invalid: positive, ≤ 1,000,000,000, at most 2 decimals.",IF(OR('Trades'!P106&lt;=0,'Trades'!P106&gt;1000000000,ROUND('Trades'!P106,2)&lt;&gt;'Trades'!P106),"Risk missing or invalid: positive, ≤ 1,000,000,000, at most 2 decimals.",IF(AND('Trades'!Q106&lt;&gt;"PRICE",'Trades'!Q106&lt;&gt;"ALL_IN"),"Select PRICE or ALL_IN",IF('Trades'!Q106&lt;&gt;'Summary'!$K$4,"Different selected basis","Recorded"))))))</x:f>
      </x:c>
      <x:c r="J106" s="33" t="str">
        <x:f>IF(P106=0,"",IF('Summary'!$H$6="Check date filters","Check date filters",IF(L106=1,"Included",IF(K106=1,"Outside period","Not eligible"))))</x:f>
      </x:c>
      <x:c r="K106" s="29" t="n">
        <x:f>IF(P106=0,0,IF('Trades'!I106="UNSUPPORTED",4,IF(C106&lt;&gt;"",3,IF('Trades'!I106="OPEN",2,1))))</x:f>
        <x:v>0</x:v>
      </x:c>
      <x:c r="L106" s="29" t="n">
        <x:f>IF(OR(K106&lt;&gt;1,'Summary'!$H$6="Check date filters"),0,IF(AND(OR('Summary'!$B$6="",E106&gt;='Summary'!$B$6),OR('Summary'!$E$6="",E106&lt;'Summary'!$E$6+1)),1,0))</x:f>
        <x:v>0</x:v>
      </x:c>
      <x:c r="M106" s="29" t="n">
        <x:f>IF(AND(L106=1,N106=1,'Trades'!Q106='Summary'!$K$4),1,0)</x:f>
        <x:v>0</x:v>
      </x:c>
      <x:c r="N106" s="29" t="n">
        <x:f>IF(K106&lt;&gt;1,0,IF(NOT(ISNUMBER('Trades'!P106)),0,IF(AND('Trades'!P106&gt;0,'Trades'!P106&lt;=1000000000,ROUND('Trades'!P106,2)='Trades'!P106,OR('Trades'!Q106="PRICE",'Trades'!Q106="ALL_IN")),1,0)))</x:f>
        <x:v>0</x:v>
      </x:c>
      <x:c r="O106" s="29" t="n">
        <x:f>IF(P106=0,0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0,COUNTIFS('Exits'!$B$9:$B$608,'Trades'!A106,'Exits'!$K$9:$K$608,1)))</x:f>
        <x:v>0</x:v>
      </x:c>
      <x:c r="P106" s="29" t="n">
        <x:f>IF(COUNTA('Trades'!A106:I106,'Trades'!K106:T106)=0,0,1)</x:f>
        <x:v>0</x:v>
      </x:c>
    </x:row>
    <x:row r="107" ht="52" customHeight="1">
      <x:c r="A107" s="29" t="str">
        <x:f>IF(P107=0,"",IF('Trades'!A107="","[Trades "&amp;ROW()&amp;"]",'Trades'!A107))</x:f>
      </x:c>
      <x:c r="B107" s="33" t="str">
        <x:f>IF(K107=0,"",CHOOSE(K107,"Completed","Open","Incomplete / invalid","Unsupported"))</x:f>
      </x:c>
      <x:c r="C107" s="33" t="str">
        <x:f>IF(P107=0,"",IF('Trades'!I107="UNSUPPORTED","Additions / reversals are unsupported",IF('Trades'!A107="","Enter a trade ID",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IDs: text starting with A–Z, up to 64 characters; do not use *, ?, ~, =, &lt; or &gt;. Example: T-001.",IF(COUNTIFS('Trades'!$A$9:$A$208,'Trades'!A107)&lt;&gt;1,"Trade ID is duplicated",IF('Trades'!B107="","Enter the symbol",IF(AND('Trades'!C107&lt;&gt;"LONG",'Trades'!C107&lt;&gt;"SHORT"),"Select LONG or SHORT",IF(NOT(ISNUMBER('Trades'!D107)),"Enter a valid opening date/time",IF(OR('Trades'!D107&lt;1,'Trades'!D107&gt;2958465),"Enter a valid opening date/time",IF(NOT(ISNUMBER('Trades'!E107)),"Enter a positive original quantity",IF(OR('Trades'!E107&lt;=0,'Trades'!E107&gt;1000000,ROUND('Trades'!E107,8)&lt;&gt;'Trades'!E107),"Enter a positive original quantity",IF('Trades'!F107="","State the quantity unit",IF(AND('Trades'!I107&lt;&gt;"OPEN",'Trades'!I107&lt;&gt;"CLOSED"),"Select OPEN or CLOSED",IF(AND('Trades'!J107&lt;&gt;"NET",'Trades'!J107&lt;&gt;"GROSS"),"Select NET or GROSS",IF(COUNTIFS('Exits'!$B$9:$B$608,'Trades'!A107,'Exits'!$G$9:$G$608,-1)&gt;0,"Review linked exit rows",IF(D107&gt;'Trades'!E107,"Closed quantity exceeds original",IF(AND('Trades'!I107="OPEN",D107='Trades'!E107),"OPEN conflicts with no remainder",IF('Trades'!I107="OPEN","",IF(O107=0,"Add a closing event in Exits",IF(D107&lt;&gt;'Trades'!E107,"CLOSED requires all quantity closed",IF(AND('Trades'!J107="NET",NOT(ISNUMBER('Trades'!L107))),"Enter the reconciled whole-position net",IF(AND('Trades'!J107="NET",'Trades'!K107&lt;&gt;"YES"),"Confirm the net covers the whole position",IF(IF('Trades'!J107="NET",IF('Trades'!M107="",FALSE,IF(NOT(ISNUMBER('Trades'!M107)),TRUE,OR('Trades'!M107&lt;0,'Trades'!M107&gt;1000000000,ROUND('Trades'!M107,2)&lt;&gt;'Trades'!M107))),FALSE),"Money: at most 2 decimals; absolute input value ≤ 1,000,000,000.",IF(IF('Trades'!J107="NET",IF('Trades'!N107="",FALSE,IF(NOT(ISNUMBER('Trades'!N107)),TRUE,OR('Trades'!N107&lt;0,'Trades'!N107&gt;1000000000,ROUND('Trades'!N107,2)&lt;&gt;'Trades'!N107))),FALSE),"Money: at most 2 decimals; absolute input value ≤ 1,000,000,000.",IF(IF('Trades'!J107="NET",IF('Trades'!O107="",FALSE,IF(NOT(ISNUMBER('Trades'!O107)),TRUE,OR(ABS('Trades'!O107)&gt;1000000000,ROUND('Trades'!O107,2)&lt;&gt;'Trades'!O107))),FALSE),"Money: at most 2 decimals; absolute input value ≤ 1,000,000,000.",IF(AND('Trades'!J107="GROSS",NOT(ISNUMBER('Trades'!M107))),"Enter commission: zero is a value",IF(AND('Trades'!J107="GROSS",'Trades'!M107&lt;0),"Commission must be nonnegative",IF(AND('Trades'!J107="GROSS",NOT(ISNUMBER('Trades'!N107))),"Enter other fees: zero is a value",IF(AND('Trades'!J107="GROSS",'Trades'!N107&lt;0),"Other fees must be nonnegative",IF(AND('Trades'!J107="GROSS",NOT(ISNUMBER('Trades'!O107))),"Enter signed financing, including zero",IF(AND('Trades'!J107="GROSS",NOT(ISNUMBER(F107))),"Enter gross P&amp;L for every exit",IF(IF('Trades'!J107="NET",OR(ABS('Trades'!L107)&gt;1000000000,ROUND('Trades'!L107,2)&lt;&gt;'Trades'!L107),FALSE),"Money: at most 2 decimals; absolute input value ≤ 1,000,000,000.",IF(IF('Trades'!J107="GROSS",OR(ABS('Trades'!M107)&gt;1000000000,ABS('Trades'!N107)&gt;1000000000,ABS('Trades'!O107)&gt;1000000000,ROUND('Trades'!M107,2)&lt;&gt;'Trades'!M107,ROUND('Trades'!N107,2)&lt;&gt;'Trades'!N107,ROUND('Trades'!O107,2)&lt;&gt;'Trades'!O107),FALSE),"Money: at most 2 decimals; absolute input value ≤ 1,000,000,000.",IF(AND('Trades'!G107&lt;&gt;"",OR(NOT(ISNUMBER('Trades'!G107)),'Trades'!G107&lt;=0)),"Enter a positive price or leave blank",IF(AND('Trades'!H107&lt;&gt;"",OR(NOT(ISNUMBER('Trades'!H107)),'Trades'!H107&lt;=0)),"Enter a positive price or leave blank","")))))))))))))))))))))))))))))))))))</x:f>
      </x:c>
      <x:c r="D107" s="31"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n.a.",ROUND(SUMIFS('Exits'!$I$9:$I$608,'Exits'!$B$9:$B$608,'Trades'!A107),8)))</x:f>
      </x:c>
      <x:c r="E107" s="32"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n.a.",IF(OR(O107=0,COUNTIFS('Exits'!$B$9:$B$608,'Trades'!A107,'Exits'!$G$9:$G$608,-1)&gt;0),"n.a.",_xlfn.MAXIFS('Exits'!$C$9:$C$608,'Exits'!$B$9:$B$608,'Trades'!A107))))</x:f>
      </x:c>
      <x:c r="F107" s="30"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n.a.",IF(AND(O107&gt;0,SUMIFS('Exits'!$J$9:$J$608,'Exits'!$B$9:$B$608,'Trades'!A107)=O107),ROUND(SUMIFS('Exits'!$F$9:$F$608,'Exits'!$B$9:$B$608,'Trades'!A107),2),"n.a.")))</x:f>
      </x:c>
      <x:c r="G107" s="30" t="str">
        <x:f>IF(P107=0,"",IF(K107&lt;&gt;1,"n.a.",IF('Trades'!J107="NET",'Trades'!L107,ROUND(F107-'Trades'!M107-'Trades'!N107+'Trades'!O107,2))))</x:f>
      </x:c>
      <x:c r="H107" s="31" t="str">
        <x:f>IF(P107=0,"",IF(N107=1,G107/'Trades'!P107,"n.a."))</x:f>
      </x:c>
      <x:c r="I107" s="33" t="str">
        <x:f>IF(P107=0,"",IF(K107&lt;&gt;1,"Position not completed",IF(NOT(ISNUMBER('Trades'!P107)),"Risk missing or invalid: positive, ≤ 1,000,000,000, at most 2 decimals.",IF(OR('Trades'!P107&lt;=0,'Trades'!P107&gt;1000000000,ROUND('Trades'!P107,2)&lt;&gt;'Trades'!P107),"Risk missing or invalid: positive, ≤ 1,000,000,000, at most 2 decimals.",IF(AND('Trades'!Q107&lt;&gt;"PRICE",'Trades'!Q107&lt;&gt;"ALL_IN"),"Select PRICE or ALL_IN",IF('Trades'!Q107&lt;&gt;'Summary'!$K$4,"Different selected basis","Recorded"))))))</x:f>
      </x:c>
      <x:c r="J107" s="33" t="str">
        <x:f>IF(P107=0,"",IF('Summary'!$H$6="Check date filters","Check date filters",IF(L107=1,"Included",IF(K107=1,"Outside period","Not eligible"))))</x:f>
      </x:c>
      <x:c r="K107" s="29" t="n">
        <x:f>IF(P107=0,0,IF('Trades'!I107="UNSUPPORTED",4,IF(C107&lt;&gt;"",3,IF('Trades'!I107="OPEN",2,1))))</x:f>
        <x:v>0</x:v>
      </x:c>
      <x:c r="L107" s="29" t="n">
        <x:f>IF(OR(K107&lt;&gt;1,'Summary'!$H$6="Check date filters"),0,IF(AND(OR('Summary'!$B$6="",E107&gt;='Summary'!$B$6),OR('Summary'!$E$6="",E107&lt;'Summary'!$E$6+1)),1,0))</x:f>
        <x:v>0</x:v>
      </x:c>
      <x:c r="M107" s="29" t="n">
        <x:f>IF(AND(L107=1,N107=1,'Trades'!Q107='Summary'!$K$4),1,0)</x:f>
        <x:v>0</x:v>
      </x:c>
      <x:c r="N107" s="29" t="n">
        <x:f>IF(K107&lt;&gt;1,0,IF(NOT(ISNUMBER('Trades'!P107)),0,IF(AND('Trades'!P107&gt;0,'Trades'!P107&lt;=1000000000,ROUND('Trades'!P107,2)='Trades'!P107,OR('Trades'!Q107="PRICE",'Trades'!Q107="ALL_IN")),1,0)))</x:f>
        <x:v>0</x:v>
      </x:c>
      <x:c r="O107" s="29" t="n">
        <x:f>IF(P107=0,0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0,COUNTIFS('Exits'!$B$9:$B$608,'Trades'!A107,'Exits'!$K$9:$K$608,1)))</x:f>
        <x:v>0</x:v>
      </x:c>
      <x:c r="P107" s="29" t="n">
        <x:f>IF(COUNTA('Trades'!A107:I107,'Trades'!K107:T107)=0,0,1)</x:f>
        <x:v>0</x:v>
      </x:c>
    </x:row>
    <x:row r="108" ht="52" customHeight="1">
      <x:c r="A108" s="29" t="str">
        <x:f>IF(P108=0,"",IF('Trades'!A108="","[Trades "&amp;ROW()&amp;"]",'Trades'!A108))</x:f>
      </x:c>
      <x:c r="B108" s="33" t="str">
        <x:f>IF(K108=0,"",CHOOSE(K108,"Completed","Open","Incomplete / invalid","Unsupported"))</x:f>
      </x:c>
      <x:c r="C108" s="33" t="str">
        <x:f>IF(P108=0,"",IF('Trades'!I108="UNSUPPORTED","Additions / reversals are unsupported",IF('Trades'!A108="","Enter a trade ID",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IDs: text starting with A–Z, up to 64 characters; do not use *, ?, ~, =, &lt; or &gt;. Example: T-001.",IF(COUNTIFS('Trades'!$A$9:$A$208,'Trades'!A108)&lt;&gt;1,"Trade ID is duplicated",IF('Trades'!B108="","Enter the symbol",IF(AND('Trades'!C108&lt;&gt;"LONG",'Trades'!C108&lt;&gt;"SHORT"),"Select LONG or SHORT",IF(NOT(ISNUMBER('Trades'!D108)),"Enter a valid opening date/time",IF(OR('Trades'!D108&lt;1,'Trades'!D108&gt;2958465),"Enter a valid opening date/time",IF(NOT(ISNUMBER('Trades'!E108)),"Enter a positive original quantity",IF(OR('Trades'!E108&lt;=0,'Trades'!E108&gt;1000000,ROUND('Trades'!E108,8)&lt;&gt;'Trades'!E108),"Enter a positive original quantity",IF('Trades'!F108="","State the quantity unit",IF(AND('Trades'!I108&lt;&gt;"OPEN",'Trades'!I108&lt;&gt;"CLOSED"),"Select OPEN or CLOSED",IF(AND('Trades'!J108&lt;&gt;"NET",'Trades'!J108&lt;&gt;"GROSS"),"Select NET or GROSS",IF(COUNTIFS('Exits'!$B$9:$B$608,'Trades'!A108,'Exits'!$G$9:$G$608,-1)&gt;0,"Review linked exit rows",IF(D108&gt;'Trades'!E108,"Closed quantity exceeds original",IF(AND('Trades'!I108="OPEN",D108='Trades'!E108),"OPEN conflicts with no remainder",IF('Trades'!I108="OPEN","",IF(O108=0,"Add a closing event in Exits",IF(D108&lt;&gt;'Trades'!E108,"CLOSED requires all quantity closed",IF(AND('Trades'!J108="NET",NOT(ISNUMBER('Trades'!L108))),"Enter the reconciled whole-position net",IF(AND('Trades'!J108="NET",'Trades'!K108&lt;&gt;"YES"),"Confirm the net covers the whole position",IF(IF('Trades'!J108="NET",IF('Trades'!M108="",FALSE,IF(NOT(ISNUMBER('Trades'!M108)),TRUE,OR('Trades'!M108&lt;0,'Trades'!M108&gt;1000000000,ROUND('Trades'!M108,2)&lt;&gt;'Trades'!M108))),FALSE),"Money: at most 2 decimals; absolute input value ≤ 1,000,000,000.",IF(IF('Trades'!J108="NET",IF('Trades'!N108="",FALSE,IF(NOT(ISNUMBER('Trades'!N108)),TRUE,OR('Trades'!N108&lt;0,'Trades'!N108&gt;1000000000,ROUND('Trades'!N108,2)&lt;&gt;'Trades'!N108))),FALSE),"Money: at most 2 decimals; absolute input value ≤ 1,000,000,000.",IF(IF('Trades'!J108="NET",IF('Trades'!O108="",FALSE,IF(NOT(ISNUMBER('Trades'!O108)),TRUE,OR(ABS('Trades'!O108)&gt;1000000000,ROUND('Trades'!O108,2)&lt;&gt;'Trades'!O108))),FALSE),"Money: at most 2 decimals; absolute input value ≤ 1,000,000,000.",IF(AND('Trades'!J108="GROSS",NOT(ISNUMBER('Trades'!M108))),"Enter commission: zero is a value",IF(AND('Trades'!J108="GROSS",'Trades'!M108&lt;0),"Commission must be nonnegative",IF(AND('Trades'!J108="GROSS",NOT(ISNUMBER('Trades'!N108))),"Enter other fees: zero is a value",IF(AND('Trades'!J108="GROSS",'Trades'!N108&lt;0),"Other fees must be nonnegative",IF(AND('Trades'!J108="GROSS",NOT(ISNUMBER('Trades'!O108))),"Enter signed financing, including zero",IF(AND('Trades'!J108="GROSS",NOT(ISNUMBER(F108))),"Enter gross P&amp;L for every exit",IF(IF('Trades'!J108="NET",OR(ABS('Trades'!L108)&gt;1000000000,ROUND('Trades'!L108,2)&lt;&gt;'Trades'!L108),FALSE),"Money: at most 2 decimals; absolute input value ≤ 1,000,000,000.",IF(IF('Trades'!J108="GROSS",OR(ABS('Trades'!M108)&gt;1000000000,ABS('Trades'!N108)&gt;1000000000,ABS('Trades'!O108)&gt;1000000000,ROUND('Trades'!M108,2)&lt;&gt;'Trades'!M108,ROUND('Trades'!N108,2)&lt;&gt;'Trades'!N108,ROUND('Trades'!O108,2)&lt;&gt;'Trades'!O108),FALSE),"Money: at most 2 decimals; absolute input value ≤ 1,000,000,000.",IF(AND('Trades'!G108&lt;&gt;"",OR(NOT(ISNUMBER('Trades'!G108)),'Trades'!G108&lt;=0)),"Enter a positive price or leave blank",IF(AND('Trades'!H108&lt;&gt;"",OR(NOT(ISNUMBER('Trades'!H108)),'Trades'!H108&lt;=0)),"Enter a positive price or leave blank","")))))))))))))))))))))))))))))))))))</x:f>
      </x:c>
      <x:c r="D108" s="31"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n.a.",ROUND(SUMIFS('Exits'!$I$9:$I$608,'Exits'!$B$9:$B$608,'Trades'!A108),8)))</x:f>
      </x:c>
      <x:c r="E108" s="32"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n.a.",IF(OR(O108=0,COUNTIFS('Exits'!$B$9:$B$608,'Trades'!A108,'Exits'!$G$9:$G$608,-1)&gt;0),"n.a.",_xlfn.MAXIFS('Exits'!$C$9:$C$608,'Exits'!$B$9:$B$608,'Trades'!A108))))</x:f>
      </x:c>
      <x:c r="F108" s="30"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n.a.",IF(AND(O108&gt;0,SUMIFS('Exits'!$J$9:$J$608,'Exits'!$B$9:$B$608,'Trades'!A108)=O108),ROUND(SUMIFS('Exits'!$F$9:$F$608,'Exits'!$B$9:$B$608,'Trades'!A108),2),"n.a.")))</x:f>
      </x:c>
      <x:c r="G108" s="30" t="str">
        <x:f>IF(P108=0,"",IF(K108&lt;&gt;1,"n.a.",IF('Trades'!J108="NET",'Trades'!L108,ROUND(F108-'Trades'!M108-'Trades'!N108+'Trades'!O108,2))))</x:f>
      </x:c>
      <x:c r="H108" s="31" t="str">
        <x:f>IF(P108=0,"",IF(N108=1,G108/'Trades'!P108,"n.a."))</x:f>
      </x:c>
      <x:c r="I108" s="33" t="str">
        <x:f>IF(P108=0,"",IF(K108&lt;&gt;1,"Position not completed",IF(NOT(ISNUMBER('Trades'!P108)),"Risk missing or invalid: positive, ≤ 1,000,000,000, at most 2 decimals.",IF(OR('Trades'!P108&lt;=0,'Trades'!P108&gt;1000000000,ROUND('Trades'!P108,2)&lt;&gt;'Trades'!P108),"Risk missing or invalid: positive, ≤ 1,000,000,000, at most 2 decimals.",IF(AND('Trades'!Q108&lt;&gt;"PRICE",'Trades'!Q108&lt;&gt;"ALL_IN"),"Select PRICE or ALL_IN",IF('Trades'!Q108&lt;&gt;'Summary'!$K$4,"Different selected basis","Recorded"))))))</x:f>
      </x:c>
      <x:c r="J108" s="33" t="str">
        <x:f>IF(P108=0,"",IF('Summary'!$H$6="Check date filters","Check date filters",IF(L108=1,"Included",IF(K108=1,"Outside period","Not eligible"))))</x:f>
      </x:c>
      <x:c r="K108" s="29" t="n">
        <x:f>IF(P108=0,0,IF('Trades'!I108="UNSUPPORTED",4,IF(C108&lt;&gt;"",3,IF('Trades'!I108="OPEN",2,1))))</x:f>
        <x:v>0</x:v>
      </x:c>
      <x:c r="L108" s="29" t="n">
        <x:f>IF(OR(K108&lt;&gt;1,'Summary'!$H$6="Check date filters"),0,IF(AND(OR('Summary'!$B$6="",E108&gt;='Summary'!$B$6),OR('Summary'!$E$6="",E108&lt;'Summary'!$E$6+1)),1,0))</x:f>
        <x:v>0</x:v>
      </x:c>
      <x:c r="M108" s="29" t="n">
        <x:f>IF(AND(L108=1,N108=1,'Trades'!Q108='Summary'!$K$4),1,0)</x:f>
        <x:v>0</x:v>
      </x:c>
      <x:c r="N108" s="29" t="n">
        <x:f>IF(K108&lt;&gt;1,0,IF(NOT(ISNUMBER('Trades'!P108)),0,IF(AND('Trades'!P108&gt;0,'Trades'!P108&lt;=1000000000,ROUND('Trades'!P108,2)='Trades'!P108,OR('Trades'!Q108="PRICE",'Trades'!Q108="ALL_IN")),1,0)))</x:f>
        <x:v>0</x:v>
      </x:c>
      <x:c r="O108" s="29" t="n">
        <x:f>IF(P108=0,0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0,COUNTIFS('Exits'!$B$9:$B$608,'Trades'!A108,'Exits'!$K$9:$K$608,1)))</x:f>
        <x:v>0</x:v>
      </x:c>
      <x:c r="P108" s="29" t="n">
        <x:f>IF(COUNTA('Trades'!A108:I108,'Trades'!K108:T108)=0,0,1)</x:f>
        <x:v>0</x:v>
      </x:c>
    </x:row>
    <x:row r="109" ht="52" customHeight="1">
      <x:c r="A109" s="29" t="str">
        <x:f>IF(P109=0,"",IF('Trades'!A109="","[Trades "&amp;ROW()&amp;"]",'Trades'!A109))</x:f>
      </x:c>
      <x:c r="B109" s="33" t="str">
        <x:f>IF(K109=0,"",CHOOSE(K109,"Completed","Open","Incomplete / invalid","Unsupported"))</x:f>
      </x:c>
      <x:c r="C109" s="33" t="str">
        <x:f>IF(P109=0,"",IF('Trades'!I109="UNSUPPORTED","Additions / reversals are unsupported",IF('Trades'!A109="","Enter a trade ID",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IDs: text starting with A–Z, up to 64 characters; do not use *, ?, ~, =, &lt; or &gt;. Example: T-001.",IF(COUNTIFS('Trades'!$A$9:$A$208,'Trades'!A109)&lt;&gt;1,"Trade ID is duplicated",IF('Trades'!B109="","Enter the symbol",IF(AND('Trades'!C109&lt;&gt;"LONG",'Trades'!C109&lt;&gt;"SHORT"),"Select LONG or SHORT",IF(NOT(ISNUMBER('Trades'!D109)),"Enter a valid opening date/time",IF(OR('Trades'!D109&lt;1,'Trades'!D109&gt;2958465),"Enter a valid opening date/time",IF(NOT(ISNUMBER('Trades'!E109)),"Enter a positive original quantity",IF(OR('Trades'!E109&lt;=0,'Trades'!E109&gt;1000000,ROUND('Trades'!E109,8)&lt;&gt;'Trades'!E109),"Enter a positive original quantity",IF('Trades'!F109="","State the quantity unit",IF(AND('Trades'!I109&lt;&gt;"OPEN",'Trades'!I109&lt;&gt;"CLOSED"),"Select OPEN or CLOSED",IF(AND('Trades'!J109&lt;&gt;"NET",'Trades'!J109&lt;&gt;"GROSS"),"Select NET or GROSS",IF(COUNTIFS('Exits'!$B$9:$B$608,'Trades'!A109,'Exits'!$G$9:$G$608,-1)&gt;0,"Review linked exit rows",IF(D109&gt;'Trades'!E109,"Closed quantity exceeds original",IF(AND('Trades'!I109="OPEN",D109='Trades'!E109),"OPEN conflicts with no remainder",IF('Trades'!I109="OPEN","",IF(O109=0,"Add a closing event in Exits",IF(D109&lt;&gt;'Trades'!E109,"CLOSED requires all quantity closed",IF(AND('Trades'!J109="NET",NOT(ISNUMBER('Trades'!L109))),"Enter the reconciled whole-position net",IF(AND('Trades'!J109="NET",'Trades'!K109&lt;&gt;"YES"),"Confirm the net covers the whole position",IF(IF('Trades'!J109="NET",IF('Trades'!M109="",FALSE,IF(NOT(ISNUMBER('Trades'!M109)),TRUE,OR('Trades'!M109&lt;0,'Trades'!M109&gt;1000000000,ROUND('Trades'!M109,2)&lt;&gt;'Trades'!M109))),FALSE),"Money: at most 2 decimals; absolute input value ≤ 1,000,000,000.",IF(IF('Trades'!J109="NET",IF('Trades'!N109="",FALSE,IF(NOT(ISNUMBER('Trades'!N109)),TRUE,OR('Trades'!N109&lt;0,'Trades'!N109&gt;1000000000,ROUND('Trades'!N109,2)&lt;&gt;'Trades'!N109))),FALSE),"Money: at most 2 decimals; absolute input value ≤ 1,000,000,000.",IF(IF('Trades'!J109="NET",IF('Trades'!O109="",FALSE,IF(NOT(ISNUMBER('Trades'!O109)),TRUE,OR(ABS('Trades'!O109)&gt;1000000000,ROUND('Trades'!O109,2)&lt;&gt;'Trades'!O109))),FALSE),"Money: at most 2 decimals; absolute input value ≤ 1,000,000,000.",IF(AND('Trades'!J109="GROSS",NOT(ISNUMBER('Trades'!M109))),"Enter commission: zero is a value",IF(AND('Trades'!J109="GROSS",'Trades'!M109&lt;0),"Commission must be nonnegative",IF(AND('Trades'!J109="GROSS",NOT(ISNUMBER('Trades'!N109))),"Enter other fees: zero is a value",IF(AND('Trades'!J109="GROSS",'Trades'!N109&lt;0),"Other fees must be nonnegative",IF(AND('Trades'!J109="GROSS",NOT(ISNUMBER('Trades'!O109))),"Enter signed financing, including zero",IF(AND('Trades'!J109="GROSS",NOT(ISNUMBER(F109))),"Enter gross P&amp;L for every exit",IF(IF('Trades'!J109="NET",OR(ABS('Trades'!L109)&gt;1000000000,ROUND('Trades'!L109,2)&lt;&gt;'Trades'!L109),FALSE),"Money: at most 2 decimals; absolute input value ≤ 1,000,000,000.",IF(IF('Trades'!J109="GROSS",OR(ABS('Trades'!M109)&gt;1000000000,ABS('Trades'!N109)&gt;1000000000,ABS('Trades'!O109)&gt;1000000000,ROUND('Trades'!M109,2)&lt;&gt;'Trades'!M109,ROUND('Trades'!N109,2)&lt;&gt;'Trades'!N109,ROUND('Trades'!O109,2)&lt;&gt;'Trades'!O109),FALSE),"Money: at most 2 decimals; absolute input value ≤ 1,000,000,000.",IF(AND('Trades'!G109&lt;&gt;"",OR(NOT(ISNUMBER('Trades'!G109)),'Trades'!G109&lt;=0)),"Enter a positive price or leave blank",IF(AND('Trades'!H109&lt;&gt;"",OR(NOT(ISNUMBER('Trades'!H109)),'Trades'!H109&lt;=0)),"Enter a positive price or leave blank","")))))))))))))))))))))))))))))))))))</x:f>
      </x:c>
      <x:c r="D109" s="31"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n.a.",ROUND(SUMIFS('Exits'!$I$9:$I$608,'Exits'!$B$9:$B$608,'Trades'!A109),8)))</x:f>
      </x:c>
      <x:c r="E109" s="32"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n.a.",IF(OR(O109=0,COUNTIFS('Exits'!$B$9:$B$608,'Trades'!A109,'Exits'!$G$9:$G$608,-1)&gt;0),"n.a.",_xlfn.MAXIFS('Exits'!$C$9:$C$608,'Exits'!$B$9:$B$608,'Trades'!A109))))</x:f>
      </x:c>
      <x:c r="F109" s="30"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n.a.",IF(AND(O109&gt;0,SUMIFS('Exits'!$J$9:$J$608,'Exits'!$B$9:$B$608,'Trades'!A109)=O109),ROUND(SUMIFS('Exits'!$F$9:$F$608,'Exits'!$B$9:$B$608,'Trades'!A109),2),"n.a.")))</x:f>
      </x:c>
      <x:c r="G109" s="30" t="str">
        <x:f>IF(P109=0,"",IF(K109&lt;&gt;1,"n.a.",IF('Trades'!J109="NET",'Trades'!L109,ROUND(F109-'Trades'!M109-'Trades'!N109+'Trades'!O109,2))))</x:f>
      </x:c>
      <x:c r="H109" s="31" t="str">
        <x:f>IF(P109=0,"",IF(N109=1,G109/'Trades'!P109,"n.a."))</x:f>
      </x:c>
      <x:c r="I109" s="33" t="str">
        <x:f>IF(P109=0,"",IF(K109&lt;&gt;1,"Position not completed",IF(NOT(ISNUMBER('Trades'!P109)),"Risk missing or invalid: positive, ≤ 1,000,000,000, at most 2 decimals.",IF(OR('Trades'!P109&lt;=0,'Trades'!P109&gt;1000000000,ROUND('Trades'!P109,2)&lt;&gt;'Trades'!P109),"Risk missing or invalid: positive, ≤ 1,000,000,000, at most 2 decimals.",IF(AND('Trades'!Q109&lt;&gt;"PRICE",'Trades'!Q109&lt;&gt;"ALL_IN"),"Select PRICE or ALL_IN",IF('Trades'!Q109&lt;&gt;'Summary'!$K$4,"Different selected basis","Recorded"))))))</x:f>
      </x:c>
      <x:c r="J109" s="33" t="str">
        <x:f>IF(P109=0,"",IF('Summary'!$H$6="Check date filters","Check date filters",IF(L109=1,"Included",IF(K109=1,"Outside period","Not eligible"))))</x:f>
      </x:c>
      <x:c r="K109" s="29" t="n">
        <x:f>IF(P109=0,0,IF('Trades'!I109="UNSUPPORTED",4,IF(C109&lt;&gt;"",3,IF('Trades'!I109="OPEN",2,1))))</x:f>
        <x:v>0</x:v>
      </x:c>
      <x:c r="L109" s="29" t="n">
        <x:f>IF(OR(K109&lt;&gt;1,'Summary'!$H$6="Check date filters"),0,IF(AND(OR('Summary'!$B$6="",E109&gt;='Summary'!$B$6),OR('Summary'!$E$6="",E109&lt;'Summary'!$E$6+1)),1,0))</x:f>
        <x:v>0</x:v>
      </x:c>
      <x:c r="M109" s="29" t="n">
        <x:f>IF(AND(L109=1,N109=1,'Trades'!Q109='Summary'!$K$4),1,0)</x:f>
        <x:v>0</x:v>
      </x:c>
      <x:c r="N109" s="29" t="n">
        <x:f>IF(K109&lt;&gt;1,0,IF(NOT(ISNUMBER('Trades'!P109)),0,IF(AND('Trades'!P109&gt;0,'Trades'!P109&lt;=1000000000,ROUND('Trades'!P109,2)='Trades'!P109,OR('Trades'!Q109="PRICE",'Trades'!Q109="ALL_IN")),1,0)))</x:f>
        <x:v>0</x:v>
      </x:c>
      <x:c r="O109" s="29" t="n">
        <x:f>IF(P109=0,0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0,COUNTIFS('Exits'!$B$9:$B$608,'Trades'!A109,'Exits'!$K$9:$K$608,1)))</x:f>
        <x:v>0</x:v>
      </x:c>
      <x:c r="P109" s="29" t="n">
        <x:f>IF(COUNTA('Trades'!A109:I109,'Trades'!K109:T109)=0,0,1)</x:f>
        <x:v>0</x:v>
      </x:c>
    </x:row>
    <x:row r="110" ht="52" customHeight="1">
      <x:c r="A110" s="29" t="str">
        <x:f>IF(P110=0,"",IF('Trades'!A110="","[Trades "&amp;ROW()&amp;"]",'Trades'!A110))</x:f>
      </x:c>
      <x:c r="B110" s="33" t="str">
        <x:f>IF(K110=0,"",CHOOSE(K110,"Completed","Open","Incomplete / invalid","Unsupported"))</x:f>
      </x:c>
      <x:c r="C110" s="33" t="str">
        <x:f>IF(P110=0,"",IF('Trades'!I110="UNSUPPORTED","Additions / reversals are unsupported",IF('Trades'!A110="","Enter a trade ID",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IDs: text starting with A–Z, up to 64 characters; do not use *, ?, ~, =, &lt; or &gt;. Example: T-001.",IF(COUNTIFS('Trades'!$A$9:$A$208,'Trades'!A110)&lt;&gt;1,"Trade ID is duplicated",IF('Trades'!B110="","Enter the symbol",IF(AND('Trades'!C110&lt;&gt;"LONG",'Trades'!C110&lt;&gt;"SHORT"),"Select LONG or SHORT",IF(NOT(ISNUMBER('Trades'!D110)),"Enter a valid opening date/time",IF(OR('Trades'!D110&lt;1,'Trades'!D110&gt;2958465),"Enter a valid opening date/time",IF(NOT(ISNUMBER('Trades'!E110)),"Enter a positive original quantity",IF(OR('Trades'!E110&lt;=0,'Trades'!E110&gt;1000000,ROUND('Trades'!E110,8)&lt;&gt;'Trades'!E110),"Enter a positive original quantity",IF('Trades'!F110="","State the quantity unit",IF(AND('Trades'!I110&lt;&gt;"OPEN",'Trades'!I110&lt;&gt;"CLOSED"),"Select OPEN or CLOSED",IF(AND('Trades'!J110&lt;&gt;"NET",'Trades'!J110&lt;&gt;"GROSS"),"Select NET or GROSS",IF(COUNTIFS('Exits'!$B$9:$B$608,'Trades'!A110,'Exits'!$G$9:$G$608,-1)&gt;0,"Review linked exit rows",IF(D110&gt;'Trades'!E110,"Closed quantity exceeds original",IF(AND('Trades'!I110="OPEN",D110='Trades'!E110),"OPEN conflicts with no remainder",IF('Trades'!I110="OPEN","",IF(O110=0,"Add a closing event in Exits",IF(D110&lt;&gt;'Trades'!E110,"CLOSED requires all quantity closed",IF(AND('Trades'!J110="NET",NOT(ISNUMBER('Trades'!L110))),"Enter the reconciled whole-position net",IF(AND('Trades'!J110="NET",'Trades'!K110&lt;&gt;"YES"),"Confirm the net covers the whole position",IF(IF('Trades'!J110="NET",IF('Trades'!M110="",FALSE,IF(NOT(ISNUMBER('Trades'!M110)),TRUE,OR('Trades'!M110&lt;0,'Trades'!M110&gt;1000000000,ROUND('Trades'!M110,2)&lt;&gt;'Trades'!M110))),FALSE),"Money: at most 2 decimals; absolute input value ≤ 1,000,000,000.",IF(IF('Trades'!J110="NET",IF('Trades'!N110="",FALSE,IF(NOT(ISNUMBER('Trades'!N110)),TRUE,OR('Trades'!N110&lt;0,'Trades'!N110&gt;1000000000,ROUND('Trades'!N110,2)&lt;&gt;'Trades'!N110))),FALSE),"Money: at most 2 decimals; absolute input value ≤ 1,000,000,000.",IF(IF('Trades'!J110="NET",IF('Trades'!O110="",FALSE,IF(NOT(ISNUMBER('Trades'!O110)),TRUE,OR(ABS('Trades'!O110)&gt;1000000000,ROUND('Trades'!O110,2)&lt;&gt;'Trades'!O110))),FALSE),"Money: at most 2 decimals; absolute input value ≤ 1,000,000,000.",IF(AND('Trades'!J110="GROSS",NOT(ISNUMBER('Trades'!M110))),"Enter commission: zero is a value",IF(AND('Trades'!J110="GROSS",'Trades'!M110&lt;0),"Commission must be nonnegative",IF(AND('Trades'!J110="GROSS",NOT(ISNUMBER('Trades'!N110))),"Enter other fees: zero is a value",IF(AND('Trades'!J110="GROSS",'Trades'!N110&lt;0),"Other fees must be nonnegative",IF(AND('Trades'!J110="GROSS",NOT(ISNUMBER('Trades'!O110))),"Enter signed financing, including zero",IF(AND('Trades'!J110="GROSS",NOT(ISNUMBER(F110))),"Enter gross P&amp;L for every exit",IF(IF('Trades'!J110="NET",OR(ABS('Trades'!L110)&gt;1000000000,ROUND('Trades'!L110,2)&lt;&gt;'Trades'!L110),FALSE),"Money: at most 2 decimals; absolute input value ≤ 1,000,000,000.",IF(IF('Trades'!J110="GROSS",OR(ABS('Trades'!M110)&gt;1000000000,ABS('Trades'!N110)&gt;1000000000,ABS('Trades'!O110)&gt;1000000000,ROUND('Trades'!M110,2)&lt;&gt;'Trades'!M110,ROUND('Trades'!N110,2)&lt;&gt;'Trades'!N110,ROUND('Trades'!O110,2)&lt;&gt;'Trades'!O110),FALSE),"Money: at most 2 decimals; absolute input value ≤ 1,000,000,000.",IF(AND('Trades'!G110&lt;&gt;"",OR(NOT(ISNUMBER('Trades'!G110)),'Trades'!G110&lt;=0)),"Enter a positive price or leave blank",IF(AND('Trades'!H110&lt;&gt;"",OR(NOT(ISNUMBER('Trades'!H110)),'Trades'!H110&lt;=0)),"Enter a positive price or leave blank","")))))))))))))))))))))))))))))))))))</x:f>
      </x:c>
      <x:c r="D110" s="31"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n.a.",ROUND(SUMIFS('Exits'!$I$9:$I$608,'Exits'!$B$9:$B$608,'Trades'!A110),8)))</x:f>
      </x:c>
      <x:c r="E110" s="32"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n.a.",IF(OR(O110=0,COUNTIFS('Exits'!$B$9:$B$608,'Trades'!A110,'Exits'!$G$9:$G$608,-1)&gt;0),"n.a.",_xlfn.MAXIFS('Exits'!$C$9:$C$608,'Exits'!$B$9:$B$608,'Trades'!A110))))</x:f>
      </x:c>
      <x:c r="F110" s="30"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n.a.",IF(AND(O110&gt;0,SUMIFS('Exits'!$J$9:$J$608,'Exits'!$B$9:$B$608,'Trades'!A110)=O110),ROUND(SUMIFS('Exits'!$F$9:$F$608,'Exits'!$B$9:$B$608,'Trades'!A110),2),"n.a.")))</x:f>
      </x:c>
      <x:c r="G110" s="30" t="str">
        <x:f>IF(P110=0,"",IF(K110&lt;&gt;1,"n.a.",IF('Trades'!J110="NET",'Trades'!L110,ROUND(F110-'Trades'!M110-'Trades'!N110+'Trades'!O110,2))))</x:f>
      </x:c>
      <x:c r="H110" s="31" t="str">
        <x:f>IF(P110=0,"",IF(N110=1,G110/'Trades'!P110,"n.a."))</x:f>
      </x:c>
      <x:c r="I110" s="33" t="str">
        <x:f>IF(P110=0,"",IF(K110&lt;&gt;1,"Position not completed",IF(NOT(ISNUMBER('Trades'!P110)),"Risk missing or invalid: positive, ≤ 1,000,000,000, at most 2 decimals.",IF(OR('Trades'!P110&lt;=0,'Trades'!P110&gt;1000000000,ROUND('Trades'!P110,2)&lt;&gt;'Trades'!P110),"Risk missing or invalid: positive, ≤ 1,000,000,000, at most 2 decimals.",IF(AND('Trades'!Q110&lt;&gt;"PRICE",'Trades'!Q110&lt;&gt;"ALL_IN"),"Select PRICE or ALL_IN",IF('Trades'!Q110&lt;&gt;'Summary'!$K$4,"Different selected basis","Recorded"))))))</x:f>
      </x:c>
      <x:c r="J110" s="33" t="str">
        <x:f>IF(P110=0,"",IF('Summary'!$H$6="Check date filters","Check date filters",IF(L110=1,"Included",IF(K110=1,"Outside period","Not eligible"))))</x:f>
      </x:c>
      <x:c r="K110" s="29" t="n">
        <x:f>IF(P110=0,0,IF('Trades'!I110="UNSUPPORTED",4,IF(C110&lt;&gt;"",3,IF('Trades'!I110="OPEN",2,1))))</x:f>
        <x:v>0</x:v>
      </x:c>
      <x:c r="L110" s="29" t="n">
        <x:f>IF(OR(K110&lt;&gt;1,'Summary'!$H$6="Check date filters"),0,IF(AND(OR('Summary'!$B$6="",E110&gt;='Summary'!$B$6),OR('Summary'!$E$6="",E110&lt;'Summary'!$E$6+1)),1,0))</x:f>
        <x:v>0</x:v>
      </x:c>
      <x:c r="M110" s="29" t="n">
        <x:f>IF(AND(L110=1,N110=1,'Trades'!Q110='Summary'!$K$4),1,0)</x:f>
        <x:v>0</x:v>
      </x:c>
      <x:c r="N110" s="29" t="n">
        <x:f>IF(K110&lt;&gt;1,0,IF(NOT(ISNUMBER('Trades'!P110)),0,IF(AND('Trades'!P110&gt;0,'Trades'!P110&lt;=1000000000,ROUND('Trades'!P110,2)='Trades'!P110,OR('Trades'!Q110="PRICE",'Trades'!Q110="ALL_IN")),1,0)))</x:f>
        <x:v>0</x:v>
      </x:c>
      <x:c r="O110" s="29" t="n">
        <x:f>IF(P110=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0,COUNTIFS('Exits'!$B$9:$B$608,'Trades'!A110,'Exits'!$K$9:$K$608,1)))</x:f>
        <x:v>0</x:v>
      </x:c>
      <x:c r="P110" s="29" t="n">
        <x:f>IF(COUNTA('Trades'!A110:I110,'Trades'!K110:T110)=0,0,1)</x:f>
        <x:v>0</x:v>
      </x:c>
    </x:row>
    <x:row r="111" ht="52" customHeight="1">
      <x:c r="A111" s="29" t="str">
        <x:f>IF(P111=0,"",IF('Trades'!A111="","[Trades "&amp;ROW()&amp;"]",'Trades'!A111))</x:f>
      </x:c>
      <x:c r="B111" s="33" t="str">
        <x:f>IF(K111=0,"",CHOOSE(K111,"Completed","Open","Incomplete / invalid","Unsupported"))</x:f>
      </x:c>
      <x:c r="C111" s="33" t="str">
        <x:f>IF(P111=0,"",IF('Trades'!I111="UNSUPPORTED","Additions / reversals are unsupported",IF('Trades'!A111="","Enter a trade ID",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IDs: text starting with A–Z, up to 64 characters; do not use *, ?, ~, =, &lt; or &gt;. Example: T-001.",IF(COUNTIFS('Trades'!$A$9:$A$208,'Trades'!A111)&lt;&gt;1,"Trade ID is duplicated",IF('Trades'!B111="","Enter the symbol",IF(AND('Trades'!C111&lt;&gt;"LONG",'Trades'!C111&lt;&gt;"SHORT"),"Select LONG or SHORT",IF(NOT(ISNUMBER('Trades'!D111)),"Enter a valid opening date/time",IF(OR('Trades'!D111&lt;1,'Trades'!D111&gt;2958465),"Enter a valid opening date/time",IF(NOT(ISNUMBER('Trades'!E111)),"Enter a positive original quantity",IF(OR('Trades'!E111&lt;=0,'Trades'!E111&gt;1000000,ROUND('Trades'!E111,8)&lt;&gt;'Trades'!E111),"Enter a positive original quantity",IF('Trades'!F111="","State the quantity unit",IF(AND('Trades'!I111&lt;&gt;"OPEN",'Trades'!I111&lt;&gt;"CLOSED"),"Select OPEN or CLOSED",IF(AND('Trades'!J111&lt;&gt;"NET",'Trades'!J111&lt;&gt;"GROSS"),"Select NET or GROSS",IF(COUNTIFS('Exits'!$B$9:$B$608,'Trades'!A111,'Exits'!$G$9:$G$608,-1)&gt;0,"Review linked exit rows",IF(D111&gt;'Trades'!E111,"Closed quantity exceeds original",IF(AND('Trades'!I111="OPEN",D111='Trades'!E111),"OPEN conflicts with no remainder",IF('Trades'!I111="OPEN","",IF(O111=0,"Add a closing event in Exits",IF(D111&lt;&gt;'Trades'!E111,"CLOSED requires all quantity closed",IF(AND('Trades'!J111="NET",NOT(ISNUMBER('Trades'!L111))),"Enter the reconciled whole-position net",IF(AND('Trades'!J111="NET",'Trades'!K111&lt;&gt;"YES"),"Confirm the net covers the whole position",IF(IF('Trades'!J111="NET",IF('Trades'!M111="",FALSE,IF(NOT(ISNUMBER('Trades'!M111)),TRUE,OR('Trades'!M111&lt;0,'Trades'!M111&gt;1000000000,ROUND('Trades'!M111,2)&lt;&gt;'Trades'!M111))),FALSE),"Money: at most 2 decimals; absolute input value ≤ 1,000,000,000.",IF(IF('Trades'!J111="NET",IF('Trades'!N111="",FALSE,IF(NOT(ISNUMBER('Trades'!N111)),TRUE,OR('Trades'!N111&lt;0,'Trades'!N111&gt;1000000000,ROUND('Trades'!N111,2)&lt;&gt;'Trades'!N111))),FALSE),"Money: at most 2 decimals; absolute input value ≤ 1,000,000,000.",IF(IF('Trades'!J111="NET",IF('Trades'!O111="",FALSE,IF(NOT(ISNUMBER('Trades'!O111)),TRUE,OR(ABS('Trades'!O111)&gt;1000000000,ROUND('Trades'!O111,2)&lt;&gt;'Trades'!O111))),FALSE),"Money: at most 2 decimals; absolute input value ≤ 1,000,000,000.",IF(AND('Trades'!J111="GROSS",NOT(ISNUMBER('Trades'!M111))),"Enter commission: zero is a value",IF(AND('Trades'!J111="GROSS",'Trades'!M111&lt;0),"Commission must be nonnegative",IF(AND('Trades'!J111="GROSS",NOT(ISNUMBER('Trades'!N111))),"Enter other fees: zero is a value",IF(AND('Trades'!J111="GROSS",'Trades'!N111&lt;0),"Other fees must be nonnegative",IF(AND('Trades'!J111="GROSS",NOT(ISNUMBER('Trades'!O111))),"Enter signed financing, including zero",IF(AND('Trades'!J111="GROSS",NOT(ISNUMBER(F111))),"Enter gross P&amp;L for every exit",IF(IF('Trades'!J111="NET",OR(ABS('Trades'!L111)&gt;1000000000,ROUND('Trades'!L111,2)&lt;&gt;'Trades'!L111),FALSE),"Money: at most 2 decimals; absolute input value ≤ 1,000,000,000.",IF(IF('Trades'!J111="GROSS",OR(ABS('Trades'!M111)&gt;1000000000,ABS('Trades'!N111)&gt;1000000000,ABS('Trades'!O111)&gt;1000000000,ROUND('Trades'!M111,2)&lt;&gt;'Trades'!M111,ROUND('Trades'!N111,2)&lt;&gt;'Trades'!N111,ROUND('Trades'!O111,2)&lt;&gt;'Trades'!O111),FALSE),"Money: at most 2 decimals; absolute input value ≤ 1,000,000,000.",IF(AND('Trades'!G111&lt;&gt;"",OR(NOT(ISNUMBER('Trades'!G111)),'Trades'!G111&lt;=0)),"Enter a positive price or leave blank",IF(AND('Trades'!H111&lt;&gt;"",OR(NOT(ISNUMBER('Trades'!H111)),'Trades'!H111&lt;=0)),"Enter a positive price or leave blank","")))))))))))))))))))))))))))))))))))</x:f>
      </x:c>
      <x:c r="D111" s="31"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n.a.",ROUND(SUMIFS('Exits'!$I$9:$I$608,'Exits'!$B$9:$B$608,'Trades'!A111),8)))</x:f>
      </x:c>
      <x:c r="E111" s="32"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n.a.",IF(OR(O111=0,COUNTIFS('Exits'!$B$9:$B$608,'Trades'!A111,'Exits'!$G$9:$G$608,-1)&gt;0),"n.a.",_xlfn.MAXIFS('Exits'!$C$9:$C$608,'Exits'!$B$9:$B$608,'Trades'!A111))))</x:f>
      </x:c>
      <x:c r="F111" s="30"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n.a.",IF(AND(O111&gt;0,SUMIFS('Exits'!$J$9:$J$608,'Exits'!$B$9:$B$608,'Trades'!A111)=O111),ROUND(SUMIFS('Exits'!$F$9:$F$608,'Exits'!$B$9:$B$608,'Trades'!A111),2),"n.a.")))</x:f>
      </x:c>
      <x:c r="G111" s="30" t="str">
        <x:f>IF(P111=0,"",IF(K111&lt;&gt;1,"n.a.",IF('Trades'!J111="NET",'Trades'!L111,ROUND(F111-'Trades'!M111-'Trades'!N111+'Trades'!O111,2))))</x:f>
      </x:c>
      <x:c r="H111" s="31" t="str">
        <x:f>IF(P111=0,"",IF(N111=1,G111/'Trades'!P111,"n.a."))</x:f>
      </x:c>
      <x:c r="I111" s="33" t="str">
        <x:f>IF(P111=0,"",IF(K111&lt;&gt;1,"Position not completed",IF(NOT(ISNUMBER('Trades'!P111)),"Risk missing or invalid: positive, ≤ 1,000,000,000, at most 2 decimals.",IF(OR('Trades'!P111&lt;=0,'Trades'!P111&gt;1000000000,ROUND('Trades'!P111,2)&lt;&gt;'Trades'!P111),"Risk missing or invalid: positive, ≤ 1,000,000,000, at most 2 decimals.",IF(AND('Trades'!Q111&lt;&gt;"PRICE",'Trades'!Q111&lt;&gt;"ALL_IN"),"Select PRICE or ALL_IN",IF('Trades'!Q111&lt;&gt;'Summary'!$K$4,"Different selected basis","Recorded"))))))</x:f>
      </x:c>
      <x:c r="J111" s="33" t="str">
        <x:f>IF(P111=0,"",IF('Summary'!$H$6="Check date filters","Check date filters",IF(L111=1,"Included",IF(K111=1,"Outside period","Not eligible"))))</x:f>
      </x:c>
      <x:c r="K111" s="29" t="n">
        <x:f>IF(P111=0,0,IF('Trades'!I111="UNSUPPORTED",4,IF(C111&lt;&gt;"",3,IF('Trades'!I111="OPEN",2,1))))</x:f>
        <x:v>0</x:v>
      </x:c>
      <x:c r="L111" s="29" t="n">
        <x:f>IF(OR(K111&lt;&gt;1,'Summary'!$H$6="Check date filters"),0,IF(AND(OR('Summary'!$B$6="",E111&gt;='Summary'!$B$6),OR('Summary'!$E$6="",E111&lt;'Summary'!$E$6+1)),1,0))</x:f>
        <x:v>0</x:v>
      </x:c>
      <x:c r="M111" s="29" t="n">
        <x:f>IF(AND(L111=1,N111=1,'Trades'!Q111='Summary'!$K$4),1,0)</x:f>
        <x:v>0</x:v>
      </x:c>
      <x:c r="N111" s="29" t="n">
        <x:f>IF(K111&lt;&gt;1,0,IF(NOT(ISNUMBER('Trades'!P111)),0,IF(AND('Trades'!P111&gt;0,'Trades'!P111&lt;=1000000000,ROUND('Trades'!P111,2)='Trades'!P111,OR('Trades'!Q111="PRICE",'Trades'!Q111="ALL_IN")),1,0)))</x:f>
        <x:v>0</x:v>
      </x:c>
      <x:c r="O111" s="29" t="n">
        <x:f>IF(P111=0,0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0,COUNTIFS('Exits'!$B$9:$B$608,'Trades'!A111,'Exits'!$K$9:$K$608,1)))</x:f>
        <x:v>0</x:v>
      </x:c>
      <x:c r="P111" s="29" t="n">
        <x:f>IF(COUNTA('Trades'!A111:I111,'Trades'!K111:T111)=0,0,1)</x:f>
        <x:v>0</x:v>
      </x:c>
    </x:row>
    <x:row r="112" ht="52" customHeight="1">
      <x:c r="A112" s="29" t="str">
        <x:f>IF(P112=0,"",IF('Trades'!A112="","[Trades "&amp;ROW()&amp;"]",'Trades'!A112))</x:f>
      </x:c>
      <x:c r="B112" s="33" t="str">
        <x:f>IF(K112=0,"",CHOOSE(K112,"Completed","Open","Incomplete / invalid","Unsupported"))</x:f>
      </x:c>
      <x:c r="C112" s="33" t="str">
        <x:f>IF(P112=0,"",IF('Trades'!I112="UNSUPPORTED","Additions / reversals are unsupported",IF('Trades'!A112="","Enter a trade ID",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IDs: text starting with A–Z, up to 64 characters; do not use *, ?, ~, =, &lt; or &gt;. Example: T-001.",IF(COUNTIFS('Trades'!$A$9:$A$208,'Trades'!A112)&lt;&gt;1,"Trade ID is duplicated",IF('Trades'!B112="","Enter the symbol",IF(AND('Trades'!C112&lt;&gt;"LONG",'Trades'!C112&lt;&gt;"SHORT"),"Select LONG or SHORT",IF(NOT(ISNUMBER('Trades'!D112)),"Enter a valid opening date/time",IF(OR('Trades'!D112&lt;1,'Trades'!D112&gt;2958465),"Enter a valid opening date/time",IF(NOT(ISNUMBER('Trades'!E112)),"Enter a positive original quantity",IF(OR('Trades'!E112&lt;=0,'Trades'!E112&gt;1000000,ROUND('Trades'!E112,8)&lt;&gt;'Trades'!E112),"Enter a positive original quantity",IF('Trades'!F112="","State the quantity unit",IF(AND('Trades'!I112&lt;&gt;"OPEN",'Trades'!I112&lt;&gt;"CLOSED"),"Select OPEN or CLOSED",IF(AND('Trades'!J112&lt;&gt;"NET",'Trades'!J112&lt;&gt;"GROSS"),"Select NET or GROSS",IF(COUNTIFS('Exits'!$B$9:$B$608,'Trades'!A112,'Exits'!$G$9:$G$608,-1)&gt;0,"Review linked exit rows",IF(D112&gt;'Trades'!E112,"Closed quantity exceeds original",IF(AND('Trades'!I112="OPEN",D112='Trades'!E112),"OPEN conflicts with no remainder",IF('Trades'!I112="OPEN","",IF(O112=0,"Add a closing event in Exits",IF(D112&lt;&gt;'Trades'!E112,"CLOSED requires all quantity closed",IF(AND('Trades'!J112="NET",NOT(ISNUMBER('Trades'!L112))),"Enter the reconciled whole-position net",IF(AND('Trades'!J112="NET",'Trades'!K112&lt;&gt;"YES"),"Confirm the net covers the whole position",IF(IF('Trades'!J112="NET",IF('Trades'!M112="",FALSE,IF(NOT(ISNUMBER('Trades'!M112)),TRUE,OR('Trades'!M112&lt;0,'Trades'!M112&gt;1000000000,ROUND('Trades'!M112,2)&lt;&gt;'Trades'!M112))),FALSE),"Money: at most 2 decimals; absolute input value ≤ 1,000,000,000.",IF(IF('Trades'!J112="NET",IF('Trades'!N112="",FALSE,IF(NOT(ISNUMBER('Trades'!N112)),TRUE,OR('Trades'!N112&lt;0,'Trades'!N112&gt;1000000000,ROUND('Trades'!N112,2)&lt;&gt;'Trades'!N112))),FALSE),"Money: at most 2 decimals; absolute input value ≤ 1,000,000,000.",IF(IF('Trades'!J112="NET",IF('Trades'!O112="",FALSE,IF(NOT(ISNUMBER('Trades'!O112)),TRUE,OR(ABS('Trades'!O112)&gt;1000000000,ROUND('Trades'!O112,2)&lt;&gt;'Trades'!O112))),FALSE),"Money: at most 2 decimals; absolute input value ≤ 1,000,000,000.",IF(AND('Trades'!J112="GROSS",NOT(ISNUMBER('Trades'!M112))),"Enter commission: zero is a value",IF(AND('Trades'!J112="GROSS",'Trades'!M112&lt;0),"Commission must be nonnegative",IF(AND('Trades'!J112="GROSS",NOT(ISNUMBER('Trades'!N112))),"Enter other fees: zero is a value",IF(AND('Trades'!J112="GROSS",'Trades'!N112&lt;0),"Other fees must be nonnegative",IF(AND('Trades'!J112="GROSS",NOT(ISNUMBER('Trades'!O112))),"Enter signed financing, including zero",IF(AND('Trades'!J112="GROSS",NOT(ISNUMBER(F112))),"Enter gross P&amp;L for every exit",IF(IF('Trades'!J112="NET",OR(ABS('Trades'!L112)&gt;1000000000,ROUND('Trades'!L112,2)&lt;&gt;'Trades'!L112),FALSE),"Money: at most 2 decimals; absolute input value ≤ 1,000,000,000.",IF(IF('Trades'!J112="GROSS",OR(ABS('Trades'!M112)&gt;1000000000,ABS('Trades'!N112)&gt;1000000000,ABS('Trades'!O112)&gt;1000000000,ROUND('Trades'!M112,2)&lt;&gt;'Trades'!M112,ROUND('Trades'!N112,2)&lt;&gt;'Trades'!N112,ROUND('Trades'!O112,2)&lt;&gt;'Trades'!O112),FALSE),"Money: at most 2 decimals; absolute input value ≤ 1,000,000,000.",IF(AND('Trades'!G112&lt;&gt;"",OR(NOT(ISNUMBER('Trades'!G112)),'Trades'!G112&lt;=0)),"Enter a positive price or leave blank",IF(AND('Trades'!H112&lt;&gt;"",OR(NOT(ISNUMBER('Trades'!H112)),'Trades'!H112&lt;=0)),"Enter a positive price or leave blank","")))))))))))))))))))))))))))))))))))</x:f>
      </x:c>
      <x:c r="D112" s="31"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n.a.",ROUND(SUMIFS('Exits'!$I$9:$I$608,'Exits'!$B$9:$B$608,'Trades'!A112),8)))</x:f>
      </x:c>
      <x:c r="E112" s="32"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n.a.",IF(OR(O112=0,COUNTIFS('Exits'!$B$9:$B$608,'Trades'!A112,'Exits'!$G$9:$G$608,-1)&gt;0),"n.a.",_xlfn.MAXIFS('Exits'!$C$9:$C$608,'Exits'!$B$9:$B$608,'Trades'!A112))))</x:f>
      </x:c>
      <x:c r="F112" s="30"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n.a.",IF(AND(O112&gt;0,SUMIFS('Exits'!$J$9:$J$608,'Exits'!$B$9:$B$608,'Trades'!A112)=O112),ROUND(SUMIFS('Exits'!$F$9:$F$608,'Exits'!$B$9:$B$608,'Trades'!A112),2),"n.a.")))</x:f>
      </x:c>
      <x:c r="G112" s="30" t="str">
        <x:f>IF(P112=0,"",IF(K112&lt;&gt;1,"n.a.",IF('Trades'!J112="NET",'Trades'!L112,ROUND(F112-'Trades'!M112-'Trades'!N112+'Trades'!O112,2))))</x:f>
      </x:c>
      <x:c r="H112" s="31" t="str">
        <x:f>IF(P112=0,"",IF(N112=1,G112/'Trades'!P112,"n.a."))</x:f>
      </x:c>
      <x:c r="I112" s="33" t="str">
        <x:f>IF(P112=0,"",IF(K112&lt;&gt;1,"Position not completed",IF(NOT(ISNUMBER('Trades'!P112)),"Risk missing or invalid: positive, ≤ 1,000,000,000, at most 2 decimals.",IF(OR('Trades'!P112&lt;=0,'Trades'!P112&gt;1000000000,ROUND('Trades'!P112,2)&lt;&gt;'Trades'!P112),"Risk missing or invalid: positive, ≤ 1,000,000,000, at most 2 decimals.",IF(AND('Trades'!Q112&lt;&gt;"PRICE",'Trades'!Q112&lt;&gt;"ALL_IN"),"Select PRICE or ALL_IN",IF('Trades'!Q112&lt;&gt;'Summary'!$K$4,"Different selected basis","Recorded"))))))</x:f>
      </x:c>
      <x:c r="J112" s="33" t="str">
        <x:f>IF(P112=0,"",IF('Summary'!$H$6="Check date filters","Check date filters",IF(L112=1,"Included",IF(K112=1,"Outside period","Not eligible"))))</x:f>
      </x:c>
      <x:c r="K112" s="29" t="n">
        <x:f>IF(P112=0,0,IF('Trades'!I112="UNSUPPORTED",4,IF(C112&lt;&gt;"",3,IF('Trades'!I112="OPEN",2,1))))</x:f>
        <x:v>0</x:v>
      </x:c>
      <x:c r="L112" s="29" t="n">
        <x:f>IF(OR(K112&lt;&gt;1,'Summary'!$H$6="Check date filters"),0,IF(AND(OR('Summary'!$B$6="",E112&gt;='Summary'!$B$6),OR('Summary'!$E$6="",E112&lt;'Summary'!$E$6+1)),1,0))</x:f>
        <x:v>0</x:v>
      </x:c>
      <x:c r="M112" s="29" t="n">
        <x:f>IF(AND(L112=1,N112=1,'Trades'!Q112='Summary'!$K$4),1,0)</x:f>
        <x:v>0</x:v>
      </x:c>
      <x:c r="N112" s="29" t="n">
        <x:f>IF(K112&lt;&gt;1,0,IF(NOT(ISNUMBER('Trades'!P112)),0,IF(AND('Trades'!P112&gt;0,'Trades'!P112&lt;=1000000000,ROUND('Trades'!P112,2)='Trades'!P112,OR('Trades'!Q112="PRICE",'Trades'!Q112="ALL_IN")),1,0)))</x:f>
        <x:v>0</x:v>
      </x:c>
      <x:c r="O112" s="29" t="n">
        <x:f>IF(P112=0,0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0,COUNTIFS('Exits'!$B$9:$B$608,'Trades'!A112,'Exits'!$K$9:$K$608,1)))</x:f>
        <x:v>0</x:v>
      </x:c>
      <x:c r="P112" s="29" t="n">
        <x:f>IF(COUNTA('Trades'!A112:I112,'Trades'!K112:T112)=0,0,1)</x:f>
        <x:v>0</x:v>
      </x:c>
    </x:row>
    <x:row r="113" ht="52" customHeight="1">
      <x:c r="A113" s="29" t="str">
        <x:f>IF(P113=0,"",IF('Trades'!A113="","[Trades "&amp;ROW()&amp;"]",'Trades'!A113))</x:f>
      </x:c>
      <x:c r="B113" s="33" t="str">
        <x:f>IF(K113=0,"",CHOOSE(K113,"Completed","Open","Incomplete / invalid","Unsupported"))</x:f>
      </x:c>
      <x:c r="C113" s="33" t="str">
        <x:f>IF(P113=0,"",IF('Trades'!I113="UNSUPPORTED","Additions / reversals are unsupported",IF('Trades'!A113="","Enter a trade ID",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IDs: text starting with A–Z, up to 64 characters; do not use *, ?, ~, =, &lt; or &gt;. Example: T-001.",IF(COUNTIFS('Trades'!$A$9:$A$208,'Trades'!A113)&lt;&gt;1,"Trade ID is duplicated",IF('Trades'!B113="","Enter the symbol",IF(AND('Trades'!C113&lt;&gt;"LONG",'Trades'!C113&lt;&gt;"SHORT"),"Select LONG or SHORT",IF(NOT(ISNUMBER('Trades'!D113)),"Enter a valid opening date/time",IF(OR('Trades'!D113&lt;1,'Trades'!D113&gt;2958465),"Enter a valid opening date/time",IF(NOT(ISNUMBER('Trades'!E113)),"Enter a positive original quantity",IF(OR('Trades'!E113&lt;=0,'Trades'!E113&gt;1000000,ROUND('Trades'!E113,8)&lt;&gt;'Trades'!E113),"Enter a positive original quantity",IF('Trades'!F113="","State the quantity unit",IF(AND('Trades'!I113&lt;&gt;"OPEN",'Trades'!I113&lt;&gt;"CLOSED"),"Select OPEN or CLOSED",IF(AND('Trades'!J113&lt;&gt;"NET",'Trades'!J113&lt;&gt;"GROSS"),"Select NET or GROSS",IF(COUNTIFS('Exits'!$B$9:$B$608,'Trades'!A113,'Exits'!$G$9:$G$608,-1)&gt;0,"Review linked exit rows",IF(D113&gt;'Trades'!E113,"Closed quantity exceeds original",IF(AND('Trades'!I113="OPEN",D113='Trades'!E113),"OPEN conflicts with no remainder",IF('Trades'!I113="OPEN","",IF(O113=0,"Add a closing event in Exits",IF(D113&lt;&gt;'Trades'!E113,"CLOSED requires all quantity closed",IF(AND('Trades'!J113="NET",NOT(ISNUMBER('Trades'!L113))),"Enter the reconciled whole-position net",IF(AND('Trades'!J113="NET",'Trades'!K113&lt;&gt;"YES"),"Confirm the net covers the whole position",IF(IF('Trades'!J113="NET",IF('Trades'!M113="",FALSE,IF(NOT(ISNUMBER('Trades'!M113)),TRUE,OR('Trades'!M113&lt;0,'Trades'!M113&gt;1000000000,ROUND('Trades'!M113,2)&lt;&gt;'Trades'!M113))),FALSE),"Money: at most 2 decimals; absolute input value ≤ 1,000,000,000.",IF(IF('Trades'!J113="NET",IF('Trades'!N113="",FALSE,IF(NOT(ISNUMBER('Trades'!N113)),TRUE,OR('Trades'!N113&lt;0,'Trades'!N113&gt;1000000000,ROUND('Trades'!N113,2)&lt;&gt;'Trades'!N113))),FALSE),"Money: at most 2 decimals; absolute input value ≤ 1,000,000,000.",IF(IF('Trades'!J113="NET",IF('Trades'!O113="",FALSE,IF(NOT(ISNUMBER('Trades'!O113)),TRUE,OR(ABS('Trades'!O113)&gt;1000000000,ROUND('Trades'!O113,2)&lt;&gt;'Trades'!O113))),FALSE),"Money: at most 2 decimals; absolute input value ≤ 1,000,000,000.",IF(AND('Trades'!J113="GROSS",NOT(ISNUMBER('Trades'!M113))),"Enter commission: zero is a value",IF(AND('Trades'!J113="GROSS",'Trades'!M113&lt;0),"Commission must be nonnegative",IF(AND('Trades'!J113="GROSS",NOT(ISNUMBER('Trades'!N113))),"Enter other fees: zero is a value",IF(AND('Trades'!J113="GROSS",'Trades'!N113&lt;0),"Other fees must be nonnegative",IF(AND('Trades'!J113="GROSS",NOT(ISNUMBER('Trades'!O113))),"Enter signed financing, including zero",IF(AND('Trades'!J113="GROSS",NOT(ISNUMBER(F113))),"Enter gross P&amp;L for every exit",IF(IF('Trades'!J113="NET",OR(ABS('Trades'!L113)&gt;1000000000,ROUND('Trades'!L113,2)&lt;&gt;'Trades'!L113),FALSE),"Money: at most 2 decimals; absolute input value ≤ 1,000,000,000.",IF(IF('Trades'!J113="GROSS",OR(ABS('Trades'!M113)&gt;1000000000,ABS('Trades'!N113)&gt;1000000000,ABS('Trades'!O113)&gt;1000000000,ROUND('Trades'!M113,2)&lt;&gt;'Trades'!M113,ROUND('Trades'!N113,2)&lt;&gt;'Trades'!N113,ROUND('Trades'!O113,2)&lt;&gt;'Trades'!O113),FALSE),"Money: at most 2 decimals; absolute input value ≤ 1,000,000,000.",IF(AND('Trades'!G113&lt;&gt;"",OR(NOT(ISNUMBER('Trades'!G113)),'Trades'!G113&lt;=0)),"Enter a positive price or leave blank",IF(AND('Trades'!H113&lt;&gt;"",OR(NOT(ISNUMBER('Trades'!H113)),'Trades'!H113&lt;=0)),"Enter a positive price or leave blank","")))))))))))))))))))))))))))))))))))</x:f>
      </x:c>
      <x:c r="D113" s="31"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n.a.",ROUND(SUMIFS('Exits'!$I$9:$I$608,'Exits'!$B$9:$B$608,'Trades'!A113),8)))</x:f>
      </x:c>
      <x:c r="E113" s="32"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n.a.",IF(OR(O113=0,COUNTIFS('Exits'!$B$9:$B$608,'Trades'!A113,'Exits'!$G$9:$G$608,-1)&gt;0),"n.a.",_xlfn.MAXIFS('Exits'!$C$9:$C$608,'Exits'!$B$9:$B$608,'Trades'!A113))))</x:f>
      </x:c>
      <x:c r="F113" s="30"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n.a.",IF(AND(O113&gt;0,SUMIFS('Exits'!$J$9:$J$608,'Exits'!$B$9:$B$608,'Trades'!A113)=O113),ROUND(SUMIFS('Exits'!$F$9:$F$608,'Exits'!$B$9:$B$608,'Trades'!A113),2),"n.a.")))</x:f>
      </x:c>
      <x:c r="G113" s="30" t="str">
        <x:f>IF(P113=0,"",IF(K113&lt;&gt;1,"n.a.",IF('Trades'!J113="NET",'Trades'!L113,ROUND(F113-'Trades'!M113-'Trades'!N113+'Trades'!O113,2))))</x:f>
      </x:c>
      <x:c r="H113" s="31" t="str">
        <x:f>IF(P113=0,"",IF(N113=1,G113/'Trades'!P113,"n.a."))</x:f>
      </x:c>
      <x:c r="I113" s="33" t="str">
        <x:f>IF(P113=0,"",IF(K113&lt;&gt;1,"Position not completed",IF(NOT(ISNUMBER('Trades'!P113)),"Risk missing or invalid: positive, ≤ 1,000,000,000, at most 2 decimals.",IF(OR('Trades'!P113&lt;=0,'Trades'!P113&gt;1000000000,ROUND('Trades'!P113,2)&lt;&gt;'Trades'!P113),"Risk missing or invalid: positive, ≤ 1,000,000,000, at most 2 decimals.",IF(AND('Trades'!Q113&lt;&gt;"PRICE",'Trades'!Q113&lt;&gt;"ALL_IN"),"Select PRICE or ALL_IN",IF('Trades'!Q113&lt;&gt;'Summary'!$K$4,"Different selected basis","Recorded"))))))</x:f>
      </x:c>
      <x:c r="J113" s="33" t="str">
        <x:f>IF(P113=0,"",IF('Summary'!$H$6="Check date filters","Check date filters",IF(L113=1,"Included",IF(K113=1,"Outside period","Not eligible"))))</x:f>
      </x:c>
      <x:c r="K113" s="29" t="n">
        <x:f>IF(P113=0,0,IF('Trades'!I113="UNSUPPORTED",4,IF(C113&lt;&gt;"",3,IF('Trades'!I113="OPEN",2,1))))</x:f>
        <x:v>0</x:v>
      </x:c>
      <x:c r="L113" s="29" t="n">
        <x:f>IF(OR(K113&lt;&gt;1,'Summary'!$H$6="Check date filters"),0,IF(AND(OR('Summary'!$B$6="",E113&gt;='Summary'!$B$6),OR('Summary'!$E$6="",E113&lt;'Summary'!$E$6+1)),1,0))</x:f>
        <x:v>0</x:v>
      </x:c>
      <x:c r="M113" s="29" t="n">
        <x:f>IF(AND(L113=1,N113=1,'Trades'!Q113='Summary'!$K$4),1,0)</x:f>
        <x:v>0</x:v>
      </x:c>
      <x:c r="N113" s="29" t="n">
        <x:f>IF(K113&lt;&gt;1,0,IF(NOT(ISNUMBER('Trades'!P113)),0,IF(AND('Trades'!P113&gt;0,'Trades'!P113&lt;=1000000000,ROUND('Trades'!P113,2)='Trades'!P113,OR('Trades'!Q113="PRICE",'Trades'!Q113="ALL_IN")),1,0)))</x:f>
        <x:v>0</x:v>
      </x:c>
      <x:c r="O113" s="29" t="n">
        <x:f>IF(P113=0,0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0,COUNTIFS('Exits'!$B$9:$B$608,'Trades'!A113,'Exits'!$K$9:$K$608,1)))</x:f>
        <x:v>0</x:v>
      </x:c>
      <x:c r="P113" s="29" t="n">
        <x:f>IF(COUNTA('Trades'!A113:I113,'Trades'!K113:T113)=0,0,1)</x:f>
        <x:v>0</x:v>
      </x:c>
    </x:row>
    <x:row r="114" ht="52" customHeight="1">
      <x:c r="A114" s="29" t="str">
        <x:f>IF(P114=0,"",IF('Trades'!A114="","[Trades "&amp;ROW()&amp;"]",'Trades'!A114))</x:f>
      </x:c>
      <x:c r="B114" s="33" t="str">
        <x:f>IF(K114=0,"",CHOOSE(K114,"Completed","Open","Incomplete / invalid","Unsupported"))</x:f>
      </x:c>
      <x:c r="C114" s="33" t="str">
        <x:f>IF(P114=0,"",IF('Trades'!I114="UNSUPPORTED","Additions / reversals are unsupported",IF('Trades'!A114="","Enter a trade ID",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IDs: text starting with A–Z, up to 64 characters; do not use *, ?, ~, =, &lt; or &gt;. Example: T-001.",IF(COUNTIFS('Trades'!$A$9:$A$208,'Trades'!A114)&lt;&gt;1,"Trade ID is duplicated",IF('Trades'!B114="","Enter the symbol",IF(AND('Trades'!C114&lt;&gt;"LONG",'Trades'!C114&lt;&gt;"SHORT"),"Select LONG or SHORT",IF(NOT(ISNUMBER('Trades'!D114)),"Enter a valid opening date/time",IF(OR('Trades'!D114&lt;1,'Trades'!D114&gt;2958465),"Enter a valid opening date/time",IF(NOT(ISNUMBER('Trades'!E114)),"Enter a positive original quantity",IF(OR('Trades'!E114&lt;=0,'Trades'!E114&gt;1000000,ROUND('Trades'!E114,8)&lt;&gt;'Trades'!E114),"Enter a positive original quantity",IF('Trades'!F114="","State the quantity unit",IF(AND('Trades'!I114&lt;&gt;"OPEN",'Trades'!I114&lt;&gt;"CLOSED"),"Select OPEN or CLOSED",IF(AND('Trades'!J114&lt;&gt;"NET",'Trades'!J114&lt;&gt;"GROSS"),"Select NET or GROSS",IF(COUNTIFS('Exits'!$B$9:$B$608,'Trades'!A114,'Exits'!$G$9:$G$608,-1)&gt;0,"Review linked exit rows",IF(D114&gt;'Trades'!E114,"Closed quantity exceeds original",IF(AND('Trades'!I114="OPEN",D114='Trades'!E114),"OPEN conflicts with no remainder",IF('Trades'!I114="OPEN","",IF(O114=0,"Add a closing event in Exits",IF(D114&lt;&gt;'Trades'!E114,"CLOSED requires all quantity closed",IF(AND('Trades'!J114="NET",NOT(ISNUMBER('Trades'!L114))),"Enter the reconciled whole-position net",IF(AND('Trades'!J114="NET",'Trades'!K114&lt;&gt;"YES"),"Confirm the net covers the whole position",IF(IF('Trades'!J114="NET",IF('Trades'!M114="",FALSE,IF(NOT(ISNUMBER('Trades'!M114)),TRUE,OR('Trades'!M114&lt;0,'Trades'!M114&gt;1000000000,ROUND('Trades'!M114,2)&lt;&gt;'Trades'!M114))),FALSE),"Money: at most 2 decimals; absolute input value ≤ 1,000,000,000.",IF(IF('Trades'!J114="NET",IF('Trades'!N114="",FALSE,IF(NOT(ISNUMBER('Trades'!N114)),TRUE,OR('Trades'!N114&lt;0,'Trades'!N114&gt;1000000000,ROUND('Trades'!N114,2)&lt;&gt;'Trades'!N114))),FALSE),"Money: at most 2 decimals; absolute input value ≤ 1,000,000,000.",IF(IF('Trades'!J114="NET",IF('Trades'!O114="",FALSE,IF(NOT(ISNUMBER('Trades'!O114)),TRUE,OR(ABS('Trades'!O114)&gt;1000000000,ROUND('Trades'!O114,2)&lt;&gt;'Trades'!O114))),FALSE),"Money: at most 2 decimals; absolute input value ≤ 1,000,000,000.",IF(AND('Trades'!J114="GROSS",NOT(ISNUMBER('Trades'!M114))),"Enter commission: zero is a value",IF(AND('Trades'!J114="GROSS",'Trades'!M114&lt;0),"Commission must be nonnegative",IF(AND('Trades'!J114="GROSS",NOT(ISNUMBER('Trades'!N114))),"Enter other fees: zero is a value",IF(AND('Trades'!J114="GROSS",'Trades'!N114&lt;0),"Other fees must be nonnegative",IF(AND('Trades'!J114="GROSS",NOT(ISNUMBER('Trades'!O114))),"Enter signed financing, including zero",IF(AND('Trades'!J114="GROSS",NOT(ISNUMBER(F114))),"Enter gross P&amp;L for every exit",IF(IF('Trades'!J114="NET",OR(ABS('Trades'!L114)&gt;1000000000,ROUND('Trades'!L114,2)&lt;&gt;'Trades'!L114),FALSE),"Money: at most 2 decimals; absolute input value ≤ 1,000,000,000.",IF(IF('Trades'!J114="GROSS",OR(ABS('Trades'!M114)&gt;1000000000,ABS('Trades'!N114)&gt;1000000000,ABS('Trades'!O114)&gt;1000000000,ROUND('Trades'!M114,2)&lt;&gt;'Trades'!M114,ROUND('Trades'!N114,2)&lt;&gt;'Trades'!N114,ROUND('Trades'!O114,2)&lt;&gt;'Trades'!O114),FALSE),"Money: at most 2 decimals; absolute input value ≤ 1,000,000,000.",IF(AND('Trades'!G114&lt;&gt;"",OR(NOT(ISNUMBER('Trades'!G114)),'Trades'!G114&lt;=0)),"Enter a positive price or leave blank",IF(AND('Trades'!H114&lt;&gt;"",OR(NOT(ISNUMBER('Trades'!H114)),'Trades'!H114&lt;=0)),"Enter a positive price or leave blank","")))))))))))))))))))))))))))))))))))</x:f>
      </x:c>
      <x:c r="D114" s="31"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n.a.",ROUND(SUMIFS('Exits'!$I$9:$I$608,'Exits'!$B$9:$B$608,'Trades'!A114),8)))</x:f>
      </x:c>
      <x:c r="E114" s="32"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n.a.",IF(OR(O114=0,COUNTIFS('Exits'!$B$9:$B$608,'Trades'!A114,'Exits'!$G$9:$G$608,-1)&gt;0),"n.a.",_xlfn.MAXIFS('Exits'!$C$9:$C$608,'Exits'!$B$9:$B$608,'Trades'!A114))))</x:f>
      </x:c>
      <x:c r="F114" s="30"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n.a.",IF(AND(O114&gt;0,SUMIFS('Exits'!$J$9:$J$608,'Exits'!$B$9:$B$608,'Trades'!A114)=O114),ROUND(SUMIFS('Exits'!$F$9:$F$608,'Exits'!$B$9:$B$608,'Trades'!A114),2),"n.a.")))</x:f>
      </x:c>
      <x:c r="G114" s="30" t="str">
        <x:f>IF(P114=0,"",IF(K114&lt;&gt;1,"n.a.",IF('Trades'!J114="NET",'Trades'!L114,ROUND(F114-'Trades'!M114-'Trades'!N114+'Trades'!O114,2))))</x:f>
      </x:c>
      <x:c r="H114" s="31" t="str">
        <x:f>IF(P114=0,"",IF(N114=1,G114/'Trades'!P114,"n.a."))</x:f>
      </x:c>
      <x:c r="I114" s="33" t="str">
        <x:f>IF(P114=0,"",IF(K114&lt;&gt;1,"Position not completed",IF(NOT(ISNUMBER('Trades'!P114)),"Risk missing or invalid: positive, ≤ 1,000,000,000, at most 2 decimals.",IF(OR('Trades'!P114&lt;=0,'Trades'!P114&gt;1000000000,ROUND('Trades'!P114,2)&lt;&gt;'Trades'!P114),"Risk missing or invalid: positive, ≤ 1,000,000,000, at most 2 decimals.",IF(AND('Trades'!Q114&lt;&gt;"PRICE",'Trades'!Q114&lt;&gt;"ALL_IN"),"Select PRICE or ALL_IN",IF('Trades'!Q114&lt;&gt;'Summary'!$K$4,"Different selected basis","Recorded"))))))</x:f>
      </x:c>
      <x:c r="J114" s="33" t="str">
        <x:f>IF(P114=0,"",IF('Summary'!$H$6="Check date filters","Check date filters",IF(L114=1,"Included",IF(K114=1,"Outside period","Not eligible"))))</x:f>
      </x:c>
      <x:c r="K114" s="29" t="n">
        <x:f>IF(P114=0,0,IF('Trades'!I114="UNSUPPORTED",4,IF(C114&lt;&gt;"",3,IF('Trades'!I114="OPEN",2,1))))</x:f>
        <x:v>0</x:v>
      </x:c>
      <x:c r="L114" s="29" t="n">
        <x:f>IF(OR(K114&lt;&gt;1,'Summary'!$H$6="Check date filters"),0,IF(AND(OR('Summary'!$B$6="",E114&gt;='Summary'!$B$6),OR('Summary'!$E$6="",E114&lt;'Summary'!$E$6+1)),1,0))</x:f>
        <x:v>0</x:v>
      </x:c>
      <x:c r="M114" s="29" t="n">
        <x:f>IF(AND(L114=1,N114=1,'Trades'!Q114='Summary'!$K$4),1,0)</x:f>
        <x:v>0</x:v>
      </x:c>
      <x:c r="N114" s="29" t="n">
        <x:f>IF(K114&lt;&gt;1,0,IF(NOT(ISNUMBER('Trades'!P114)),0,IF(AND('Trades'!P114&gt;0,'Trades'!P114&lt;=1000000000,ROUND('Trades'!P114,2)='Trades'!P114,OR('Trades'!Q114="PRICE",'Trades'!Q114="ALL_IN")),1,0)))</x:f>
        <x:v>0</x:v>
      </x:c>
      <x:c r="O114" s="29" t="n">
        <x:f>IF(P114=0,0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0,COUNTIFS('Exits'!$B$9:$B$608,'Trades'!A114,'Exits'!$K$9:$K$608,1)))</x:f>
        <x:v>0</x:v>
      </x:c>
      <x:c r="P114" s="29" t="n">
        <x:f>IF(COUNTA('Trades'!A114:I114,'Trades'!K114:T114)=0,0,1)</x:f>
        <x:v>0</x:v>
      </x:c>
    </x:row>
    <x:row r="115" ht="52" customHeight="1">
      <x:c r="A115" s="29" t="str">
        <x:f>IF(P115=0,"",IF('Trades'!A115="","[Trades "&amp;ROW()&amp;"]",'Trades'!A115))</x:f>
      </x:c>
      <x:c r="B115" s="33" t="str">
        <x:f>IF(K115=0,"",CHOOSE(K115,"Completed","Open","Incomplete / invalid","Unsupported"))</x:f>
      </x:c>
      <x:c r="C115" s="33" t="str">
        <x:f>IF(P115=0,"",IF('Trades'!I115="UNSUPPORTED","Additions / reversals are unsupported",IF('Trades'!A115="","Enter a trade ID",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IDs: text starting with A–Z, up to 64 characters; do not use *, ?, ~, =, &lt; or &gt;. Example: T-001.",IF(COUNTIFS('Trades'!$A$9:$A$208,'Trades'!A115)&lt;&gt;1,"Trade ID is duplicated",IF('Trades'!B115="","Enter the symbol",IF(AND('Trades'!C115&lt;&gt;"LONG",'Trades'!C115&lt;&gt;"SHORT"),"Select LONG or SHORT",IF(NOT(ISNUMBER('Trades'!D115)),"Enter a valid opening date/time",IF(OR('Trades'!D115&lt;1,'Trades'!D115&gt;2958465),"Enter a valid opening date/time",IF(NOT(ISNUMBER('Trades'!E115)),"Enter a positive original quantity",IF(OR('Trades'!E115&lt;=0,'Trades'!E115&gt;1000000,ROUND('Trades'!E115,8)&lt;&gt;'Trades'!E115),"Enter a positive original quantity",IF('Trades'!F115="","State the quantity unit",IF(AND('Trades'!I115&lt;&gt;"OPEN",'Trades'!I115&lt;&gt;"CLOSED"),"Select OPEN or CLOSED",IF(AND('Trades'!J115&lt;&gt;"NET",'Trades'!J115&lt;&gt;"GROSS"),"Select NET or GROSS",IF(COUNTIFS('Exits'!$B$9:$B$608,'Trades'!A115,'Exits'!$G$9:$G$608,-1)&gt;0,"Review linked exit rows",IF(D115&gt;'Trades'!E115,"Closed quantity exceeds original",IF(AND('Trades'!I115="OPEN",D115='Trades'!E115),"OPEN conflicts with no remainder",IF('Trades'!I115="OPEN","",IF(O115=0,"Add a closing event in Exits",IF(D115&lt;&gt;'Trades'!E115,"CLOSED requires all quantity closed",IF(AND('Trades'!J115="NET",NOT(ISNUMBER('Trades'!L115))),"Enter the reconciled whole-position net",IF(AND('Trades'!J115="NET",'Trades'!K115&lt;&gt;"YES"),"Confirm the net covers the whole position",IF(IF('Trades'!J115="NET",IF('Trades'!M115="",FALSE,IF(NOT(ISNUMBER('Trades'!M115)),TRUE,OR('Trades'!M115&lt;0,'Trades'!M115&gt;1000000000,ROUND('Trades'!M115,2)&lt;&gt;'Trades'!M115))),FALSE),"Money: at most 2 decimals; absolute input value ≤ 1,000,000,000.",IF(IF('Trades'!J115="NET",IF('Trades'!N115="",FALSE,IF(NOT(ISNUMBER('Trades'!N115)),TRUE,OR('Trades'!N115&lt;0,'Trades'!N115&gt;1000000000,ROUND('Trades'!N115,2)&lt;&gt;'Trades'!N115))),FALSE),"Money: at most 2 decimals; absolute input value ≤ 1,000,000,000.",IF(IF('Trades'!J115="NET",IF('Trades'!O115="",FALSE,IF(NOT(ISNUMBER('Trades'!O115)),TRUE,OR(ABS('Trades'!O115)&gt;1000000000,ROUND('Trades'!O115,2)&lt;&gt;'Trades'!O115))),FALSE),"Money: at most 2 decimals; absolute input value ≤ 1,000,000,000.",IF(AND('Trades'!J115="GROSS",NOT(ISNUMBER('Trades'!M115))),"Enter commission: zero is a value",IF(AND('Trades'!J115="GROSS",'Trades'!M115&lt;0),"Commission must be nonnegative",IF(AND('Trades'!J115="GROSS",NOT(ISNUMBER('Trades'!N115))),"Enter other fees: zero is a value",IF(AND('Trades'!J115="GROSS",'Trades'!N115&lt;0),"Other fees must be nonnegative",IF(AND('Trades'!J115="GROSS",NOT(ISNUMBER('Trades'!O115))),"Enter signed financing, including zero",IF(AND('Trades'!J115="GROSS",NOT(ISNUMBER(F115))),"Enter gross P&amp;L for every exit",IF(IF('Trades'!J115="NET",OR(ABS('Trades'!L115)&gt;1000000000,ROUND('Trades'!L115,2)&lt;&gt;'Trades'!L115),FALSE),"Money: at most 2 decimals; absolute input value ≤ 1,000,000,000.",IF(IF('Trades'!J115="GROSS",OR(ABS('Trades'!M115)&gt;1000000000,ABS('Trades'!N115)&gt;1000000000,ABS('Trades'!O115)&gt;1000000000,ROUND('Trades'!M115,2)&lt;&gt;'Trades'!M115,ROUND('Trades'!N115,2)&lt;&gt;'Trades'!N115,ROUND('Trades'!O115,2)&lt;&gt;'Trades'!O115),FALSE),"Money: at most 2 decimals; absolute input value ≤ 1,000,000,000.",IF(AND('Trades'!G115&lt;&gt;"",OR(NOT(ISNUMBER('Trades'!G115)),'Trades'!G115&lt;=0)),"Enter a positive price or leave blank",IF(AND('Trades'!H115&lt;&gt;"",OR(NOT(ISNUMBER('Trades'!H115)),'Trades'!H115&lt;=0)),"Enter a positive price or leave blank","")))))))))))))))))))))))))))))))))))</x:f>
      </x:c>
      <x:c r="D115" s="31"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n.a.",ROUND(SUMIFS('Exits'!$I$9:$I$608,'Exits'!$B$9:$B$608,'Trades'!A115),8)))</x:f>
      </x:c>
      <x:c r="E115" s="32"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n.a.",IF(OR(O115=0,COUNTIFS('Exits'!$B$9:$B$608,'Trades'!A115,'Exits'!$G$9:$G$608,-1)&gt;0),"n.a.",_xlfn.MAXIFS('Exits'!$C$9:$C$608,'Exits'!$B$9:$B$608,'Trades'!A115))))</x:f>
      </x:c>
      <x:c r="F115" s="30"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n.a.",IF(AND(O115&gt;0,SUMIFS('Exits'!$J$9:$J$608,'Exits'!$B$9:$B$608,'Trades'!A115)=O115),ROUND(SUMIFS('Exits'!$F$9:$F$608,'Exits'!$B$9:$B$608,'Trades'!A115),2),"n.a.")))</x:f>
      </x:c>
      <x:c r="G115" s="30" t="str">
        <x:f>IF(P115=0,"",IF(K115&lt;&gt;1,"n.a.",IF('Trades'!J115="NET",'Trades'!L115,ROUND(F115-'Trades'!M115-'Trades'!N115+'Trades'!O115,2))))</x:f>
      </x:c>
      <x:c r="H115" s="31" t="str">
        <x:f>IF(P115=0,"",IF(N115=1,G115/'Trades'!P115,"n.a."))</x:f>
      </x:c>
      <x:c r="I115" s="33" t="str">
        <x:f>IF(P115=0,"",IF(K115&lt;&gt;1,"Position not completed",IF(NOT(ISNUMBER('Trades'!P115)),"Risk missing or invalid: positive, ≤ 1,000,000,000, at most 2 decimals.",IF(OR('Trades'!P115&lt;=0,'Trades'!P115&gt;1000000000,ROUND('Trades'!P115,2)&lt;&gt;'Trades'!P115),"Risk missing or invalid: positive, ≤ 1,000,000,000, at most 2 decimals.",IF(AND('Trades'!Q115&lt;&gt;"PRICE",'Trades'!Q115&lt;&gt;"ALL_IN"),"Select PRICE or ALL_IN",IF('Trades'!Q115&lt;&gt;'Summary'!$K$4,"Different selected basis","Recorded"))))))</x:f>
      </x:c>
      <x:c r="J115" s="33" t="str">
        <x:f>IF(P115=0,"",IF('Summary'!$H$6="Check date filters","Check date filters",IF(L115=1,"Included",IF(K115=1,"Outside period","Not eligible"))))</x:f>
      </x:c>
      <x:c r="K115" s="29" t="n">
        <x:f>IF(P115=0,0,IF('Trades'!I115="UNSUPPORTED",4,IF(C115&lt;&gt;"",3,IF('Trades'!I115="OPEN",2,1))))</x:f>
        <x:v>0</x:v>
      </x:c>
      <x:c r="L115" s="29" t="n">
        <x:f>IF(OR(K115&lt;&gt;1,'Summary'!$H$6="Check date filters"),0,IF(AND(OR('Summary'!$B$6="",E115&gt;='Summary'!$B$6),OR('Summary'!$E$6="",E115&lt;'Summary'!$E$6+1)),1,0))</x:f>
        <x:v>0</x:v>
      </x:c>
      <x:c r="M115" s="29" t="n">
        <x:f>IF(AND(L115=1,N115=1,'Trades'!Q115='Summary'!$K$4),1,0)</x:f>
        <x:v>0</x:v>
      </x:c>
      <x:c r="N115" s="29" t="n">
        <x:f>IF(K115&lt;&gt;1,0,IF(NOT(ISNUMBER('Trades'!P115)),0,IF(AND('Trades'!P115&gt;0,'Trades'!P115&lt;=1000000000,ROUND('Trades'!P115,2)='Trades'!P115,OR('Trades'!Q115="PRICE",'Trades'!Q115="ALL_IN")),1,0)))</x:f>
        <x:v>0</x:v>
      </x:c>
      <x:c r="O115" s="29" t="n">
        <x:f>IF(P115=0,0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0,COUNTIFS('Exits'!$B$9:$B$608,'Trades'!A115,'Exits'!$K$9:$K$608,1)))</x:f>
        <x:v>0</x:v>
      </x:c>
      <x:c r="P115" s="29" t="n">
        <x:f>IF(COUNTA('Trades'!A115:I115,'Trades'!K115:T115)=0,0,1)</x:f>
        <x:v>0</x:v>
      </x:c>
    </x:row>
    <x:row r="116" ht="52" customHeight="1">
      <x:c r="A116" s="29" t="str">
        <x:f>IF(P116=0,"",IF('Trades'!A116="","[Trades "&amp;ROW()&amp;"]",'Trades'!A116))</x:f>
      </x:c>
      <x:c r="B116" s="33" t="str">
        <x:f>IF(K116=0,"",CHOOSE(K116,"Completed","Open","Incomplete / invalid","Unsupported"))</x:f>
      </x:c>
      <x:c r="C116" s="33" t="str">
        <x:f>IF(P116=0,"",IF('Trades'!I116="UNSUPPORTED","Additions / reversals are unsupported",IF('Trades'!A116="","Enter a trade ID",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IDs: text starting with A–Z, up to 64 characters; do not use *, ?, ~, =, &lt; or &gt;. Example: T-001.",IF(COUNTIFS('Trades'!$A$9:$A$208,'Trades'!A116)&lt;&gt;1,"Trade ID is duplicated",IF('Trades'!B116="","Enter the symbol",IF(AND('Trades'!C116&lt;&gt;"LONG",'Trades'!C116&lt;&gt;"SHORT"),"Select LONG or SHORT",IF(NOT(ISNUMBER('Trades'!D116)),"Enter a valid opening date/time",IF(OR('Trades'!D116&lt;1,'Trades'!D116&gt;2958465),"Enter a valid opening date/time",IF(NOT(ISNUMBER('Trades'!E116)),"Enter a positive original quantity",IF(OR('Trades'!E116&lt;=0,'Trades'!E116&gt;1000000,ROUND('Trades'!E116,8)&lt;&gt;'Trades'!E116),"Enter a positive original quantity",IF('Trades'!F116="","State the quantity unit",IF(AND('Trades'!I116&lt;&gt;"OPEN",'Trades'!I116&lt;&gt;"CLOSED"),"Select OPEN or CLOSED",IF(AND('Trades'!J116&lt;&gt;"NET",'Trades'!J116&lt;&gt;"GROSS"),"Select NET or GROSS",IF(COUNTIFS('Exits'!$B$9:$B$608,'Trades'!A116,'Exits'!$G$9:$G$608,-1)&gt;0,"Review linked exit rows",IF(D116&gt;'Trades'!E116,"Closed quantity exceeds original",IF(AND('Trades'!I116="OPEN",D116='Trades'!E116),"OPEN conflicts with no remainder",IF('Trades'!I116="OPEN","",IF(O116=0,"Add a closing event in Exits",IF(D116&lt;&gt;'Trades'!E116,"CLOSED requires all quantity closed",IF(AND('Trades'!J116="NET",NOT(ISNUMBER('Trades'!L116))),"Enter the reconciled whole-position net",IF(AND('Trades'!J116="NET",'Trades'!K116&lt;&gt;"YES"),"Confirm the net covers the whole position",IF(IF('Trades'!J116="NET",IF('Trades'!M116="",FALSE,IF(NOT(ISNUMBER('Trades'!M116)),TRUE,OR('Trades'!M116&lt;0,'Trades'!M116&gt;1000000000,ROUND('Trades'!M116,2)&lt;&gt;'Trades'!M116))),FALSE),"Money: at most 2 decimals; absolute input value ≤ 1,000,000,000.",IF(IF('Trades'!J116="NET",IF('Trades'!N116="",FALSE,IF(NOT(ISNUMBER('Trades'!N116)),TRUE,OR('Trades'!N116&lt;0,'Trades'!N116&gt;1000000000,ROUND('Trades'!N116,2)&lt;&gt;'Trades'!N116))),FALSE),"Money: at most 2 decimals; absolute input value ≤ 1,000,000,000.",IF(IF('Trades'!J116="NET",IF('Trades'!O116="",FALSE,IF(NOT(ISNUMBER('Trades'!O116)),TRUE,OR(ABS('Trades'!O116)&gt;1000000000,ROUND('Trades'!O116,2)&lt;&gt;'Trades'!O116))),FALSE),"Money: at most 2 decimals; absolute input value ≤ 1,000,000,000.",IF(AND('Trades'!J116="GROSS",NOT(ISNUMBER('Trades'!M116))),"Enter commission: zero is a value",IF(AND('Trades'!J116="GROSS",'Trades'!M116&lt;0),"Commission must be nonnegative",IF(AND('Trades'!J116="GROSS",NOT(ISNUMBER('Trades'!N116))),"Enter other fees: zero is a value",IF(AND('Trades'!J116="GROSS",'Trades'!N116&lt;0),"Other fees must be nonnegative",IF(AND('Trades'!J116="GROSS",NOT(ISNUMBER('Trades'!O116))),"Enter signed financing, including zero",IF(AND('Trades'!J116="GROSS",NOT(ISNUMBER(F116))),"Enter gross P&amp;L for every exit",IF(IF('Trades'!J116="NET",OR(ABS('Trades'!L116)&gt;1000000000,ROUND('Trades'!L116,2)&lt;&gt;'Trades'!L116),FALSE),"Money: at most 2 decimals; absolute input value ≤ 1,000,000,000.",IF(IF('Trades'!J116="GROSS",OR(ABS('Trades'!M116)&gt;1000000000,ABS('Trades'!N116)&gt;1000000000,ABS('Trades'!O116)&gt;1000000000,ROUND('Trades'!M116,2)&lt;&gt;'Trades'!M116,ROUND('Trades'!N116,2)&lt;&gt;'Trades'!N116,ROUND('Trades'!O116,2)&lt;&gt;'Trades'!O116),FALSE),"Money: at most 2 decimals; absolute input value ≤ 1,000,000,000.",IF(AND('Trades'!G116&lt;&gt;"",OR(NOT(ISNUMBER('Trades'!G116)),'Trades'!G116&lt;=0)),"Enter a positive price or leave blank",IF(AND('Trades'!H116&lt;&gt;"",OR(NOT(ISNUMBER('Trades'!H116)),'Trades'!H116&lt;=0)),"Enter a positive price or leave blank","")))))))))))))))))))))))))))))))))))</x:f>
      </x:c>
      <x:c r="D116" s="31"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n.a.",ROUND(SUMIFS('Exits'!$I$9:$I$608,'Exits'!$B$9:$B$608,'Trades'!A116),8)))</x:f>
      </x:c>
      <x:c r="E116" s="32"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n.a.",IF(OR(O116=0,COUNTIFS('Exits'!$B$9:$B$608,'Trades'!A116,'Exits'!$G$9:$G$608,-1)&gt;0),"n.a.",_xlfn.MAXIFS('Exits'!$C$9:$C$608,'Exits'!$B$9:$B$608,'Trades'!A116))))</x:f>
      </x:c>
      <x:c r="F116" s="30"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n.a.",IF(AND(O116&gt;0,SUMIFS('Exits'!$J$9:$J$608,'Exits'!$B$9:$B$608,'Trades'!A116)=O116),ROUND(SUMIFS('Exits'!$F$9:$F$608,'Exits'!$B$9:$B$608,'Trades'!A116),2),"n.a.")))</x:f>
      </x:c>
      <x:c r="G116" s="30" t="str">
        <x:f>IF(P116=0,"",IF(K116&lt;&gt;1,"n.a.",IF('Trades'!J116="NET",'Trades'!L116,ROUND(F116-'Trades'!M116-'Trades'!N116+'Trades'!O116,2))))</x:f>
      </x:c>
      <x:c r="H116" s="31" t="str">
        <x:f>IF(P116=0,"",IF(N116=1,G116/'Trades'!P116,"n.a."))</x:f>
      </x:c>
      <x:c r="I116" s="33" t="str">
        <x:f>IF(P116=0,"",IF(K116&lt;&gt;1,"Position not completed",IF(NOT(ISNUMBER('Trades'!P116)),"Risk missing or invalid: positive, ≤ 1,000,000,000, at most 2 decimals.",IF(OR('Trades'!P116&lt;=0,'Trades'!P116&gt;1000000000,ROUND('Trades'!P116,2)&lt;&gt;'Trades'!P116),"Risk missing or invalid: positive, ≤ 1,000,000,000, at most 2 decimals.",IF(AND('Trades'!Q116&lt;&gt;"PRICE",'Trades'!Q116&lt;&gt;"ALL_IN"),"Select PRICE or ALL_IN",IF('Trades'!Q116&lt;&gt;'Summary'!$K$4,"Different selected basis","Recorded"))))))</x:f>
      </x:c>
      <x:c r="J116" s="33" t="str">
        <x:f>IF(P116=0,"",IF('Summary'!$H$6="Check date filters","Check date filters",IF(L116=1,"Included",IF(K116=1,"Outside period","Not eligible"))))</x:f>
      </x:c>
      <x:c r="K116" s="29" t="n">
        <x:f>IF(P116=0,0,IF('Trades'!I116="UNSUPPORTED",4,IF(C116&lt;&gt;"",3,IF('Trades'!I116="OPEN",2,1))))</x:f>
        <x:v>0</x:v>
      </x:c>
      <x:c r="L116" s="29" t="n">
        <x:f>IF(OR(K116&lt;&gt;1,'Summary'!$H$6="Check date filters"),0,IF(AND(OR('Summary'!$B$6="",E116&gt;='Summary'!$B$6),OR('Summary'!$E$6="",E116&lt;'Summary'!$E$6+1)),1,0))</x:f>
        <x:v>0</x:v>
      </x:c>
      <x:c r="M116" s="29" t="n">
        <x:f>IF(AND(L116=1,N116=1,'Trades'!Q116='Summary'!$K$4),1,0)</x:f>
        <x:v>0</x:v>
      </x:c>
      <x:c r="N116" s="29" t="n">
        <x:f>IF(K116&lt;&gt;1,0,IF(NOT(ISNUMBER('Trades'!P116)),0,IF(AND('Trades'!P116&gt;0,'Trades'!P116&lt;=1000000000,ROUND('Trades'!P116,2)='Trades'!P116,OR('Trades'!Q116="PRICE",'Trades'!Q116="ALL_IN")),1,0)))</x:f>
        <x:v>0</x:v>
      </x:c>
      <x:c r="O116" s="29" t="n">
        <x:f>IF(P116=0,0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0,COUNTIFS('Exits'!$B$9:$B$608,'Trades'!A116,'Exits'!$K$9:$K$608,1)))</x:f>
        <x:v>0</x:v>
      </x:c>
      <x:c r="P116" s="29" t="n">
        <x:f>IF(COUNTA('Trades'!A116:I116,'Trades'!K116:T116)=0,0,1)</x:f>
        <x:v>0</x:v>
      </x:c>
    </x:row>
    <x:row r="117" ht="52" customHeight="1">
      <x:c r="A117" s="29" t="str">
        <x:f>IF(P117=0,"",IF('Trades'!A117="","[Trades "&amp;ROW()&amp;"]",'Trades'!A117))</x:f>
      </x:c>
      <x:c r="B117" s="33" t="str">
        <x:f>IF(K117=0,"",CHOOSE(K117,"Completed","Open","Incomplete / invalid","Unsupported"))</x:f>
      </x:c>
      <x:c r="C117" s="33" t="str">
        <x:f>IF(P117=0,"",IF('Trades'!I117="UNSUPPORTED","Additions / reversals are unsupported",IF('Trades'!A117="","Enter a trade ID",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IDs: text starting with A–Z, up to 64 characters; do not use *, ?, ~, =, &lt; or &gt;. Example: T-001.",IF(COUNTIFS('Trades'!$A$9:$A$208,'Trades'!A117)&lt;&gt;1,"Trade ID is duplicated",IF('Trades'!B117="","Enter the symbol",IF(AND('Trades'!C117&lt;&gt;"LONG",'Trades'!C117&lt;&gt;"SHORT"),"Select LONG or SHORT",IF(NOT(ISNUMBER('Trades'!D117)),"Enter a valid opening date/time",IF(OR('Trades'!D117&lt;1,'Trades'!D117&gt;2958465),"Enter a valid opening date/time",IF(NOT(ISNUMBER('Trades'!E117)),"Enter a positive original quantity",IF(OR('Trades'!E117&lt;=0,'Trades'!E117&gt;1000000,ROUND('Trades'!E117,8)&lt;&gt;'Trades'!E117),"Enter a positive original quantity",IF('Trades'!F117="","State the quantity unit",IF(AND('Trades'!I117&lt;&gt;"OPEN",'Trades'!I117&lt;&gt;"CLOSED"),"Select OPEN or CLOSED",IF(AND('Trades'!J117&lt;&gt;"NET",'Trades'!J117&lt;&gt;"GROSS"),"Select NET or GROSS",IF(COUNTIFS('Exits'!$B$9:$B$608,'Trades'!A117,'Exits'!$G$9:$G$608,-1)&gt;0,"Review linked exit rows",IF(D117&gt;'Trades'!E117,"Closed quantity exceeds original",IF(AND('Trades'!I117="OPEN",D117='Trades'!E117),"OPEN conflicts with no remainder",IF('Trades'!I117="OPEN","",IF(O117=0,"Add a closing event in Exits",IF(D117&lt;&gt;'Trades'!E117,"CLOSED requires all quantity closed",IF(AND('Trades'!J117="NET",NOT(ISNUMBER('Trades'!L117))),"Enter the reconciled whole-position net",IF(AND('Trades'!J117="NET",'Trades'!K117&lt;&gt;"YES"),"Confirm the net covers the whole position",IF(IF('Trades'!J117="NET",IF('Trades'!M117="",FALSE,IF(NOT(ISNUMBER('Trades'!M117)),TRUE,OR('Trades'!M117&lt;0,'Trades'!M117&gt;1000000000,ROUND('Trades'!M117,2)&lt;&gt;'Trades'!M117))),FALSE),"Money: at most 2 decimals; absolute input value ≤ 1,000,000,000.",IF(IF('Trades'!J117="NET",IF('Trades'!N117="",FALSE,IF(NOT(ISNUMBER('Trades'!N117)),TRUE,OR('Trades'!N117&lt;0,'Trades'!N117&gt;1000000000,ROUND('Trades'!N117,2)&lt;&gt;'Trades'!N117))),FALSE),"Money: at most 2 decimals; absolute input value ≤ 1,000,000,000.",IF(IF('Trades'!J117="NET",IF('Trades'!O117="",FALSE,IF(NOT(ISNUMBER('Trades'!O117)),TRUE,OR(ABS('Trades'!O117)&gt;1000000000,ROUND('Trades'!O117,2)&lt;&gt;'Trades'!O117))),FALSE),"Money: at most 2 decimals; absolute input value ≤ 1,000,000,000.",IF(AND('Trades'!J117="GROSS",NOT(ISNUMBER('Trades'!M117))),"Enter commission: zero is a value",IF(AND('Trades'!J117="GROSS",'Trades'!M117&lt;0),"Commission must be nonnegative",IF(AND('Trades'!J117="GROSS",NOT(ISNUMBER('Trades'!N117))),"Enter other fees: zero is a value",IF(AND('Trades'!J117="GROSS",'Trades'!N117&lt;0),"Other fees must be nonnegative",IF(AND('Trades'!J117="GROSS",NOT(ISNUMBER('Trades'!O117))),"Enter signed financing, including zero",IF(AND('Trades'!J117="GROSS",NOT(ISNUMBER(F117))),"Enter gross P&amp;L for every exit",IF(IF('Trades'!J117="NET",OR(ABS('Trades'!L117)&gt;1000000000,ROUND('Trades'!L117,2)&lt;&gt;'Trades'!L117),FALSE),"Money: at most 2 decimals; absolute input value ≤ 1,000,000,000.",IF(IF('Trades'!J117="GROSS",OR(ABS('Trades'!M117)&gt;1000000000,ABS('Trades'!N117)&gt;1000000000,ABS('Trades'!O117)&gt;1000000000,ROUND('Trades'!M117,2)&lt;&gt;'Trades'!M117,ROUND('Trades'!N117,2)&lt;&gt;'Trades'!N117,ROUND('Trades'!O117,2)&lt;&gt;'Trades'!O117),FALSE),"Money: at most 2 decimals; absolute input value ≤ 1,000,000,000.",IF(AND('Trades'!G117&lt;&gt;"",OR(NOT(ISNUMBER('Trades'!G117)),'Trades'!G117&lt;=0)),"Enter a positive price or leave blank",IF(AND('Trades'!H117&lt;&gt;"",OR(NOT(ISNUMBER('Trades'!H117)),'Trades'!H117&lt;=0)),"Enter a positive price or leave blank","")))))))))))))))))))))))))))))))))))</x:f>
      </x:c>
      <x:c r="D117" s="31"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n.a.",ROUND(SUMIFS('Exits'!$I$9:$I$608,'Exits'!$B$9:$B$608,'Trades'!A117),8)))</x:f>
      </x:c>
      <x:c r="E117" s="32"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n.a.",IF(OR(O117=0,COUNTIFS('Exits'!$B$9:$B$608,'Trades'!A117,'Exits'!$G$9:$G$608,-1)&gt;0),"n.a.",_xlfn.MAXIFS('Exits'!$C$9:$C$608,'Exits'!$B$9:$B$608,'Trades'!A117))))</x:f>
      </x:c>
      <x:c r="F117" s="30"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n.a.",IF(AND(O117&gt;0,SUMIFS('Exits'!$J$9:$J$608,'Exits'!$B$9:$B$608,'Trades'!A117)=O117),ROUND(SUMIFS('Exits'!$F$9:$F$608,'Exits'!$B$9:$B$608,'Trades'!A117),2),"n.a.")))</x:f>
      </x:c>
      <x:c r="G117" s="30" t="str">
        <x:f>IF(P117=0,"",IF(K117&lt;&gt;1,"n.a.",IF('Trades'!J117="NET",'Trades'!L117,ROUND(F117-'Trades'!M117-'Trades'!N117+'Trades'!O117,2))))</x:f>
      </x:c>
      <x:c r="H117" s="31" t="str">
        <x:f>IF(P117=0,"",IF(N117=1,G117/'Trades'!P117,"n.a."))</x:f>
      </x:c>
      <x:c r="I117" s="33" t="str">
        <x:f>IF(P117=0,"",IF(K117&lt;&gt;1,"Position not completed",IF(NOT(ISNUMBER('Trades'!P117)),"Risk missing or invalid: positive, ≤ 1,000,000,000, at most 2 decimals.",IF(OR('Trades'!P117&lt;=0,'Trades'!P117&gt;1000000000,ROUND('Trades'!P117,2)&lt;&gt;'Trades'!P117),"Risk missing or invalid: positive, ≤ 1,000,000,000, at most 2 decimals.",IF(AND('Trades'!Q117&lt;&gt;"PRICE",'Trades'!Q117&lt;&gt;"ALL_IN"),"Select PRICE or ALL_IN",IF('Trades'!Q117&lt;&gt;'Summary'!$K$4,"Different selected basis","Recorded"))))))</x:f>
      </x:c>
      <x:c r="J117" s="33" t="str">
        <x:f>IF(P117=0,"",IF('Summary'!$H$6="Check date filters","Check date filters",IF(L117=1,"Included",IF(K117=1,"Outside period","Not eligible"))))</x:f>
      </x:c>
      <x:c r="K117" s="29" t="n">
        <x:f>IF(P117=0,0,IF('Trades'!I117="UNSUPPORTED",4,IF(C117&lt;&gt;"",3,IF('Trades'!I117="OPEN",2,1))))</x:f>
        <x:v>0</x:v>
      </x:c>
      <x:c r="L117" s="29" t="n">
        <x:f>IF(OR(K117&lt;&gt;1,'Summary'!$H$6="Check date filters"),0,IF(AND(OR('Summary'!$B$6="",E117&gt;='Summary'!$B$6),OR('Summary'!$E$6="",E117&lt;'Summary'!$E$6+1)),1,0))</x:f>
        <x:v>0</x:v>
      </x:c>
      <x:c r="M117" s="29" t="n">
        <x:f>IF(AND(L117=1,N117=1,'Trades'!Q117='Summary'!$K$4),1,0)</x:f>
        <x:v>0</x:v>
      </x:c>
      <x:c r="N117" s="29" t="n">
        <x:f>IF(K117&lt;&gt;1,0,IF(NOT(ISNUMBER('Trades'!P117)),0,IF(AND('Trades'!P117&gt;0,'Trades'!P117&lt;=1000000000,ROUND('Trades'!P117,2)='Trades'!P117,OR('Trades'!Q117="PRICE",'Trades'!Q117="ALL_IN")),1,0)))</x:f>
        <x:v>0</x:v>
      </x:c>
      <x:c r="O117" s="29" t="n">
        <x:f>IF(P117=0,0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0,COUNTIFS('Exits'!$B$9:$B$608,'Trades'!A117,'Exits'!$K$9:$K$608,1)))</x:f>
        <x:v>0</x:v>
      </x:c>
      <x:c r="P117" s="29" t="n">
        <x:f>IF(COUNTA('Trades'!A117:I117,'Trades'!K117:T117)=0,0,1)</x:f>
        <x:v>0</x:v>
      </x:c>
    </x:row>
    <x:row r="118" ht="52" customHeight="1">
      <x:c r="A118" s="29" t="str">
        <x:f>IF(P118=0,"",IF('Trades'!A118="","[Trades "&amp;ROW()&amp;"]",'Trades'!A118))</x:f>
      </x:c>
      <x:c r="B118" s="33" t="str">
        <x:f>IF(K118=0,"",CHOOSE(K118,"Completed","Open","Incomplete / invalid","Unsupported"))</x:f>
      </x:c>
      <x:c r="C118" s="33" t="str">
        <x:f>IF(P118=0,"",IF('Trades'!I118="UNSUPPORTED","Additions / reversals are unsupported",IF('Trades'!A118="","Enter a trade ID",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IDs: text starting with A–Z, up to 64 characters; do not use *, ?, ~, =, &lt; or &gt;. Example: T-001.",IF(COUNTIFS('Trades'!$A$9:$A$208,'Trades'!A118)&lt;&gt;1,"Trade ID is duplicated",IF('Trades'!B118="","Enter the symbol",IF(AND('Trades'!C118&lt;&gt;"LONG",'Trades'!C118&lt;&gt;"SHORT"),"Select LONG or SHORT",IF(NOT(ISNUMBER('Trades'!D118)),"Enter a valid opening date/time",IF(OR('Trades'!D118&lt;1,'Trades'!D118&gt;2958465),"Enter a valid opening date/time",IF(NOT(ISNUMBER('Trades'!E118)),"Enter a positive original quantity",IF(OR('Trades'!E118&lt;=0,'Trades'!E118&gt;1000000,ROUND('Trades'!E118,8)&lt;&gt;'Trades'!E118),"Enter a positive original quantity",IF('Trades'!F118="","State the quantity unit",IF(AND('Trades'!I118&lt;&gt;"OPEN",'Trades'!I118&lt;&gt;"CLOSED"),"Select OPEN or CLOSED",IF(AND('Trades'!J118&lt;&gt;"NET",'Trades'!J118&lt;&gt;"GROSS"),"Select NET or GROSS",IF(COUNTIFS('Exits'!$B$9:$B$608,'Trades'!A118,'Exits'!$G$9:$G$608,-1)&gt;0,"Review linked exit rows",IF(D118&gt;'Trades'!E118,"Closed quantity exceeds original",IF(AND('Trades'!I118="OPEN",D118='Trades'!E118),"OPEN conflicts with no remainder",IF('Trades'!I118="OPEN","",IF(O118=0,"Add a closing event in Exits",IF(D118&lt;&gt;'Trades'!E118,"CLOSED requires all quantity closed",IF(AND('Trades'!J118="NET",NOT(ISNUMBER('Trades'!L118))),"Enter the reconciled whole-position net",IF(AND('Trades'!J118="NET",'Trades'!K118&lt;&gt;"YES"),"Confirm the net covers the whole position",IF(IF('Trades'!J118="NET",IF('Trades'!M118="",FALSE,IF(NOT(ISNUMBER('Trades'!M118)),TRUE,OR('Trades'!M118&lt;0,'Trades'!M118&gt;1000000000,ROUND('Trades'!M118,2)&lt;&gt;'Trades'!M118))),FALSE),"Money: at most 2 decimals; absolute input value ≤ 1,000,000,000.",IF(IF('Trades'!J118="NET",IF('Trades'!N118="",FALSE,IF(NOT(ISNUMBER('Trades'!N118)),TRUE,OR('Trades'!N118&lt;0,'Trades'!N118&gt;1000000000,ROUND('Trades'!N118,2)&lt;&gt;'Trades'!N118))),FALSE),"Money: at most 2 decimals; absolute input value ≤ 1,000,000,000.",IF(IF('Trades'!J118="NET",IF('Trades'!O118="",FALSE,IF(NOT(ISNUMBER('Trades'!O118)),TRUE,OR(ABS('Trades'!O118)&gt;1000000000,ROUND('Trades'!O118,2)&lt;&gt;'Trades'!O118))),FALSE),"Money: at most 2 decimals; absolute input value ≤ 1,000,000,000.",IF(AND('Trades'!J118="GROSS",NOT(ISNUMBER('Trades'!M118))),"Enter commission: zero is a value",IF(AND('Trades'!J118="GROSS",'Trades'!M118&lt;0),"Commission must be nonnegative",IF(AND('Trades'!J118="GROSS",NOT(ISNUMBER('Trades'!N118))),"Enter other fees: zero is a value",IF(AND('Trades'!J118="GROSS",'Trades'!N118&lt;0),"Other fees must be nonnegative",IF(AND('Trades'!J118="GROSS",NOT(ISNUMBER('Trades'!O118))),"Enter signed financing, including zero",IF(AND('Trades'!J118="GROSS",NOT(ISNUMBER(F118))),"Enter gross P&amp;L for every exit",IF(IF('Trades'!J118="NET",OR(ABS('Trades'!L118)&gt;1000000000,ROUND('Trades'!L118,2)&lt;&gt;'Trades'!L118),FALSE),"Money: at most 2 decimals; absolute input value ≤ 1,000,000,000.",IF(IF('Trades'!J118="GROSS",OR(ABS('Trades'!M118)&gt;1000000000,ABS('Trades'!N118)&gt;1000000000,ABS('Trades'!O118)&gt;1000000000,ROUND('Trades'!M118,2)&lt;&gt;'Trades'!M118,ROUND('Trades'!N118,2)&lt;&gt;'Trades'!N118,ROUND('Trades'!O118,2)&lt;&gt;'Trades'!O118),FALSE),"Money: at most 2 decimals; absolute input value ≤ 1,000,000,000.",IF(AND('Trades'!G118&lt;&gt;"",OR(NOT(ISNUMBER('Trades'!G118)),'Trades'!G118&lt;=0)),"Enter a positive price or leave blank",IF(AND('Trades'!H118&lt;&gt;"",OR(NOT(ISNUMBER('Trades'!H118)),'Trades'!H118&lt;=0)),"Enter a positive price or leave blank","")))))))))))))))))))))))))))))))))))</x:f>
      </x:c>
      <x:c r="D118" s="31"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n.a.",ROUND(SUMIFS('Exits'!$I$9:$I$608,'Exits'!$B$9:$B$608,'Trades'!A118),8)))</x:f>
      </x:c>
      <x:c r="E118" s="32"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n.a.",IF(OR(O118=0,COUNTIFS('Exits'!$B$9:$B$608,'Trades'!A118,'Exits'!$G$9:$G$608,-1)&gt;0),"n.a.",_xlfn.MAXIFS('Exits'!$C$9:$C$608,'Exits'!$B$9:$B$608,'Trades'!A118))))</x:f>
      </x:c>
      <x:c r="F118" s="30"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n.a.",IF(AND(O118&gt;0,SUMIFS('Exits'!$J$9:$J$608,'Exits'!$B$9:$B$608,'Trades'!A118)=O118),ROUND(SUMIFS('Exits'!$F$9:$F$608,'Exits'!$B$9:$B$608,'Trades'!A118),2),"n.a.")))</x:f>
      </x:c>
      <x:c r="G118" s="30" t="str">
        <x:f>IF(P118=0,"",IF(K118&lt;&gt;1,"n.a.",IF('Trades'!J118="NET",'Trades'!L118,ROUND(F118-'Trades'!M118-'Trades'!N118+'Trades'!O118,2))))</x:f>
      </x:c>
      <x:c r="H118" s="31" t="str">
        <x:f>IF(P118=0,"",IF(N118=1,G118/'Trades'!P118,"n.a."))</x:f>
      </x:c>
      <x:c r="I118" s="33" t="str">
        <x:f>IF(P118=0,"",IF(K118&lt;&gt;1,"Position not completed",IF(NOT(ISNUMBER('Trades'!P118)),"Risk missing or invalid: positive, ≤ 1,000,000,000, at most 2 decimals.",IF(OR('Trades'!P118&lt;=0,'Trades'!P118&gt;1000000000,ROUND('Trades'!P118,2)&lt;&gt;'Trades'!P118),"Risk missing or invalid: positive, ≤ 1,000,000,000, at most 2 decimals.",IF(AND('Trades'!Q118&lt;&gt;"PRICE",'Trades'!Q118&lt;&gt;"ALL_IN"),"Select PRICE or ALL_IN",IF('Trades'!Q118&lt;&gt;'Summary'!$K$4,"Different selected basis","Recorded"))))))</x:f>
      </x:c>
      <x:c r="J118" s="33" t="str">
        <x:f>IF(P118=0,"",IF('Summary'!$H$6="Check date filters","Check date filters",IF(L118=1,"Included",IF(K118=1,"Outside period","Not eligible"))))</x:f>
      </x:c>
      <x:c r="K118" s="29" t="n">
        <x:f>IF(P118=0,0,IF('Trades'!I118="UNSUPPORTED",4,IF(C118&lt;&gt;"",3,IF('Trades'!I118="OPEN",2,1))))</x:f>
        <x:v>0</x:v>
      </x:c>
      <x:c r="L118" s="29" t="n">
        <x:f>IF(OR(K118&lt;&gt;1,'Summary'!$H$6="Check date filters"),0,IF(AND(OR('Summary'!$B$6="",E118&gt;='Summary'!$B$6),OR('Summary'!$E$6="",E118&lt;'Summary'!$E$6+1)),1,0))</x:f>
        <x:v>0</x:v>
      </x:c>
      <x:c r="M118" s="29" t="n">
        <x:f>IF(AND(L118=1,N118=1,'Trades'!Q118='Summary'!$K$4),1,0)</x:f>
        <x:v>0</x:v>
      </x:c>
      <x:c r="N118" s="29" t="n">
        <x:f>IF(K118&lt;&gt;1,0,IF(NOT(ISNUMBER('Trades'!P118)),0,IF(AND('Trades'!P118&gt;0,'Trades'!P118&lt;=1000000000,ROUND('Trades'!P118,2)='Trades'!P118,OR('Trades'!Q118="PRICE",'Trades'!Q118="ALL_IN")),1,0)))</x:f>
        <x:v>0</x:v>
      </x:c>
      <x:c r="O118" s="29" t="n">
        <x:f>IF(P118=0,0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0,COUNTIFS('Exits'!$B$9:$B$608,'Trades'!A118,'Exits'!$K$9:$K$608,1)))</x:f>
        <x:v>0</x:v>
      </x:c>
      <x:c r="P118" s="29" t="n">
        <x:f>IF(COUNTA('Trades'!A118:I118,'Trades'!K118:T118)=0,0,1)</x:f>
        <x:v>0</x:v>
      </x:c>
    </x:row>
    <x:row r="119" ht="52" customHeight="1">
      <x:c r="A119" s="29" t="str">
        <x:f>IF(P119=0,"",IF('Trades'!A119="","[Trades "&amp;ROW()&amp;"]",'Trades'!A119))</x:f>
      </x:c>
      <x:c r="B119" s="33" t="str">
        <x:f>IF(K119=0,"",CHOOSE(K119,"Completed","Open","Incomplete / invalid","Unsupported"))</x:f>
      </x:c>
      <x:c r="C119" s="33" t="str">
        <x:f>IF(P119=0,"",IF('Trades'!I119="UNSUPPORTED","Additions / reversals are unsupported",IF('Trades'!A119="","Enter a trade ID",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IDs: text starting with A–Z, up to 64 characters; do not use *, ?, ~, =, &lt; or &gt;. Example: T-001.",IF(COUNTIFS('Trades'!$A$9:$A$208,'Trades'!A119)&lt;&gt;1,"Trade ID is duplicated",IF('Trades'!B119="","Enter the symbol",IF(AND('Trades'!C119&lt;&gt;"LONG",'Trades'!C119&lt;&gt;"SHORT"),"Select LONG or SHORT",IF(NOT(ISNUMBER('Trades'!D119)),"Enter a valid opening date/time",IF(OR('Trades'!D119&lt;1,'Trades'!D119&gt;2958465),"Enter a valid opening date/time",IF(NOT(ISNUMBER('Trades'!E119)),"Enter a positive original quantity",IF(OR('Trades'!E119&lt;=0,'Trades'!E119&gt;1000000,ROUND('Trades'!E119,8)&lt;&gt;'Trades'!E119),"Enter a positive original quantity",IF('Trades'!F119="","State the quantity unit",IF(AND('Trades'!I119&lt;&gt;"OPEN",'Trades'!I119&lt;&gt;"CLOSED"),"Select OPEN or CLOSED",IF(AND('Trades'!J119&lt;&gt;"NET",'Trades'!J119&lt;&gt;"GROSS"),"Select NET or GROSS",IF(COUNTIFS('Exits'!$B$9:$B$608,'Trades'!A119,'Exits'!$G$9:$G$608,-1)&gt;0,"Review linked exit rows",IF(D119&gt;'Trades'!E119,"Closed quantity exceeds original",IF(AND('Trades'!I119="OPEN",D119='Trades'!E119),"OPEN conflicts with no remainder",IF('Trades'!I119="OPEN","",IF(O119=0,"Add a closing event in Exits",IF(D119&lt;&gt;'Trades'!E119,"CLOSED requires all quantity closed",IF(AND('Trades'!J119="NET",NOT(ISNUMBER('Trades'!L119))),"Enter the reconciled whole-position net",IF(AND('Trades'!J119="NET",'Trades'!K119&lt;&gt;"YES"),"Confirm the net covers the whole position",IF(IF('Trades'!J119="NET",IF('Trades'!M119="",FALSE,IF(NOT(ISNUMBER('Trades'!M119)),TRUE,OR('Trades'!M119&lt;0,'Trades'!M119&gt;1000000000,ROUND('Trades'!M119,2)&lt;&gt;'Trades'!M119))),FALSE),"Money: at most 2 decimals; absolute input value ≤ 1,000,000,000.",IF(IF('Trades'!J119="NET",IF('Trades'!N119="",FALSE,IF(NOT(ISNUMBER('Trades'!N119)),TRUE,OR('Trades'!N119&lt;0,'Trades'!N119&gt;1000000000,ROUND('Trades'!N119,2)&lt;&gt;'Trades'!N119))),FALSE),"Money: at most 2 decimals; absolute input value ≤ 1,000,000,000.",IF(IF('Trades'!J119="NET",IF('Trades'!O119="",FALSE,IF(NOT(ISNUMBER('Trades'!O119)),TRUE,OR(ABS('Trades'!O119)&gt;1000000000,ROUND('Trades'!O119,2)&lt;&gt;'Trades'!O119))),FALSE),"Money: at most 2 decimals; absolute input value ≤ 1,000,000,000.",IF(AND('Trades'!J119="GROSS",NOT(ISNUMBER('Trades'!M119))),"Enter commission: zero is a value",IF(AND('Trades'!J119="GROSS",'Trades'!M119&lt;0),"Commission must be nonnegative",IF(AND('Trades'!J119="GROSS",NOT(ISNUMBER('Trades'!N119))),"Enter other fees: zero is a value",IF(AND('Trades'!J119="GROSS",'Trades'!N119&lt;0),"Other fees must be nonnegative",IF(AND('Trades'!J119="GROSS",NOT(ISNUMBER('Trades'!O119))),"Enter signed financing, including zero",IF(AND('Trades'!J119="GROSS",NOT(ISNUMBER(F119))),"Enter gross P&amp;L for every exit",IF(IF('Trades'!J119="NET",OR(ABS('Trades'!L119)&gt;1000000000,ROUND('Trades'!L119,2)&lt;&gt;'Trades'!L119),FALSE),"Money: at most 2 decimals; absolute input value ≤ 1,000,000,000.",IF(IF('Trades'!J119="GROSS",OR(ABS('Trades'!M119)&gt;1000000000,ABS('Trades'!N119)&gt;1000000000,ABS('Trades'!O119)&gt;1000000000,ROUND('Trades'!M119,2)&lt;&gt;'Trades'!M119,ROUND('Trades'!N119,2)&lt;&gt;'Trades'!N119,ROUND('Trades'!O119,2)&lt;&gt;'Trades'!O119),FALSE),"Money: at most 2 decimals; absolute input value ≤ 1,000,000,000.",IF(AND('Trades'!G119&lt;&gt;"",OR(NOT(ISNUMBER('Trades'!G119)),'Trades'!G119&lt;=0)),"Enter a positive price or leave blank",IF(AND('Trades'!H119&lt;&gt;"",OR(NOT(ISNUMBER('Trades'!H119)),'Trades'!H119&lt;=0)),"Enter a positive price or leave blank","")))))))))))))))))))))))))))))))))))</x:f>
      </x:c>
      <x:c r="D119" s="31"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n.a.",ROUND(SUMIFS('Exits'!$I$9:$I$608,'Exits'!$B$9:$B$608,'Trades'!A119),8)))</x:f>
      </x:c>
      <x:c r="E119" s="32"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n.a.",IF(OR(O119=0,COUNTIFS('Exits'!$B$9:$B$608,'Trades'!A119,'Exits'!$G$9:$G$608,-1)&gt;0),"n.a.",_xlfn.MAXIFS('Exits'!$C$9:$C$608,'Exits'!$B$9:$B$608,'Trades'!A119))))</x:f>
      </x:c>
      <x:c r="F119" s="30"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n.a.",IF(AND(O119&gt;0,SUMIFS('Exits'!$J$9:$J$608,'Exits'!$B$9:$B$608,'Trades'!A119)=O119),ROUND(SUMIFS('Exits'!$F$9:$F$608,'Exits'!$B$9:$B$608,'Trades'!A119),2),"n.a.")))</x:f>
      </x:c>
      <x:c r="G119" s="30" t="str">
        <x:f>IF(P119=0,"",IF(K119&lt;&gt;1,"n.a.",IF('Trades'!J119="NET",'Trades'!L119,ROUND(F119-'Trades'!M119-'Trades'!N119+'Trades'!O119,2))))</x:f>
      </x:c>
      <x:c r="H119" s="31" t="str">
        <x:f>IF(P119=0,"",IF(N119=1,G119/'Trades'!P119,"n.a."))</x:f>
      </x:c>
      <x:c r="I119" s="33" t="str">
        <x:f>IF(P119=0,"",IF(K119&lt;&gt;1,"Position not completed",IF(NOT(ISNUMBER('Trades'!P119)),"Risk missing or invalid: positive, ≤ 1,000,000,000, at most 2 decimals.",IF(OR('Trades'!P119&lt;=0,'Trades'!P119&gt;1000000000,ROUND('Trades'!P119,2)&lt;&gt;'Trades'!P119),"Risk missing or invalid: positive, ≤ 1,000,000,000, at most 2 decimals.",IF(AND('Trades'!Q119&lt;&gt;"PRICE",'Trades'!Q119&lt;&gt;"ALL_IN"),"Select PRICE or ALL_IN",IF('Trades'!Q119&lt;&gt;'Summary'!$K$4,"Different selected basis","Recorded"))))))</x:f>
      </x:c>
      <x:c r="J119" s="33" t="str">
        <x:f>IF(P119=0,"",IF('Summary'!$H$6="Check date filters","Check date filters",IF(L119=1,"Included",IF(K119=1,"Outside period","Not eligible"))))</x:f>
      </x:c>
      <x:c r="K119" s="29" t="n">
        <x:f>IF(P119=0,0,IF('Trades'!I119="UNSUPPORTED",4,IF(C119&lt;&gt;"",3,IF('Trades'!I119="OPEN",2,1))))</x:f>
        <x:v>0</x:v>
      </x:c>
      <x:c r="L119" s="29" t="n">
        <x:f>IF(OR(K119&lt;&gt;1,'Summary'!$H$6="Check date filters"),0,IF(AND(OR('Summary'!$B$6="",E119&gt;='Summary'!$B$6),OR('Summary'!$E$6="",E119&lt;'Summary'!$E$6+1)),1,0))</x:f>
        <x:v>0</x:v>
      </x:c>
      <x:c r="M119" s="29" t="n">
        <x:f>IF(AND(L119=1,N119=1,'Trades'!Q119='Summary'!$K$4),1,0)</x:f>
        <x:v>0</x:v>
      </x:c>
      <x:c r="N119" s="29" t="n">
        <x:f>IF(K119&lt;&gt;1,0,IF(NOT(ISNUMBER('Trades'!P119)),0,IF(AND('Trades'!P119&gt;0,'Trades'!P119&lt;=1000000000,ROUND('Trades'!P119,2)='Trades'!P119,OR('Trades'!Q119="PRICE",'Trades'!Q119="ALL_IN")),1,0)))</x:f>
        <x:v>0</x:v>
      </x:c>
      <x:c r="O119" s="29" t="n">
        <x:f>IF(P119=0,0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0,COUNTIFS('Exits'!$B$9:$B$608,'Trades'!A119,'Exits'!$K$9:$K$608,1)))</x:f>
        <x:v>0</x:v>
      </x:c>
      <x:c r="P119" s="29" t="n">
        <x:f>IF(COUNTA('Trades'!A119:I119,'Trades'!K119:T119)=0,0,1)</x:f>
        <x:v>0</x:v>
      </x:c>
    </x:row>
    <x:row r="120" ht="52" customHeight="1">
      <x:c r="A120" s="29" t="str">
        <x:f>IF(P120=0,"",IF('Trades'!A120="","[Trades "&amp;ROW()&amp;"]",'Trades'!A120))</x:f>
      </x:c>
      <x:c r="B120" s="33" t="str">
        <x:f>IF(K120=0,"",CHOOSE(K120,"Completed","Open","Incomplete / invalid","Unsupported"))</x:f>
      </x:c>
      <x:c r="C120" s="33" t="str">
        <x:f>IF(P120=0,"",IF('Trades'!I120="UNSUPPORTED","Additions / reversals are unsupported",IF('Trades'!A120="","Enter a trade ID",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IDs: text starting with A–Z, up to 64 characters; do not use *, ?, ~, =, &lt; or &gt;. Example: T-001.",IF(COUNTIFS('Trades'!$A$9:$A$208,'Trades'!A120)&lt;&gt;1,"Trade ID is duplicated",IF('Trades'!B120="","Enter the symbol",IF(AND('Trades'!C120&lt;&gt;"LONG",'Trades'!C120&lt;&gt;"SHORT"),"Select LONG or SHORT",IF(NOT(ISNUMBER('Trades'!D120)),"Enter a valid opening date/time",IF(OR('Trades'!D120&lt;1,'Trades'!D120&gt;2958465),"Enter a valid opening date/time",IF(NOT(ISNUMBER('Trades'!E120)),"Enter a positive original quantity",IF(OR('Trades'!E120&lt;=0,'Trades'!E120&gt;1000000,ROUND('Trades'!E120,8)&lt;&gt;'Trades'!E120),"Enter a positive original quantity",IF('Trades'!F120="","State the quantity unit",IF(AND('Trades'!I120&lt;&gt;"OPEN",'Trades'!I120&lt;&gt;"CLOSED"),"Select OPEN or CLOSED",IF(AND('Trades'!J120&lt;&gt;"NET",'Trades'!J120&lt;&gt;"GROSS"),"Select NET or GROSS",IF(COUNTIFS('Exits'!$B$9:$B$608,'Trades'!A120,'Exits'!$G$9:$G$608,-1)&gt;0,"Review linked exit rows",IF(D120&gt;'Trades'!E120,"Closed quantity exceeds original",IF(AND('Trades'!I120="OPEN",D120='Trades'!E120),"OPEN conflicts with no remainder",IF('Trades'!I120="OPEN","",IF(O120=0,"Add a closing event in Exits",IF(D120&lt;&gt;'Trades'!E120,"CLOSED requires all quantity closed",IF(AND('Trades'!J120="NET",NOT(ISNUMBER('Trades'!L120))),"Enter the reconciled whole-position net",IF(AND('Trades'!J120="NET",'Trades'!K120&lt;&gt;"YES"),"Confirm the net covers the whole position",IF(IF('Trades'!J120="NET",IF('Trades'!M120="",FALSE,IF(NOT(ISNUMBER('Trades'!M120)),TRUE,OR('Trades'!M120&lt;0,'Trades'!M120&gt;1000000000,ROUND('Trades'!M120,2)&lt;&gt;'Trades'!M120))),FALSE),"Money: at most 2 decimals; absolute input value ≤ 1,000,000,000.",IF(IF('Trades'!J120="NET",IF('Trades'!N120="",FALSE,IF(NOT(ISNUMBER('Trades'!N120)),TRUE,OR('Trades'!N120&lt;0,'Trades'!N120&gt;1000000000,ROUND('Trades'!N120,2)&lt;&gt;'Trades'!N120))),FALSE),"Money: at most 2 decimals; absolute input value ≤ 1,000,000,000.",IF(IF('Trades'!J120="NET",IF('Trades'!O120="",FALSE,IF(NOT(ISNUMBER('Trades'!O120)),TRUE,OR(ABS('Trades'!O120)&gt;1000000000,ROUND('Trades'!O120,2)&lt;&gt;'Trades'!O120))),FALSE),"Money: at most 2 decimals; absolute input value ≤ 1,000,000,000.",IF(AND('Trades'!J120="GROSS",NOT(ISNUMBER('Trades'!M120))),"Enter commission: zero is a value",IF(AND('Trades'!J120="GROSS",'Trades'!M120&lt;0),"Commission must be nonnegative",IF(AND('Trades'!J120="GROSS",NOT(ISNUMBER('Trades'!N120))),"Enter other fees: zero is a value",IF(AND('Trades'!J120="GROSS",'Trades'!N120&lt;0),"Other fees must be nonnegative",IF(AND('Trades'!J120="GROSS",NOT(ISNUMBER('Trades'!O120))),"Enter signed financing, including zero",IF(AND('Trades'!J120="GROSS",NOT(ISNUMBER(F120))),"Enter gross P&amp;L for every exit",IF(IF('Trades'!J120="NET",OR(ABS('Trades'!L120)&gt;1000000000,ROUND('Trades'!L120,2)&lt;&gt;'Trades'!L120),FALSE),"Money: at most 2 decimals; absolute input value ≤ 1,000,000,000.",IF(IF('Trades'!J120="GROSS",OR(ABS('Trades'!M120)&gt;1000000000,ABS('Trades'!N120)&gt;1000000000,ABS('Trades'!O120)&gt;1000000000,ROUND('Trades'!M120,2)&lt;&gt;'Trades'!M120,ROUND('Trades'!N120,2)&lt;&gt;'Trades'!N120,ROUND('Trades'!O120,2)&lt;&gt;'Trades'!O120),FALSE),"Money: at most 2 decimals; absolute input value ≤ 1,000,000,000.",IF(AND('Trades'!G120&lt;&gt;"",OR(NOT(ISNUMBER('Trades'!G120)),'Trades'!G120&lt;=0)),"Enter a positive price or leave blank",IF(AND('Trades'!H120&lt;&gt;"",OR(NOT(ISNUMBER('Trades'!H120)),'Trades'!H120&lt;=0)),"Enter a positive price or leave blank","")))))))))))))))))))))))))))))))))))</x:f>
      </x:c>
      <x:c r="D120" s="31"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n.a.",ROUND(SUMIFS('Exits'!$I$9:$I$608,'Exits'!$B$9:$B$608,'Trades'!A120),8)))</x:f>
      </x:c>
      <x:c r="E120" s="32"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n.a.",IF(OR(O120=0,COUNTIFS('Exits'!$B$9:$B$608,'Trades'!A120,'Exits'!$G$9:$G$608,-1)&gt;0),"n.a.",_xlfn.MAXIFS('Exits'!$C$9:$C$608,'Exits'!$B$9:$B$608,'Trades'!A120))))</x:f>
      </x:c>
      <x:c r="F120" s="30"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n.a.",IF(AND(O120&gt;0,SUMIFS('Exits'!$J$9:$J$608,'Exits'!$B$9:$B$608,'Trades'!A120)=O120),ROUND(SUMIFS('Exits'!$F$9:$F$608,'Exits'!$B$9:$B$608,'Trades'!A120),2),"n.a.")))</x:f>
      </x:c>
      <x:c r="G120" s="30" t="str">
        <x:f>IF(P120=0,"",IF(K120&lt;&gt;1,"n.a.",IF('Trades'!J120="NET",'Trades'!L120,ROUND(F120-'Trades'!M120-'Trades'!N120+'Trades'!O120,2))))</x:f>
      </x:c>
      <x:c r="H120" s="31" t="str">
        <x:f>IF(P120=0,"",IF(N120=1,G120/'Trades'!P120,"n.a."))</x:f>
      </x:c>
      <x:c r="I120" s="33" t="str">
        <x:f>IF(P120=0,"",IF(K120&lt;&gt;1,"Position not completed",IF(NOT(ISNUMBER('Trades'!P120)),"Risk missing or invalid: positive, ≤ 1,000,000,000, at most 2 decimals.",IF(OR('Trades'!P120&lt;=0,'Trades'!P120&gt;1000000000,ROUND('Trades'!P120,2)&lt;&gt;'Trades'!P120),"Risk missing or invalid: positive, ≤ 1,000,000,000, at most 2 decimals.",IF(AND('Trades'!Q120&lt;&gt;"PRICE",'Trades'!Q120&lt;&gt;"ALL_IN"),"Select PRICE or ALL_IN",IF('Trades'!Q120&lt;&gt;'Summary'!$K$4,"Different selected basis","Recorded"))))))</x:f>
      </x:c>
      <x:c r="J120" s="33" t="str">
        <x:f>IF(P120=0,"",IF('Summary'!$H$6="Check date filters","Check date filters",IF(L120=1,"Included",IF(K120=1,"Outside period","Not eligible"))))</x:f>
      </x:c>
      <x:c r="K120" s="29" t="n">
        <x:f>IF(P120=0,0,IF('Trades'!I120="UNSUPPORTED",4,IF(C120&lt;&gt;"",3,IF('Trades'!I120="OPEN",2,1))))</x:f>
        <x:v>0</x:v>
      </x:c>
      <x:c r="L120" s="29" t="n">
        <x:f>IF(OR(K120&lt;&gt;1,'Summary'!$H$6="Check date filters"),0,IF(AND(OR('Summary'!$B$6="",E120&gt;='Summary'!$B$6),OR('Summary'!$E$6="",E120&lt;'Summary'!$E$6+1)),1,0))</x:f>
        <x:v>0</x:v>
      </x:c>
      <x:c r="M120" s="29" t="n">
        <x:f>IF(AND(L120=1,N120=1,'Trades'!Q120='Summary'!$K$4),1,0)</x:f>
        <x:v>0</x:v>
      </x:c>
      <x:c r="N120" s="29" t="n">
        <x:f>IF(K120&lt;&gt;1,0,IF(NOT(ISNUMBER('Trades'!P120)),0,IF(AND('Trades'!P120&gt;0,'Trades'!P120&lt;=1000000000,ROUND('Trades'!P120,2)='Trades'!P120,OR('Trades'!Q120="PRICE",'Trades'!Q120="ALL_IN")),1,0)))</x:f>
        <x:v>0</x:v>
      </x:c>
      <x:c r="O120" s="29" t="n">
        <x:f>IF(P120=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0,COUNTIFS('Exits'!$B$9:$B$608,'Trades'!A120,'Exits'!$K$9:$K$608,1)))</x:f>
        <x:v>0</x:v>
      </x:c>
      <x:c r="P120" s="29" t="n">
        <x:f>IF(COUNTA('Trades'!A120:I120,'Trades'!K120:T120)=0,0,1)</x:f>
        <x:v>0</x:v>
      </x:c>
    </x:row>
    <x:row r="121" ht="52" customHeight="1">
      <x:c r="A121" s="29" t="str">
        <x:f>IF(P121=0,"",IF('Trades'!A121="","[Trades "&amp;ROW()&amp;"]",'Trades'!A121))</x:f>
      </x:c>
      <x:c r="B121" s="33" t="str">
        <x:f>IF(K121=0,"",CHOOSE(K121,"Completed","Open","Incomplete / invalid","Unsupported"))</x:f>
      </x:c>
      <x:c r="C121" s="33" t="str">
        <x:f>IF(P121=0,"",IF('Trades'!I121="UNSUPPORTED","Additions / reversals are unsupported",IF('Trades'!A121="","Enter a trade ID",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IDs: text starting with A–Z, up to 64 characters; do not use *, ?, ~, =, &lt; or &gt;. Example: T-001.",IF(COUNTIFS('Trades'!$A$9:$A$208,'Trades'!A121)&lt;&gt;1,"Trade ID is duplicated",IF('Trades'!B121="","Enter the symbol",IF(AND('Trades'!C121&lt;&gt;"LONG",'Trades'!C121&lt;&gt;"SHORT"),"Select LONG or SHORT",IF(NOT(ISNUMBER('Trades'!D121)),"Enter a valid opening date/time",IF(OR('Trades'!D121&lt;1,'Trades'!D121&gt;2958465),"Enter a valid opening date/time",IF(NOT(ISNUMBER('Trades'!E121)),"Enter a positive original quantity",IF(OR('Trades'!E121&lt;=0,'Trades'!E121&gt;1000000,ROUND('Trades'!E121,8)&lt;&gt;'Trades'!E121),"Enter a positive original quantity",IF('Trades'!F121="","State the quantity unit",IF(AND('Trades'!I121&lt;&gt;"OPEN",'Trades'!I121&lt;&gt;"CLOSED"),"Select OPEN or CLOSED",IF(AND('Trades'!J121&lt;&gt;"NET",'Trades'!J121&lt;&gt;"GROSS"),"Select NET or GROSS",IF(COUNTIFS('Exits'!$B$9:$B$608,'Trades'!A121,'Exits'!$G$9:$G$608,-1)&gt;0,"Review linked exit rows",IF(D121&gt;'Trades'!E121,"Closed quantity exceeds original",IF(AND('Trades'!I121="OPEN",D121='Trades'!E121),"OPEN conflicts with no remainder",IF('Trades'!I121="OPEN","",IF(O121=0,"Add a closing event in Exits",IF(D121&lt;&gt;'Trades'!E121,"CLOSED requires all quantity closed",IF(AND('Trades'!J121="NET",NOT(ISNUMBER('Trades'!L121))),"Enter the reconciled whole-position net",IF(AND('Trades'!J121="NET",'Trades'!K121&lt;&gt;"YES"),"Confirm the net covers the whole position",IF(IF('Trades'!J121="NET",IF('Trades'!M121="",FALSE,IF(NOT(ISNUMBER('Trades'!M121)),TRUE,OR('Trades'!M121&lt;0,'Trades'!M121&gt;1000000000,ROUND('Trades'!M121,2)&lt;&gt;'Trades'!M121))),FALSE),"Money: at most 2 decimals; absolute input value ≤ 1,000,000,000.",IF(IF('Trades'!J121="NET",IF('Trades'!N121="",FALSE,IF(NOT(ISNUMBER('Trades'!N121)),TRUE,OR('Trades'!N121&lt;0,'Trades'!N121&gt;1000000000,ROUND('Trades'!N121,2)&lt;&gt;'Trades'!N121))),FALSE),"Money: at most 2 decimals; absolute input value ≤ 1,000,000,000.",IF(IF('Trades'!J121="NET",IF('Trades'!O121="",FALSE,IF(NOT(ISNUMBER('Trades'!O121)),TRUE,OR(ABS('Trades'!O121)&gt;1000000000,ROUND('Trades'!O121,2)&lt;&gt;'Trades'!O121))),FALSE),"Money: at most 2 decimals; absolute input value ≤ 1,000,000,000.",IF(AND('Trades'!J121="GROSS",NOT(ISNUMBER('Trades'!M121))),"Enter commission: zero is a value",IF(AND('Trades'!J121="GROSS",'Trades'!M121&lt;0),"Commission must be nonnegative",IF(AND('Trades'!J121="GROSS",NOT(ISNUMBER('Trades'!N121))),"Enter other fees: zero is a value",IF(AND('Trades'!J121="GROSS",'Trades'!N121&lt;0),"Other fees must be nonnegative",IF(AND('Trades'!J121="GROSS",NOT(ISNUMBER('Trades'!O121))),"Enter signed financing, including zero",IF(AND('Trades'!J121="GROSS",NOT(ISNUMBER(F121))),"Enter gross P&amp;L for every exit",IF(IF('Trades'!J121="NET",OR(ABS('Trades'!L121)&gt;1000000000,ROUND('Trades'!L121,2)&lt;&gt;'Trades'!L121),FALSE),"Money: at most 2 decimals; absolute input value ≤ 1,000,000,000.",IF(IF('Trades'!J121="GROSS",OR(ABS('Trades'!M121)&gt;1000000000,ABS('Trades'!N121)&gt;1000000000,ABS('Trades'!O121)&gt;1000000000,ROUND('Trades'!M121,2)&lt;&gt;'Trades'!M121,ROUND('Trades'!N121,2)&lt;&gt;'Trades'!N121,ROUND('Trades'!O121,2)&lt;&gt;'Trades'!O121),FALSE),"Money: at most 2 decimals; absolute input value ≤ 1,000,000,000.",IF(AND('Trades'!G121&lt;&gt;"",OR(NOT(ISNUMBER('Trades'!G121)),'Trades'!G121&lt;=0)),"Enter a positive price or leave blank",IF(AND('Trades'!H121&lt;&gt;"",OR(NOT(ISNUMBER('Trades'!H121)),'Trades'!H121&lt;=0)),"Enter a positive price or leave blank","")))))))))))))))))))))))))))))))))))</x:f>
      </x:c>
      <x:c r="D121" s="31"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n.a.",ROUND(SUMIFS('Exits'!$I$9:$I$608,'Exits'!$B$9:$B$608,'Trades'!A121),8)))</x:f>
      </x:c>
      <x:c r="E121" s="32"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n.a.",IF(OR(O121=0,COUNTIFS('Exits'!$B$9:$B$608,'Trades'!A121,'Exits'!$G$9:$G$608,-1)&gt;0),"n.a.",_xlfn.MAXIFS('Exits'!$C$9:$C$608,'Exits'!$B$9:$B$608,'Trades'!A121))))</x:f>
      </x:c>
      <x:c r="F121" s="30"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n.a.",IF(AND(O121&gt;0,SUMIFS('Exits'!$J$9:$J$608,'Exits'!$B$9:$B$608,'Trades'!A121)=O121),ROUND(SUMIFS('Exits'!$F$9:$F$608,'Exits'!$B$9:$B$608,'Trades'!A121),2),"n.a.")))</x:f>
      </x:c>
      <x:c r="G121" s="30" t="str">
        <x:f>IF(P121=0,"",IF(K121&lt;&gt;1,"n.a.",IF('Trades'!J121="NET",'Trades'!L121,ROUND(F121-'Trades'!M121-'Trades'!N121+'Trades'!O121,2))))</x:f>
      </x:c>
      <x:c r="H121" s="31" t="str">
        <x:f>IF(P121=0,"",IF(N121=1,G121/'Trades'!P121,"n.a."))</x:f>
      </x:c>
      <x:c r="I121" s="33" t="str">
        <x:f>IF(P121=0,"",IF(K121&lt;&gt;1,"Position not completed",IF(NOT(ISNUMBER('Trades'!P121)),"Risk missing or invalid: positive, ≤ 1,000,000,000, at most 2 decimals.",IF(OR('Trades'!P121&lt;=0,'Trades'!P121&gt;1000000000,ROUND('Trades'!P121,2)&lt;&gt;'Trades'!P121),"Risk missing or invalid: positive, ≤ 1,000,000,000, at most 2 decimals.",IF(AND('Trades'!Q121&lt;&gt;"PRICE",'Trades'!Q121&lt;&gt;"ALL_IN"),"Select PRICE or ALL_IN",IF('Trades'!Q121&lt;&gt;'Summary'!$K$4,"Different selected basis","Recorded"))))))</x:f>
      </x:c>
      <x:c r="J121" s="33" t="str">
        <x:f>IF(P121=0,"",IF('Summary'!$H$6="Check date filters","Check date filters",IF(L121=1,"Included",IF(K121=1,"Outside period","Not eligible"))))</x:f>
      </x:c>
      <x:c r="K121" s="29" t="n">
        <x:f>IF(P121=0,0,IF('Trades'!I121="UNSUPPORTED",4,IF(C121&lt;&gt;"",3,IF('Trades'!I121="OPEN",2,1))))</x:f>
        <x:v>0</x:v>
      </x:c>
      <x:c r="L121" s="29" t="n">
        <x:f>IF(OR(K121&lt;&gt;1,'Summary'!$H$6="Check date filters"),0,IF(AND(OR('Summary'!$B$6="",E121&gt;='Summary'!$B$6),OR('Summary'!$E$6="",E121&lt;'Summary'!$E$6+1)),1,0))</x:f>
        <x:v>0</x:v>
      </x:c>
      <x:c r="M121" s="29" t="n">
        <x:f>IF(AND(L121=1,N121=1,'Trades'!Q121='Summary'!$K$4),1,0)</x:f>
        <x:v>0</x:v>
      </x:c>
      <x:c r="N121" s="29" t="n">
        <x:f>IF(K121&lt;&gt;1,0,IF(NOT(ISNUMBER('Trades'!P121)),0,IF(AND('Trades'!P121&gt;0,'Trades'!P121&lt;=1000000000,ROUND('Trades'!P121,2)='Trades'!P121,OR('Trades'!Q121="PRICE",'Trades'!Q121="ALL_IN")),1,0)))</x:f>
        <x:v>0</x:v>
      </x:c>
      <x:c r="O121" s="29" t="n">
        <x:f>IF(P121=0,0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0,COUNTIFS('Exits'!$B$9:$B$608,'Trades'!A121,'Exits'!$K$9:$K$608,1)))</x:f>
        <x:v>0</x:v>
      </x:c>
      <x:c r="P121" s="29" t="n">
        <x:f>IF(COUNTA('Trades'!A121:I121,'Trades'!K121:T121)=0,0,1)</x:f>
        <x:v>0</x:v>
      </x:c>
    </x:row>
    <x:row r="122" ht="52" customHeight="1">
      <x:c r="A122" s="29" t="str">
        <x:f>IF(P122=0,"",IF('Trades'!A122="","[Trades "&amp;ROW()&amp;"]",'Trades'!A122))</x:f>
      </x:c>
      <x:c r="B122" s="33" t="str">
        <x:f>IF(K122=0,"",CHOOSE(K122,"Completed","Open","Incomplete / invalid","Unsupported"))</x:f>
      </x:c>
      <x:c r="C122" s="33" t="str">
        <x:f>IF(P122=0,"",IF('Trades'!I122="UNSUPPORTED","Additions / reversals are unsupported",IF('Trades'!A122="","Enter a trade ID",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IDs: text starting with A–Z, up to 64 characters; do not use *, ?, ~, =, &lt; or &gt;. Example: T-001.",IF(COUNTIFS('Trades'!$A$9:$A$208,'Trades'!A122)&lt;&gt;1,"Trade ID is duplicated",IF('Trades'!B122="","Enter the symbol",IF(AND('Trades'!C122&lt;&gt;"LONG",'Trades'!C122&lt;&gt;"SHORT"),"Select LONG or SHORT",IF(NOT(ISNUMBER('Trades'!D122)),"Enter a valid opening date/time",IF(OR('Trades'!D122&lt;1,'Trades'!D122&gt;2958465),"Enter a valid opening date/time",IF(NOT(ISNUMBER('Trades'!E122)),"Enter a positive original quantity",IF(OR('Trades'!E122&lt;=0,'Trades'!E122&gt;1000000,ROUND('Trades'!E122,8)&lt;&gt;'Trades'!E122),"Enter a positive original quantity",IF('Trades'!F122="","State the quantity unit",IF(AND('Trades'!I122&lt;&gt;"OPEN",'Trades'!I122&lt;&gt;"CLOSED"),"Select OPEN or CLOSED",IF(AND('Trades'!J122&lt;&gt;"NET",'Trades'!J122&lt;&gt;"GROSS"),"Select NET or GROSS",IF(COUNTIFS('Exits'!$B$9:$B$608,'Trades'!A122,'Exits'!$G$9:$G$608,-1)&gt;0,"Review linked exit rows",IF(D122&gt;'Trades'!E122,"Closed quantity exceeds original",IF(AND('Trades'!I122="OPEN",D122='Trades'!E122),"OPEN conflicts with no remainder",IF('Trades'!I122="OPEN","",IF(O122=0,"Add a closing event in Exits",IF(D122&lt;&gt;'Trades'!E122,"CLOSED requires all quantity closed",IF(AND('Trades'!J122="NET",NOT(ISNUMBER('Trades'!L122))),"Enter the reconciled whole-position net",IF(AND('Trades'!J122="NET",'Trades'!K122&lt;&gt;"YES"),"Confirm the net covers the whole position",IF(IF('Trades'!J122="NET",IF('Trades'!M122="",FALSE,IF(NOT(ISNUMBER('Trades'!M122)),TRUE,OR('Trades'!M122&lt;0,'Trades'!M122&gt;1000000000,ROUND('Trades'!M122,2)&lt;&gt;'Trades'!M122))),FALSE),"Money: at most 2 decimals; absolute input value ≤ 1,000,000,000.",IF(IF('Trades'!J122="NET",IF('Trades'!N122="",FALSE,IF(NOT(ISNUMBER('Trades'!N122)),TRUE,OR('Trades'!N122&lt;0,'Trades'!N122&gt;1000000000,ROUND('Trades'!N122,2)&lt;&gt;'Trades'!N122))),FALSE),"Money: at most 2 decimals; absolute input value ≤ 1,000,000,000.",IF(IF('Trades'!J122="NET",IF('Trades'!O122="",FALSE,IF(NOT(ISNUMBER('Trades'!O122)),TRUE,OR(ABS('Trades'!O122)&gt;1000000000,ROUND('Trades'!O122,2)&lt;&gt;'Trades'!O122))),FALSE),"Money: at most 2 decimals; absolute input value ≤ 1,000,000,000.",IF(AND('Trades'!J122="GROSS",NOT(ISNUMBER('Trades'!M122))),"Enter commission: zero is a value",IF(AND('Trades'!J122="GROSS",'Trades'!M122&lt;0),"Commission must be nonnegative",IF(AND('Trades'!J122="GROSS",NOT(ISNUMBER('Trades'!N122))),"Enter other fees: zero is a value",IF(AND('Trades'!J122="GROSS",'Trades'!N122&lt;0),"Other fees must be nonnegative",IF(AND('Trades'!J122="GROSS",NOT(ISNUMBER('Trades'!O122))),"Enter signed financing, including zero",IF(AND('Trades'!J122="GROSS",NOT(ISNUMBER(F122))),"Enter gross P&amp;L for every exit",IF(IF('Trades'!J122="NET",OR(ABS('Trades'!L122)&gt;1000000000,ROUND('Trades'!L122,2)&lt;&gt;'Trades'!L122),FALSE),"Money: at most 2 decimals; absolute input value ≤ 1,000,000,000.",IF(IF('Trades'!J122="GROSS",OR(ABS('Trades'!M122)&gt;1000000000,ABS('Trades'!N122)&gt;1000000000,ABS('Trades'!O122)&gt;1000000000,ROUND('Trades'!M122,2)&lt;&gt;'Trades'!M122,ROUND('Trades'!N122,2)&lt;&gt;'Trades'!N122,ROUND('Trades'!O122,2)&lt;&gt;'Trades'!O122),FALSE),"Money: at most 2 decimals; absolute input value ≤ 1,000,000,000.",IF(AND('Trades'!G122&lt;&gt;"",OR(NOT(ISNUMBER('Trades'!G122)),'Trades'!G122&lt;=0)),"Enter a positive price or leave blank",IF(AND('Trades'!H122&lt;&gt;"",OR(NOT(ISNUMBER('Trades'!H122)),'Trades'!H122&lt;=0)),"Enter a positive price or leave blank","")))))))))))))))))))))))))))))))))))</x:f>
      </x:c>
      <x:c r="D122" s="31"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n.a.",ROUND(SUMIFS('Exits'!$I$9:$I$608,'Exits'!$B$9:$B$608,'Trades'!A122),8)))</x:f>
      </x:c>
      <x:c r="E122" s="32"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n.a.",IF(OR(O122=0,COUNTIFS('Exits'!$B$9:$B$608,'Trades'!A122,'Exits'!$G$9:$G$608,-1)&gt;0),"n.a.",_xlfn.MAXIFS('Exits'!$C$9:$C$608,'Exits'!$B$9:$B$608,'Trades'!A122))))</x:f>
      </x:c>
      <x:c r="F122" s="30"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n.a.",IF(AND(O122&gt;0,SUMIFS('Exits'!$J$9:$J$608,'Exits'!$B$9:$B$608,'Trades'!A122)=O122),ROUND(SUMIFS('Exits'!$F$9:$F$608,'Exits'!$B$9:$B$608,'Trades'!A122),2),"n.a.")))</x:f>
      </x:c>
      <x:c r="G122" s="30" t="str">
        <x:f>IF(P122=0,"",IF(K122&lt;&gt;1,"n.a.",IF('Trades'!J122="NET",'Trades'!L122,ROUND(F122-'Trades'!M122-'Trades'!N122+'Trades'!O122,2))))</x:f>
      </x:c>
      <x:c r="H122" s="31" t="str">
        <x:f>IF(P122=0,"",IF(N122=1,G122/'Trades'!P122,"n.a."))</x:f>
      </x:c>
      <x:c r="I122" s="33" t="str">
        <x:f>IF(P122=0,"",IF(K122&lt;&gt;1,"Position not completed",IF(NOT(ISNUMBER('Trades'!P122)),"Risk missing or invalid: positive, ≤ 1,000,000,000, at most 2 decimals.",IF(OR('Trades'!P122&lt;=0,'Trades'!P122&gt;1000000000,ROUND('Trades'!P122,2)&lt;&gt;'Trades'!P122),"Risk missing or invalid: positive, ≤ 1,000,000,000, at most 2 decimals.",IF(AND('Trades'!Q122&lt;&gt;"PRICE",'Trades'!Q122&lt;&gt;"ALL_IN"),"Select PRICE or ALL_IN",IF('Trades'!Q122&lt;&gt;'Summary'!$K$4,"Different selected basis","Recorded"))))))</x:f>
      </x:c>
      <x:c r="J122" s="33" t="str">
        <x:f>IF(P122=0,"",IF('Summary'!$H$6="Check date filters","Check date filters",IF(L122=1,"Included",IF(K122=1,"Outside period","Not eligible"))))</x:f>
      </x:c>
      <x:c r="K122" s="29" t="n">
        <x:f>IF(P122=0,0,IF('Trades'!I122="UNSUPPORTED",4,IF(C122&lt;&gt;"",3,IF('Trades'!I122="OPEN",2,1))))</x:f>
        <x:v>0</x:v>
      </x:c>
      <x:c r="L122" s="29" t="n">
        <x:f>IF(OR(K122&lt;&gt;1,'Summary'!$H$6="Check date filters"),0,IF(AND(OR('Summary'!$B$6="",E122&gt;='Summary'!$B$6),OR('Summary'!$E$6="",E122&lt;'Summary'!$E$6+1)),1,0))</x:f>
        <x:v>0</x:v>
      </x:c>
      <x:c r="M122" s="29" t="n">
        <x:f>IF(AND(L122=1,N122=1,'Trades'!Q122='Summary'!$K$4),1,0)</x:f>
        <x:v>0</x:v>
      </x:c>
      <x:c r="N122" s="29" t="n">
        <x:f>IF(K122&lt;&gt;1,0,IF(NOT(ISNUMBER('Trades'!P122)),0,IF(AND('Trades'!P122&gt;0,'Trades'!P122&lt;=1000000000,ROUND('Trades'!P122,2)='Trades'!P122,OR('Trades'!Q122="PRICE",'Trades'!Q122="ALL_IN")),1,0)))</x:f>
        <x:v>0</x:v>
      </x:c>
      <x:c r="O122" s="29" t="n">
        <x:f>IF(P122=0,0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0,COUNTIFS('Exits'!$B$9:$B$608,'Trades'!A122,'Exits'!$K$9:$K$608,1)))</x:f>
        <x:v>0</x:v>
      </x:c>
      <x:c r="P122" s="29" t="n">
        <x:f>IF(COUNTA('Trades'!A122:I122,'Trades'!K122:T122)=0,0,1)</x:f>
        <x:v>0</x:v>
      </x:c>
    </x:row>
    <x:row r="123" ht="52" customHeight="1">
      <x:c r="A123" s="29" t="str">
        <x:f>IF(P123=0,"",IF('Trades'!A123="","[Trades "&amp;ROW()&amp;"]",'Trades'!A123))</x:f>
      </x:c>
      <x:c r="B123" s="33" t="str">
        <x:f>IF(K123=0,"",CHOOSE(K123,"Completed","Open","Incomplete / invalid","Unsupported"))</x:f>
      </x:c>
      <x:c r="C123" s="33" t="str">
        <x:f>IF(P123=0,"",IF('Trades'!I123="UNSUPPORTED","Additions / reversals are unsupported",IF('Trades'!A123="","Enter a trade ID",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IDs: text starting with A–Z, up to 64 characters; do not use *, ?, ~, =, &lt; or &gt;. Example: T-001.",IF(COUNTIFS('Trades'!$A$9:$A$208,'Trades'!A123)&lt;&gt;1,"Trade ID is duplicated",IF('Trades'!B123="","Enter the symbol",IF(AND('Trades'!C123&lt;&gt;"LONG",'Trades'!C123&lt;&gt;"SHORT"),"Select LONG or SHORT",IF(NOT(ISNUMBER('Trades'!D123)),"Enter a valid opening date/time",IF(OR('Trades'!D123&lt;1,'Trades'!D123&gt;2958465),"Enter a valid opening date/time",IF(NOT(ISNUMBER('Trades'!E123)),"Enter a positive original quantity",IF(OR('Trades'!E123&lt;=0,'Trades'!E123&gt;1000000,ROUND('Trades'!E123,8)&lt;&gt;'Trades'!E123),"Enter a positive original quantity",IF('Trades'!F123="","State the quantity unit",IF(AND('Trades'!I123&lt;&gt;"OPEN",'Trades'!I123&lt;&gt;"CLOSED"),"Select OPEN or CLOSED",IF(AND('Trades'!J123&lt;&gt;"NET",'Trades'!J123&lt;&gt;"GROSS"),"Select NET or GROSS",IF(COUNTIFS('Exits'!$B$9:$B$608,'Trades'!A123,'Exits'!$G$9:$G$608,-1)&gt;0,"Review linked exit rows",IF(D123&gt;'Trades'!E123,"Closed quantity exceeds original",IF(AND('Trades'!I123="OPEN",D123='Trades'!E123),"OPEN conflicts with no remainder",IF('Trades'!I123="OPEN","",IF(O123=0,"Add a closing event in Exits",IF(D123&lt;&gt;'Trades'!E123,"CLOSED requires all quantity closed",IF(AND('Trades'!J123="NET",NOT(ISNUMBER('Trades'!L123))),"Enter the reconciled whole-position net",IF(AND('Trades'!J123="NET",'Trades'!K123&lt;&gt;"YES"),"Confirm the net covers the whole position",IF(IF('Trades'!J123="NET",IF('Trades'!M123="",FALSE,IF(NOT(ISNUMBER('Trades'!M123)),TRUE,OR('Trades'!M123&lt;0,'Trades'!M123&gt;1000000000,ROUND('Trades'!M123,2)&lt;&gt;'Trades'!M123))),FALSE),"Money: at most 2 decimals; absolute input value ≤ 1,000,000,000.",IF(IF('Trades'!J123="NET",IF('Trades'!N123="",FALSE,IF(NOT(ISNUMBER('Trades'!N123)),TRUE,OR('Trades'!N123&lt;0,'Trades'!N123&gt;1000000000,ROUND('Trades'!N123,2)&lt;&gt;'Trades'!N123))),FALSE),"Money: at most 2 decimals; absolute input value ≤ 1,000,000,000.",IF(IF('Trades'!J123="NET",IF('Trades'!O123="",FALSE,IF(NOT(ISNUMBER('Trades'!O123)),TRUE,OR(ABS('Trades'!O123)&gt;1000000000,ROUND('Trades'!O123,2)&lt;&gt;'Trades'!O123))),FALSE),"Money: at most 2 decimals; absolute input value ≤ 1,000,000,000.",IF(AND('Trades'!J123="GROSS",NOT(ISNUMBER('Trades'!M123))),"Enter commission: zero is a value",IF(AND('Trades'!J123="GROSS",'Trades'!M123&lt;0),"Commission must be nonnegative",IF(AND('Trades'!J123="GROSS",NOT(ISNUMBER('Trades'!N123))),"Enter other fees: zero is a value",IF(AND('Trades'!J123="GROSS",'Trades'!N123&lt;0),"Other fees must be nonnegative",IF(AND('Trades'!J123="GROSS",NOT(ISNUMBER('Trades'!O123))),"Enter signed financing, including zero",IF(AND('Trades'!J123="GROSS",NOT(ISNUMBER(F123))),"Enter gross P&amp;L for every exit",IF(IF('Trades'!J123="NET",OR(ABS('Trades'!L123)&gt;1000000000,ROUND('Trades'!L123,2)&lt;&gt;'Trades'!L123),FALSE),"Money: at most 2 decimals; absolute input value ≤ 1,000,000,000.",IF(IF('Trades'!J123="GROSS",OR(ABS('Trades'!M123)&gt;1000000000,ABS('Trades'!N123)&gt;1000000000,ABS('Trades'!O123)&gt;1000000000,ROUND('Trades'!M123,2)&lt;&gt;'Trades'!M123,ROUND('Trades'!N123,2)&lt;&gt;'Trades'!N123,ROUND('Trades'!O123,2)&lt;&gt;'Trades'!O123),FALSE),"Money: at most 2 decimals; absolute input value ≤ 1,000,000,000.",IF(AND('Trades'!G123&lt;&gt;"",OR(NOT(ISNUMBER('Trades'!G123)),'Trades'!G123&lt;=0)),"Enter a positive price or leave blank",IF(AND('Trades'!H123&lt;&gt;"",OR(NOT(ISNUMBER('Trades'!H123)),'Trades'!H123&lt;=0)),"Enter a positive price or leave blank","")))))))))))))))))))))))))))))))))))</x:f>
      </x:c>
      <x:c r="D123" s="31"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n.a.",ROUND(SUMIFS('Exits'!$I$9:$I$608,'Exits'!$B$9:$B$608,'Trades'!A123),8)))</x:f>
      </x:c>
      <x:c r="E123" s="32"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n.a.",IF(OR(O123=0,COUNTIFS('Exits'!$B$9:$B$608,'Trades'!A123,'Exits'!$G$9:$G$608,-1)&gt;0),"n.a.",_xlfn.MAXIFS('Exits'!$C$9:$C$608,'Exits'!$B$9:$B$608,'Trades'!A123))))</x:f>
      </x:c>
      <x:c r="F123" s="30"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n.a.",IF(AND(O123&gt;0,SUMIFS('Exits'!$J$9:$J$608,'Exits'!$B$9:$B$608,'Trades'!A123)=O123),ROUND(SUMIFS('Exits'!$F$9:$F$608,'Exits'!$B$9:$B$608,'Trades'!A123),2),"n.a.")))</x:f>
      </x:c>
      <x:c r="G123" s="30" t="str">
        <x:f>IF(P123=0,"",IF(K123&lt;&gt;1,"n.a.",IF('Trades'!J123="NET",'Trades'!L123,ROUND(F123-'Trades'!M123-'Trades'!N123+'Trades'!O123,2))))</x:f>
      </x:c>
      <x:c r="H123" s="31" t="str">
        <x:f>IF(P123=0,"",IF(N123=1,G123/'Trades'!P123,"n.a."))</x:f>
      </x:c>
      <x:c r="I123" s="33" t="str">
        <x:f>IF(P123=0,"",IF(K123&lt;&gt;1,"Position not completed",IF(NOT(ISNUMBER('Trades'!P123)),"Risk missing or invalid: positive, ≤ 1,000,000,000, at most 2 decimals.",IF(OR('Trades'!P123&lt;=0,'Trades'!P123&gt;1000000000,ROUND('Trades'!P123,2)&lt;&gt;'Trades'!P123),"Risk missing or invalid: positive, ≤ 1,000,000,000, at most 2 decimals.",IF(AND('Trades'!Q123&lt;&gt;"PRICE",'Trades'!Q123&lt;&gt;"ALL_IN"),"Select PRICE or ALL_IN",IF('Trades'!Q123&lt;&gt;'Summary'!$K$4,"Different selected basis","Recorded"))))))</x:f>
      </x:c>
      <x:c r="J123" s="33" t="str">
        <x:f>IF(P123=0,"",IF('Summary'!$H$6="Check date filters","Check date filters",IF(L123=1,"Included",IF(K123=1,"Outside period","Not eligible"))))</x:f>
      </x:c>
      <x:c r="K123" s="29" t="n">
        <x:f>IF(P123=0,0,IF('Trades'!I123="UNSUPPORTED",4,IF(C123&lt;&gt;"",3,IF('Trades'!I123="OPEN",2,1))))</x:f>
        <x:v>0</x:v>
      </x:c>
      <x:c r="L123" s="29" t="n">
        <x:f>IF(OR(K123&lt;&gt;1,'Summary'!$H$6="Check date filters"),0,IF(AND(OR('Summary'!$B$6="",E123&gt;='Summary'!$B$6),OR('Summary'!$E$6="",E123&lt;'Summary'!$E$6+1)),1,0))</x:f>
        <x:v>0</x:v>
      </x:c>
      <x:c r="M123" s="29" t="n">
        <x:f>IF(AND(L123=1,N123=1,'Trades'!Q123='Summary'!$K$4),1,0)</x:f>
        <x:v>0</x:v>
      </x:c>
      <x:c r="N123" s="29" t="n">
        <x:f>IF(K123&lt;&gt;1,0,IF(NOT(ISNUMBER('Trades'!P123)),0,IF(AND('Trades'!P123&gt;0,'Trades'!P123&lt;=1000000000,ROUND('Trades'!P123,2)='Trades'!P123,OR('Trades'!Q123="PRICE",'Trades'!Q123="ALL_IN")),1,0)))</x:f>
        <x:v>0</x:v>
      </x:c>
      <x:c r="O123" s="29" t="n">
        <x:f>IF(P123=0,0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0,COUNTIFS('Exits'!$B$9:$B$608,'Trades'!A123,'Exits'!$K$9:$K$608,1)))</x:f>
        <x:v>0</x:v>
      </x:c>
      <x:c r="P123" s="29" t="n">
        <x:f>IF(COUNTA('Trades'!A123:I123,'Trades'!K123:T123)=0,0,1)</x:f>
        <x:v>0</x:v>
      </x:c>
    </x:row>
    <x:row r="124" ht="52" customHeight="1">
      <x:c r="A124" s="29" t="str">
        <x:f>IF(P124=0,"",IF('Trades'!A124="","[Trades "&amp;ROW()&amp;"]",'Trades'!A124))</x:f>
      </x:c>
      <x:c r="B124" s="33" t="str">
        <x:f>IF(K124=0,"",CHOOSE(K124,"Completed","Open","Incomplete / invalid","Unsupported"))</x:f>
      </x:c>
      <x:c r="C124" s="33" t="str">
        <x:f>IF(P124=0,"",IF('Trades'!I124="UNSUPPORTED","Additions / reversals are unsupported",IF('Trades'!A124="","Enter a trade ID",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IDs: text starting with A–Z, up to 64 characters; do not use *, ?, ~, =, &lt; or &gt;. Example: T-001.",IF(COUNTIFS('Trades'!$A$9:$A$208,'Trades'!A124)&lt;&gt;1,"Trade ID is duplicated",IF('Trades'!B124="","Enter the symbol",IF(AND('Trades'!C124&lt;&gt;"LONG",'Trades'!C124&lt;&gt;"SHORT"),"Select LONG or SHORT",IF(NOT(ISNUMBER('Trades'!D124)),"Enter a valid opening date/time",IF(OR('Trades'!D124&lt;1,'Trades'!D124&gt;2958465),"Enter a valid opening date/time",IF(NOT(ISNUMBER('Trades'!E124)),"Enter a positive original quantity",IF(OR('Trades'!E124&lt;=0,'Trades'!E124&gt;1000000,ROUND('Trades'!E124,8)&lt;&gt;'Trades'!E124),"Enter a positive original quantity",IF('Trades'!F124="","State the quantity unit",IF(AND('Trades'!I124&lt;&gt;"OPEN",'Trades'!I124&lt;&gt;"CLOSED"),"Select OPEN or CLOSED",IF(AND('Trades'!J124&lt;&gt;"NET",'Trades'!J124&lt;&gt;"GROSS"),"Select NET or GROSS",IF(COUNTIFS('Exits'!$B$9:$B$608,'Trades'!A124,'Exits'!$G$9:$G$608,-1)&gt;0,"Review linked exit rows",IF(D124&gt;'Trades'!E124,"Closed quantity exceeds original",IF(AND('Trades'!I124="OPEN",D124='Trades'!E124),"OPEN conflicts with no remainder",IF('Trades'!I124="OPEN","",IF(O124=0,"Add a closing event in Exits",IF(D124&lt;&gt;'Trades'!E124,"CLOSED requires all quantity closed",IF(AND('Trades'!J124="NET",NOT(ISNUMBER('Trades'!L124))),"Enter the reconciled whole-position net",IF(AND('Trades'!J124="NET",'Trades'!K124&lt;&gt;"YES"),"Confirm the net covers the whole position",IF(IF('Trades'!J124="NET",IF('Trades'!M124="",FALSE,IF(NOT(ISNUMBER('Trades'!M124)),TRUE,OR('Trades'!M124&lt;0,'Trades'!M124&gt;1000000000,ROUND('Trades'!M124,2)&lt;&gt;'Trades'!M124))),FALSE),"Money: at most 2 decimals; absolute input value ≤ 1,000,000,000.",IF(IF('Trades'!J124="NET",IF('Trades'!N124="",FALSE,IF(NOT(ISNUMBER('Trades'!N124)),TRUE,OR('Trades'!N124&lt;0,'Trades'!N124&gt;1000000000,ROUND('Trades'!N124,2)&lt;&gt;'Trades'!N124))),FALSE),"Money: at most 2 decimals; absolute input value ≤ 1,000,000,000.",IF(IF('Trades'!J124="NET",IF('Trades'!O124="",FALSE,IF(NOT(ISNUMBER('Trades'!O124)),TRUE,OR(ABS('Trades'!O124)&gt;1000000000,ROUND('Trades'!O124,2)&lt;&gt;'Trades'!O124))),FALSE),"Money: at most 2 decimals; absolute input value ≤ 1,000,000,000.",IF(AND('Trades'!J124="GROSS",NOT(ISNUMBER('Trades'!M124))),"Enter commission: zero is a value",IF(AND('Trades'!J124="GROSS",'Trades'!M124&lt;0),"Commission must be nonnegative",IF(AND('Trades'!J124="GROSS",NOT(ISNUMBER('Trades'!N124))),"Enter other fees: zero is a value",IF(AND('Trades'!J124="GROSS",'Trades'!N124&lt;0),"Other fees must be nonnegative",IF(AND('Trades'!J124="GROSS",NOT(ISNUMBER('Trades'!O124))),"Enter signed financing, including zero",IF(AND('Trades'!J124="GROSS",NOT(ISNUMBER(F124))),"Enter gross P&amp;L for every exit",IF(IF('Trades'!J124="NET",OR(ABS('Trades'!L124)&gt;1000000000,ROUND('Trades'!L124,2)&lt;&gt;'Trades'!L124),FALSE),"Money: at most 2 decimals; absolute input value ≤ 1,000,000,000.",IF(IF('Trades'!J124="GROSS",OR(ABS('Trades'!M124)&gt;1000000000,ABS('Trades'!N124)&gt;1000000000,ABS('Trades'!O124)&gt;1000000000,ROUND('Trades'!M124,2)&lt;&gt;'Trades'!M124,ROUND('Trades'!N124,2)&lt;&gt;'Trades'!N124,ROUND('Trades'!O124,2)&lt;&gt;'Trades'!O124),FALSE),"Money: at most 2 decimals; absolute input value ≤ 1,000,000,000.",IF(AND('Trades'!G124&lt;&gt;"",OR(NOT(ISNUMBER('Trades'!G124)),'Trades'!G124&lt;=0)),"Enter a positive price or leave blank",IF(AND('Trades'!H124&lt;&gt;"",OR(NOT(ISNUMBER('Trades'!H124)),'Trades'!H124&lt;=0)),"Enter a positive price or leave blank","")))))))))))))))))))))))))))))))))))</x:f>
      </x:c>
      <x:c r="D124" s="31"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n.a.",ROUND(SUMIFS('Exits'!$I$9:$I$608,'Exits'!$B$9:$B$608,'Trades'!A124),8)))</x:f>
      </x:c>
      <x:c r="E124" s="32"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n.a.",IF(OR(O124=0,COUNTIFS('Exits'!$B$9:$B$608,'Trades'!A124,'Exits'!$G$9:$G$608,-1)&gt;0),"n.a.",_xlfn.MAXIFS('Exits'!$C$9:$C$608,'Exits'!$B$9:$B$608,'Trades'!A124))))</x:f>
      </x:c>
      <x:c r="F124" s="30"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n.a.",IF(AND(O124&gt;0,SUMIFS('Exits'!$J$9:$J$608,'Exits'!$B$9:$B$608,'Trades'!A124)=O124),ROUND(SUMIFS('Exits'!$F$9:$F$608,'Exits'!$B$9:$B$608,'Trades'!A124),2),"n.a.")))</x:f>
      </x:c>
      <x:c r="G124" s="30" t="str">
        <x:f>IF(P124=0,"",IF(K124&lt;&gt;1,"n.a.",IF('Trades'!J124="NET",'Trades'!L124,ROUND(F124-'Trades'!M124-'Trades'!N124+'Trades'!O124,2))))</x:f>
      </x:c>
      <x:c r="H124" s="31" t="str">
        <x:f>IF(P124=0,"",IF(N124=1,G124/'Trades'!P124,"n.a."))</x:f>
      </x:c>
      <x:c r="I124" s="33" t="str">
        <x:f>IF(P124=0,"",IF(K124&lt;&gt;1,"Position not completed",IF(NOT(ISNUMBER('Trades'!P124)),"Risk missing or invalid: positive, ≤ 1,000,000,000, at most 2 decimals.",IF(OR('Trades'!P124&lt;=0,'Trades'!P124&gt;1000000000,ROUND('Trades'!P124,2)&lt;&gt;'Trades'!P124),"Risk missing or invalid: positive, ≤ 1,000,000,000, at most 2 decimals.",IF(AND('Trades'!Q124&lt;&gt;"PRICE",'Trades'!Q124&lt;&gt;"ALL_IN"),"Select PRICE or ALL_IN",IF('Trades'!Q124&lt;&gt;'Summary'!$K$4,"Different selected basis","Recorded"))))))</x:f>
      </x:c>
      <x:c r="J124" s="33" t="str">
        <x:f>IF(P124=0,"",IF('Summary'!$H$6="Check date filters","Check date filters",IF(L124=1,"Included",IF(K124=1,"Outside period","Not eligible"))))</x:f>
      </x:c>
      <x:c r="K124" s="29" t="n">
        <x:f>IF(P124=0,0,IF('Trades'!I124="UNSUPPORTED",4,IF(C124&lt;&gt;"",3,IF('Trades'!I124="OPEN",2,1))))</x:f>
        <x:v>0</x:v>
      </x:c>
      <x:c r="L124" s="29" t="n">
        <x:f>IF(OR(K124&lt;&gt;1,'Summary'!$H$6="Check date filters"),0,IF(AND(OR('Summary'!$B$6="",E124&gt;='Summary'!$B$6),OR('Summary'!$E$6="",E124&lt;'Summary'!$E$6+1)),1,0))</x:f>
        <x:v>0</x:v>
      </x:c>
      <x:c r="M124" s="29" t="n">
        <x:f>IF(AND(L124=1,N124=1,'Trades'!Q124='Summary'!$K$4),1,0)</x:f>
        <x:v>0</x:v>
      </x:c>
      <x:c r="N124" s="29" t="n">
        <x:f>IF(K124&lt;&gt;1,0,IF(NOT(ISNUMBER('Trades'!P124)),0,IF(AND('Trades'!P124&gt;0,'Trades'!P124&lt;=1000000000,ROUND('Trades'!P124,2)='Trades'!P124,OR('Trades'!Q124="PRICE",'Trades'!Q124="ALL_IN")),1,0)))</x:f>
        <x:v>0</x:v>
      </x:c>
      <x:c r="O124" s="29" t="n">
        <x:f>IF(P124=0,0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0,COUNTIFS('Exits'!$B$9:$B$608,'Trades'!A124,'Exits'!$K$9:$K$608,1)))</x:f>
        <x:v>0</x:v>
      </x:c>
      <x:c r="P124" s="29" t="n">
        <x:f>IF(COUNTA('Trades'!A124:I124,'Trades'!K124:T124)=0,0,1)</x:f>
        <x:v>0</x:v>
      </x:c>
    </x:row>
    <x:row r="125" ht="52" customHeight="1">
      <x:c r="A125" s="29" t="str">
        <x:f>IF(P125=0,"",IF('Trades'!A125="","[Trades "&amp;ROW()&amp;"]",'Trades'!A125))</x:f>
      </x:c>
      <x:c r="B125" s="33" t="str">
        <x:f>IF(K125=0,"",CHOOSE(K125,"Completed","Open","Incomplete / invalid","Unsupported"))</x:f>
      </x:c>
      <x:c r="C125" s="33" t="str">
        <x:f>IF(P125=0,"",IF('Trades'!I125="UNSUPPORTED","Additions / reversals are unsupported",IF('Trades'!A125="","Enter a trade ID",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IDs: text starting with A–Z, up to 64 characters; do not use *, ?, ~, =, &lt; or &gt;. Example: T-001.",IF(COUNTIFS('Trades'!$A$9:$A$208,'Trades'!A125)&lt;&gt;1,"Trade ID is duplicated",IF('Trades'!B125="","Enter the symbol",IF(AND('Trades'!C125&lt;&gt;"LONG",'Trades'!C125&lt;&gt;"SHORT"),"Select LONG or SHORT",IF(NOT(ISNUMBER('Trades'!D125)),"Enter a valid opening date/time",IF(OR('Trades'!D125&lt;1,'Trades'!D125&gt;2958465),"Enter a valid opening date/time",IF(NOT(ISNUMBER('Trades'!E125)),"Enter a positive original quantity",IF(OR('Trades'!E125&lt;=0,'Trades'!E125&gt;1000000,ROUND('Trades'!E125,8)&lt;&gt;'Trades'!E125),"Enter a positive original quantity",IF('Trades'!F125="","State the quantity unit",IF(AND('Trades'!I125&lt;&gt;"OPEN",'Trades'!I125&lt;&gt;"CLOSED"),"Select OPEN or CLOSED",IF(AND('Trades'!J125&lt;&gt;"NET",'Trades'!J125&lt;&gt;"GROSS"),"Select NET or GROSS",IF(COUNTIFS('Exits'!$B$9:$B$608,'Trades'!A125,'Exits'!$G$9:$G$608,-1)&gt;0,"Review linked exit rows",IF(D125&gt;'Trades'!E125,"Closed quantity exceeds original",IF(AND('Trades'!I125="OPEN",D125='Trades'!E125),"OPEN conflicts with no remainder",IF('Trades'!I125="OPEN","",IF(O125=0,"Add a closing event in Exits",IF(D125&lt;&gt;'Trades'!E125,"CLOSED requires all quantity closed",IF(AND('Trades'!J125="NET",NOT(ISNUMBER('Trades'!L125))),"Enter the reconciled whole-position net",IF(AND('Trades'!J125="NET",'Trades'!K125&lt;&gt;"YES"),"Confirm the net covers the whole position",IF(IF('Trades'!J125="NET",IF('Trades'!M125="",FALSE,IF(NOT(ISNUMBER('Trades'!M125)),TRUE,OR('Trades'!M125&lt;0,'Trades'!M125&gt;1000000000,ROUND('Trades'!M125,2)&lt;&gt;'Trades'!M125))),FALSE),"Money: at most 2 decimals; absolute input value ≤ 1,000,000,000.",IF(IF('Trades'!J125="NET",IF('Trades'!N125="",FALSE,IF(NOT(ISNUMBER('Trades'!N125)),TRUE,OR('Trades'!N125&lt;0,'Trades'!N125&gt;1000000000,ROUND('Trades'!N125,2)&lt;&gt;'Trades'!N125))),FALSE),"Money: at most 2 decimals; absolute input value ≤ 1,000,000,000.",IF(IF('Trades'!J125="NET",IF('Trades'!O125="",FALSE,IF(NOT(ISNUMBER('Trades'!O125)),TRUE,OR(ABS('Trades'!O125)&gt;1000000000,ROUND('Trades'!O125,2)&lt;&gt;'Trades'!O125))),FALSE),"Money: at most 2 decimals; absolute input value ≤ 1,000,000,000.",IF(AND('Trades'!J125="GROSS",NOT(ISNUMBER('Trades'!M125))),"Enter commission: zero is a value",IF(AND('Trades'!J125="GROSS",'Trades'!M125&lt;0),"Commission must be nonnegative",IF(AND('Trades'!J125="GROSS",NOT(ISNUMBER('Trades'!N125))),"Enter other fees: zero is a value",IF(AND('Trades'!J125="GROSS",'Trades'!N125&lt;0),"Other fees must be nonnegative",IF(AND('Trades'!J125="GROSS",NOT(ISNUMBER('Trades'!O125))),"Enter signed financing, including zero",IF(AND('Trades'!J125="GROSS",NOT(ISNUMBER(F125))),"Enter gross P&amp;L for every exit",IF(IF('Trades'!J125="NET",OR(ABS('Trades'!L125)&gt;1000000000,ROUND('Trades'!L125,2)&lt;&gt;'Trades'!L125),FALSE),"Money: at most 2 decimals; absolute input value ≤ 1,000,000,000.",IF(IF('Trades'!J125="GROSS",OR(ABS('Trades'!M125)&gt;1000000000,ABS('Trades'!N125)&gt;1000000000,ABS('Trades'!O125)&gt;1000000000,ROUND('Trades'!M125,2)&lt;&gt;'Trades'!M125,ROUND('Trades'!N125,2)&lt;&gt;'Trades'!N125,ROUND('Trades'!O125,2)&lt;&gt;'Trades'!O125),FALSE),"Money: at most 2 decimals; absolute input value ≤ 1,000,000,000.",IF(AND('Trades'!G125&lt;&gt;"",OR(NOT(ISNUMBER('Trades'!G125)),'Trades'!G125&lt;=0)),"Enter a positive price or leave blank",IF(AND('Trades'!H125&lt;&gt;"",OR(NOT(ISNUMBER('Trades'!H125)),'Trades'!H125&lt;=0)),"Enter a positive price or leave blank","")))))))))))))))))))))))))))))))))))</x:f>
      </x:c>
      <x:c r="D125" s="31"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n.a.",ROUND(SUMIFS('Exits'!$I$9:$I$608,'Exits'!$B$9:$B$608,'Trades'!A125),8)))</x:f>
      </x:c>
      <x:c r="E125" s="32"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n.a.",IF(OR(O125=0,COUNTIFS('Exits'!$B$9:$B$608,'Trades'!A125,'Exits'!$G$9:$G$608,-1)&gt;0),"n.a.",_xlfn.MAXIFS('Exits'!$C$9:$C$608,'Exits'!$B$9:$B$608,'Trades'!A125))))</x:f>
      </x:c>
      <x:c r="F125" s="30"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n.a.",IF(AND(O125&gt;0,SUMIFS('Exits'!$J$9:$J$608,'Exits'!$B$9:$B$608,'Trades'!A125)=O125),ROUND(SUMIFS('Exits'!$F$9:$F$608,'Exits'!$B$9:$B$608,'Trades'!A125),2),"n.a.")))</x:f>
      </x:c>
      <x:c r="G125" s="30" t="str">
        <x:f>IF(P125=0,"",IF(K125&lt;&gt;1,"n.a.",IF('Trades'!J125="NET",'Trades'!L125,ROUND(F125-'Trades'!M125-'Trades'!N125+'Trades'!O125,2))))</x:f>
      </x:c>
      <x:c r="H125" s="31" t="str">
        <x:f>IF(P125=0,"",IF(N125=1,G125/'Trades'!P125,"n.a."))</x:f>
      </x:c>
      <x:c r="I125" s="33" t="str">
        <x:f>IF(P125=0,"",IF(K125&lt;&gt;1,"Position not completed",IF(NOT(ISNUMBER('Trades'!P125)),"Risk missing or invalid: positive, ≤ 1,000,000,000, at most 2 decimals.",IF(OR('Trades'!P125&lt;=0,'Trades'!P125&gt;1000000000,ROUND('Trades'!P125,2)&lt;&gt;'Trades'!P125),"Risk missing or invalid: positive, ≤ 1,000,000,000, at most 2 decimals.",IF(AND('Trades'!Q125&lt;&gt;"PRICE",'Trades'!Q125&lt;&gt;"ALL_IN"),"Select PRICE or ALL_IN",IF('Trades'!Q125&lt;&gt;'Summary'!$K$4,"Different selected basis","Recorded"))))))</x:f>
      </x:c>
      <x:c r="J125" s="33" t="str">
        <x:f>IF(P125=0,"",IF('Summary'!$H$6="Check date filters","Check date filters",IF(L125=1,"Included",IF(K125=1,"Outside period","Not eligible"))))</x:f>
      </x:c>
      <x:c r="K125" s="29" t="n">
        <x:f>IF(P125=0,0,IF('Trades'!I125="UNSUPPORTED",4,IF(C125&lt;&gt;"",3,IF('Trades'!I125="OPEN",2,1))))</x:f>
        <x:v>0</x:v>
      </x:c>
      <x:c r="L125" s="29" t="n">
        <x:f>IF(OR(K125&lt;&gt;1,'Summary'!$H$6="Check date filters"),0,IF(AND(OR('Summary'!$B$6="",E125&gt;='Summary'!$B$6),OR('Summary'!$E$6="",E125&lt;'Summary'!$E$6+1)),1,0))</x:f>
        <x:v>0</x:v>
      </x:c>
      <x:c r="M125" s="29" t="n">
        <x:f>IF(AND(L125=1,N125=1,'Trades'!Q125='Summary'!$K$4),1,0)</x:f>
        <x:v>0</x:v>
      </x:c>
      <x:c r="N125" s="29" t="n">
        <x:f>IF(K125&lt;&gt;1,0,IF(NOT(ISNUMBER('Trades'!P125)),0,IF(AND('Trades'!P125&gt;0,'Trades'!P125&lt;=1000000000,ROUND('Trades'!P125,2)='Trades'!P125,OR('Trades'!Q125="PRICE",'Trades'!Q125="ALL_IN")),1,0)))</x:f>
        <x:v>0</x:v>
      </x:c>
      <x:c r="O125" s="29" t="n">
        <x:f>IF(P125=0,0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0,COUNTIFS('Exits'!$B$9:$B$608,'Trades'!A125,'Exits'!$K$9:$K$608,1)))</x:f>
        <x:v>0</x:v>
      </x:c>
      <x:c r="P125" s="29" t="n">
        <x:f>IF(COUNTA('Trades'!A125:I125,'Trades'!K125:T125)=0,0,1)</x:f>
        <x:v>0</x:v>
      </x:c>
    </x:row>
    <x:row r="126" ht="52" customHeight="1">
      <x:c r="A126" s="29" t="str">
        <x:f>IF(P126=0,"",IF('Trades'!A126="","[Trades "&amp;ROW()&amp;"]",'Trades'!A126))</x:f>
      </x:c>
      <x:c r="B126" s="33" t="str">
        <x:f>IF(K126=0,"",CHOOSE(K126,"Completed","Open","Incomplete / invalid","Unsupported"))</x:f>
      </x:c>
      <x:c r="C126" s="33" t="str">
        <x:f>IF(P126=0,"",IF('Trades'!I126="UNSUPPORTED","Additions / reversals are unsupported",IF('Trades'!A126="","Enter a trade ID",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IDs: text starting with A–Z, up to 64 characters; do not use *, ?, ~, =, &lt; or &gt;. Example: T-001.",IF(COUNTIFS('Trades'!$A$9:$A$208,'Trades'!A126)&lt;&gt;1,"Trade ID is duplicated",IF('Trades'!B126="","Enter the symbol",IF(AND('Trades'!C126&lt;&gt;"LONG",'Trades'!C126&lt;&gt;"SHORT"),"Select LONG or SHORT",IF(NOT(ISNUMBER('Trades'!D126)),"Enter a valid opening date/time",IF(OR('Trades'!D126&lt;1,'Trades'!D126&gt;2958465),"Enter a valid opening date/time",IF(NOT(ISNUMBER('Trades'!E126)),"Enter a positive original quantity",IF(OR('Trades'!E126&lt;=0,'Trades'!E126&gt;1000000,ROUND('Trades'!E126,8)&lt;&gt;'Trades'!E126),"Enter a positive original quantity",IF('Trades'!F126="","State the quantity unit",IF(AND('Trades'!I126&lt;&gt;"OPEN",'Trades'!I126&lt;&gt;"CLOSED"),"Select OPEN or CLOSED",IF(AND('Trades'!J126&lt;&gt;"NET",'Trades'!J126&lt;&gt;"GROSS"),"Select NET or GROSS",IF(COUNTIFS('Exits'!$B$9:$B$608,'Trades'!A126,'Exits'!$G$9:$G$608,-1)&gt;0,"Review linked exit rows",IF(D126&gt;'Trades'!E126,"Closed quantity exceeds original",IF(AND('Trades'!I126="OPEN",D126='Trades'!E126),"OPEN conflicts with no remainder",IF('Trades'!I126="OPEN","",IF(O126=0,"Add a closing event in Exits",IF(D126&lt;&gt;'Trades'!E126,"CLOSED requires all quantity closed",IF(AND('Trades'!J126="NET",NOT(ISNUMBER('Trades'!L126))),"Enter the reconciled whole-position net",IF(AND('Trades'!J126="NET",'Trades'!K126&lt;&gt;"YES"),"Confirm the net covers the whole position",IF(IF('Trades'!J126="NET",IF('Trades'!M126="",FALSE,IF(NOT(ISNUMBER('Trades'!M126)),TRUE,OR('Trades'!M126&lt;0,'Trades'!M126&gt;1000000000,ROUND('Trades'!M126,2)&lt;&gt;'Trades'!M126))),FALSE),"Money: at most 2 decimals; absolute input value ≤ 1,000,000,000.",IF(IF('Trades'!J126="NET",IF('Trades'!N126="",FALSE,IF(NOT(ISNUMBER('Trades'!N126)),TRUE,OR('Trades'!N126&lt;0,'Trades'!N126&gt;1000000000,ROUND('Trades'!N126,2)&lt;&gt;'Trades'!N126))),FALSE),"Money: at most 2 decimals; absolute input value ≤ 1,000,000,000.",IF(IF('Trades'!J126="NET",IF('Trades'!O126="",FALSE,IF(NOT(ISNUMBER('Trades'!O126)),TRUE,OR(ABS('Trades'!O126)&gt;1000000000,ROUND('Trades'!O126,2)&lt;&gt;'Trades'!O126))),FALSE),"Money: at most 2 decimals; absolute input value ≤ 1,000,000,000.",IF(AND('Trades'!J126="GROSS",NOT(ISNUMBER('Trades'!M126))),"Enter commission: zero is a value",IF(AND('Trades'!J126="GROSS",'Trades'!M126&lt;0),"Commission must be nonnegative",IF(AND('Trades'!J126="GROSS",NOT(ISNUMBER('Trades'!N126))),"Enter other fees: zero is a value",IF(AND('Trades'!J126="GROSS",'Trades'!N126&lt;0),"Other fees must be nonnegative",IF(AND('Trades'!J126="GROSS",NOT(ISNUMBER('Trades'!O126))),"Enter signed financing, including zero",IF(AND('Trades'!J126="GROSS",NOT(ISNUMBER(F126))),"Enter gross P&amp;L for every exit",IF(IF('Trades'!J126="NET",OR(ABS('Trades'!L126)&gt;1000000000,ROUND('Trades'!L126,2)&lt;&gt;'Trades'!L126),FALSE),"Money: at most 2 decimals; absolute input value ≤ 1,000,000,000.",IF(IF('Trades'!J126="GROSS",OR(ABS('Trades'!M126)&gt;1000000000,ABS('Trades'!N126)&gt;1000000000,ABS('Trades'!O126)&gt;1000000000,ROUND('Trades'!M126,2)&lt;&gt;'Trades'!M126,ROUND('Trades'!N126,2)&lt;&gt;'Trades'!N126,ROUND('Trades'!O126,2)&lt;&gt;'Trades'!O126),FALSE),"Money: at most 2 decimals; absolute input value ≤ 1,000,000,000.",IF(AND('Trades'!G126&lt;&gt;"",OR(NOT(ISNUMBER('Trades'!G126)),'Trades'!G126&lt;=0)),"Enter a positive price or leave blank",IF(AND('Trades'!H126&lt;&gt;"",OR(NOT(ISNUMBER('Trades'!H126)),'Trades'!H126&lt;=0)),"Enter a positive price or leave blank","")))))))))))))))))))))))))))))))))))</x:f>
      </x:c>
      <x:c r="D126" s="31"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n.a.",ROUND(SUMIFS('Exits'!$I$9:$I$608,'Exits'!$B$9:$B$608,'Trades'!A126),8)))</x:f>
      </x:c>
      <x:c r="E126" s="32"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n.a.",IF(OR(O126=0,COUNTIFS('Exits'!$B$9:$B$608,'Trades'!A126,'Exits'!$G$9:$G$608,-1)&gt;0),"n.a.",_xlfn.MAXIFS('Exits'!$C$9:$C$608,'Exits'!$B$9:$B$608,'Trades'!A126))))</x:f>
      </x:c>
      <x:c r="F126" s="30"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n.a.",IF(AND(O126&gt;0,SUMIFS('Exits'!$J$9:$J$608,'Exits'!$B$9:$B$608,'Trades'!A126)=O126),ROUND(SUMIFS('Exits'!$F$9:$F$608,'Exits'!$B$9:$B$608,'Trades'!A126),2),"n.a.")))</x:f>
      </x:c>
      <x:c r="G126" s="30" t="str">
        <x:f>IF(P126=0,"",IF(K126&lt;&gt;1,"n.a.",IF('Trades'!J126="NET",'Trades'!L126,ROUND(F126-'Trades'!M126-'Trades'!N126+'Trades'!O126,2))))</x:f>
      </x:c>
      <x:c r="H126" s="31" t="str">
        <x:f>IF(P126=0,"",IF(N126=1,G126/'Trades'!P126,"n.a."))</x:f>
      </x:c>
      <x:c r="I126" s="33" t="str">
        <x:f>IF(P126=0,"",IF(K126&lt;&gt;1,"Position not completed",IF(NOT(ISNUMBER('Trades'!P126)),"Risk missing or invalid: positive, ≤ 1,000,000,000, at most 2 decimals.",IF(OR('Trades'!P126&lt;=0,'Trades'!P126&gt;1000000000,ROUND('Trades'!P126,2)&lt;&gt;'Trades'!P126),"Risk missing or invalid: positive, ≤ 1,000,000,000, at most 2 decimals.",IF(AND('Trades'!Q126&lt;&gt;"PRICE",'Trades'!Q126&lt;&gt;"ALL_IN"),"Select PRICE or ALL_IN",IF('Trades'!Q126&lt;&gt;'Summary'!$K$4,"Different selected basis","Recorded"))))))</x:f>
      </x:c>
      <x:c r="J126" s="33" t="str">
        <x:f>IF(P126=0,"",IF('Summary'!$H$6="Check date filters","Check date filters",IF(L126=1,"Included",IF(K126=1,"Outside period","Not eligible"))))</x:f>
      </x:c>
      <x:c r="K126" s="29" t="n">
        <x:f>IF(P126=0,0,IF('Trades'!I126="UNSUPPORTED",4,IF(C126&lt;&gt;"",3,IF('Trades'!I126="OPEN",2,1))))</x:f>
        <x:v>0</x:v>
      </x:c>
      <x:c r="L126" s="29" t="n">
        <x:f>IF(OR(K126&lt;&gt;1,'Summary'!$H$6="Check date filters"),0,IF(AND(OR('Summary'!$B$6="",E126&gt;='Summary'!$B$6),OR('Summary'!$E$6="",E126&lt;'Summary'!$E$6+1)),1,0))</x:f>
        <x:v>0</x:v>
      </x:c>
      <x:c r="M126" s="29" t="n">
        <x:f>IF(AND(L126=1,N126=1,'Trades'!Q126='Summary'!$K$4),1,0)</x:f>
        <x:v>0</x:v>
      </x:c>
      <x:c r="N126" s="29" t="n">
        <x:f>IF(K126&lt;&gt;1,0,IF(NOT(ISNUMBER('Trades'!P126)),0,IF(AND('Trades'!P126&gt;0,'Trades'!P126&lt;=1000000000,ROUND('Trades'!P126,2)='Trades'!P126,OR('Trades'!Q126="PRICE",'Trades'!Q126="ALL_IN")),1,0)))</x:f>
        <x:v>0</x:v>
      </x:c>
      <x:c r="O126" s="29" t="n">
        <x:f>IF(P126=0,0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0,COUNTIFS('Exits'!$B$9:$B$608,'Trades'!A126,'Exits'!$K$9:$K$608,1)))</x:f>
        <x:v>0</x:v>
      </x:c>
      <x:c r="P126" s="29" t="n">
        <x:f>IF(COUNTA('Trades'!A126:I126,'Trades'!K126:T126)=0,0,1)</x:f>
        <x:v>0</x:v>
      </x:c>
    </x:row>
    <x:row r="127" ht="52" customHeight="1">
      <x:c r="A127" s="29" t="str">
        <x:f>IF(P127=0,"",IF('Trades'!A127="","[Trades "&amp;ROW()&amp;"]",'Trades'!A127))</x:f>
      </x:c>
      <x:c r="B127" s="33" t="str">
        <x:f>IF(K127=0,"",CHOOSE(K127,"Completed","Open","Incomplete / invalid","Unsupported"))</x:f>
      </x:c>
      <x:c r="C127" s="33" t="str">
        <x:f>IF(P127=0,"",IF('Trades'!I127="UNSUPPORTED","Additions / reversals are unsupported",IF('Trades'!A127="","Enter a trade ID",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IDs: text starting with A–Z, up to 64 characters; do not use *, ?, ~, =, &lt; or &gt;. Example: T-001.",IF(COUNTIFS('Trades'!$A$9:$A$208,'Trades'!A127)&lt;&gt;1,"Trade ID is duplicated",IF('Trades'!B127="","Enter the symbol",IF(AND('Trades'!C127&lt;&gt;"LONG",'Trades'!C127&lt;&gt;"SHORT"),"Select LONG or SHORT",IF(NOT(ISNUMBER('Trades'!D127)),"Enter a valid opening date/time",IF(OR('Trades'!D127&lt;1,'Trades'!D127&gt;2958465),"Enter a valid opening date/time",IF(NOT(ISNUMBER('Trades'!E127)),"Enter a positive original quantity",IF(OR('Trades'!E127&lt;=0,'Trades'!E127&gt;1000000,ROUND('Trades'!E127,8)&lt;&gt;'Trades'!E127),"Enter a positive original quantity",IF('Trades'!F127="","State the quantity unit",IF(AND('Trades'!I127&lt;&gt;"OPEN",'Trades'!I127&lt;&gt;"CLOSED"),"Select OPEN or CLOSED",IF(AND('Trades'!J127&lt;&gt;"NET",'Trades'!J127&lt;&gt;"GROSS"),"Select NET or GROSS",IF(COUNTIFS('Exits'!$B$9:$B$608,'Trades'!A127,'Exits'!$G$9:$G$608,-1)&gt;0,"Review linked exit rows",IF(D127&gt;'Trades'!E127,"Closed quantity exceeds original",IF(AND('Trades'!I127="OPEN",D127='Trades'!E127),"OPEN conflicts with no remainder",IF('Trades'!I127="OPEN","",IF(O127=0,"Add a closing event in Exits",IF(D127&lt;&gt;'Trades'!E127,"CLOSED requires all quantity closed",IF(AND('Trades'!J127="NET",NOT(ISNUMBER('Trades'!L127))),"Enter the reconciled whole-position net",IF(AND('Trades'!J127="NET",'Trades'!K127&lt;&gt;"YES"),"Confirm the net covers the whole position",IF(IF('Trades'!J127="NET",IF('Trades'!M127="",FALSE,IF(NOT(ISNUMBER('Trades'!M127)),TRUE,OR('Trades'!M127&lt;0,'Trades'!M127&gt;1000000000,ROUND('Trades'!M127,2)&lt;&gt;'Trades'!M127))),FALSE),"Money: at most 2 decimals; absolute input value ≤ 1,000,000,000.",IF(IF('Trades'!J127="NET",IF('Trades'!N127="",FALSE,IF(NOT(ISNUMBER('Trades'!N127)),TRUE,OR('Trades'!N127&lt;0,'Trades'!N127&gt;1000000000,ROUND('Trades'!N127,2)&lt;&gt;'Trades'!N127))),FALSE),"Money: at most 2 decimals; absolute input value ≤ 1,000,000,000.",IF(IF('Trades'!J127="NET",IF('Trades'!O127="",FALSE,IF(NOT(ISNUMBER('Trades'!O127)),TRUE,OR(ABS('Trades'!O127)&gt;1000000000,ROUND('Trades'!O127,2)&lt;&gt;'Trades'!O127))),FALSE),"Money: at most 2 decimals; absolute input value ≤ 1,000,000,000.",IF(AND('Trades'!J127="GROSS",NOT(ISNUMBER('Trades'!M127))),"Enter commission: zero is a value",IF(AND('Trades'!J127="GROSS",'Trades'!M127&lt;0),"Commission must be nonnegative",IF(AND('Trades'!J127="GROSS",NOT(ISNUMBER('Trades'!N127))),"Enter other fees: zero is a value",IF(AND('Trades'!J127="GROSS",'Trades'!N127&lt;0),"Other fees must be nonnegative",IF(AND('Trades'!J127="GROSS",NOT(ISNUMBER('Trades'!O127))),"Enter signed financing, including zero",IF(AND('Trades'!J127="GROSS",NOT(ISNUMBER(F127))),"Enter gross P&amp;L for every exit",IF(IF('Trades'!J127="NET",OR(ABS('Trades'!L127)&gt;1000000000,ROUND('Trades'!L127,2)&lt;&gt;'Trades'!L127),FALSE),"Money: at most 2 decimals; absolute input value ≤ 1,000,000,000.",IF(IF('Trades'!J127="GROSS",OR(ABS('Trades'!M127)&gt;1000000000,ABS('Trades'!N127)&gt;1000000000,ABS('Trades'!O127)&gt;1000000000,ROUND('Trades'!M127,2)&lt;&gt;'Trades'!M127,ROUND('Trades'!N127,2)&lt;&gt;'Trades'!N127,ROUND('Trades'!O127,2)&lt;&gt;'Trades'!O127),FALSE),"Money: at most 2 decimals; absolute input value ≤ 1,000,000,000.",IF(AND('Trades'!G127&lt;&gt;"",OR(NOT(ISNUMBER('Trades'!G127)),'Trades'!G127&lt;=0)),"Enter a positive price or leave blank",IF(AND('Trades'!H127&lt;&gt;"",OR(NOT(ISNUMBER('Trades'!H127)),'Trades'!H127&lt;=0)),"Enter a positive price or leave blank","")))))))))))))))))))))))))))))))))))</x:f>
      </x:c>
      <x:c r="D127" s="31"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n.a.",ROUND(SUMIFS('Exits'!$I$9:$I$608,'Exits'!$B$9:$B$608,'Trades'!A127),8)))</x:f>
      </x:c>
      <x:c r="E127" s="32"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n.a.",IF(OR(O127=0,COUNTIFS('Exits'!$B$9:$B$608,'Trades'!A127,'Exits'!$G$9:$G$608,-1)&gt;0),"n.a.",_xlfn.MAXIFS('Exits'!$C$9:$C$608,'Exits'!$B$9:$B$608,'Trades'!A127))))</x:f>
      </x:c>
      <x:c r="F127" s="30"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n.a.",IF(AND(O127&gt;0,SUMIFS('Exits'!$J$9:$J$608,'Exits'!$B$9:$B$608,'Trades'!A127)=O127),ROUND(SUMIFS('Exits'!$F$9:$F$608,'Exits'!$B$9:$B$608,'Trades'!A127),2),"n.a.")))</x:f>
      </x:c>
      <x:c r="G127" s="30" t="str">
        <x:f>IF(P127=0,"",IF(K127&lt;&gt;1,"n.a.",IF('Trades'!J127="NET",'Trades'!L127,ROUND(F127-'Trades'!M127-'Trades'!N127+'Trades'!O127,2))))</x:f>
      </x:c>
      <x:c r="H127" s="31" t="str">
        <x:f>IF(P127=0,"",IF(N127=1,G127/'Trades'!P127,"n.a."))</x:f>
      </x:c>
      <x:c r="I127" s="33" t="str">
        <x:f>IF(P127=0,"",IF(K127&lt;&gt;1,"Position not completed",IF(NOT(ISNUMBER('Trades'!P127)),"Risk missing or invalid: positive, ≤ 1,000,000,000, at most 2 decimals.",IF(OR('Trades'!P127&lt;=0,'Trades'!P127&gt;1000000000,ROUND('Trades'!P127,2)&lt;&gt;'Trades'!P127),"Risk missing or invalid: positive, ≤ 1,000,000,000, at most 2 decimals.",IF(AND('Trades'!Q127&lt;&gt;"PRICE",'Trades'!Q127&lt;&gt;"ALL_IN"),"Select PRICE or ALL_IN",IF('Trades'!Q127&lt;&gt;'Summary'!$K$4,"Different selected basis","Recorded"))))))</x:f>
      </x:c>
      <x:c r="J127" s="33" t="str">
        <x:f>IF(P127=0,"",IF('Summary'!$H$6="Check date filters","Check date filters",IF(L127=1,"Included",IF(K127=1,"Outside period","Not eligible"))))</x:f>
      </x:c>
      <x:c r="K127" s="29" t="n">
        <x:f>IF(P127=0,0,IF('Trades'!I127="UNSUPPORTED",4,IF(C127&lt;&gt;"",3,IF('Trades'!I127="OPEN",2,1))))</x:f>
        <x:v>0</x:v>
      </x:c>
      <x:c r="L127" s="29" t="n">
        <x:f>IF(OR(K127&lt;&gt;1,'Summary'!$H$6="Check date filters"),0,IF(AND(OR('Summary'!$B$6="",E127&gt;='Summary'!$B$6),OR('Summary'!$E$6="",E127&lt;'Summary'!$E$6+1)),1,0))</x:f>
        <x:v>0</x:v>
      </x:c>
      <x:c r="M127" s="29" t="n">
        <x:f>IF(AND(L127=1,N127=1,'Trades'!Q127='Summary'!$K$4),1,0)</x:f>
        <x:v>0</x:v>
      </x:c>
      <x:c r="N127" s="29" t="n">
        <x:f>IF(K127&lt;&gt;1,0,IF(NOT(ISNUMBER('Trades'!P127)),0,IF(AND('Trades'!P127&gt;0,'Trades'!P127&lt;=1000000000,ROUND('Trades'!P127,2)='Trades'!P127,OR('Trades'!Q127="PRICE",'Trades'!Q127="ALL_IN")),1,0)))</x:f>
        <x:v>0</x:v>
      </x:c>
      <x:c r="O127" s="29" t="n">
        <x:f>IF(P127=0,0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0,COUNTIFS('Exits'!$B$9:$B$608,'Trades'!A127,'Exits'!$K$9:$K$608,1)))</x:f>
        <x:v>0</x:v>
      </x:c>
      <x:c r="P127" s="29" t="n">
        <x:f>IF(COUNTA('Trades'!A127:I127,'Trades'!K127:T127)=0,0,1)</x:f>
        <x:v>0</x:v>
      </x:c>
    </x:row>
    <x:row r="128" ht="52" customHeight="1">
      <x:c r="A128" s="29" t="str">
        <x:f>IF(P128=0,"",IF('Trades'!A128="","[Trades "&amp;ROW()&amp;"]",'Trades'!A128))</x:f>
      </x:c>
      <x:c r="B128" s="33" t="str">
        <x:f>IF(K128=0,"",CHOOSE(K128,"Completed","Open","Incomplete / invalid","Unsupported"))</x:f>
      </x:c>
      <x:c r="C128" s="33" t="str">
        <x:f>IF(P128=0,"",IF('Trades'!I128="UNSUPPORTED","Additions / reversals are unsupported",IF('Trades'!A128="","Enter a trade ID",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IDs: text starting with A–Z, up to 64 characters; do not use *, ?, ~, =, &lt; or &gt;. Example: T-001.",IF(COUNTIFS('Trades'!$A$9:$A$208,'Trades'!A128)&lt;&gt;1,"Trade ID is duplicated",IF('Trades'!B128="","Enter the symbol",IF(AND('Trades'!C128&lt;&gt;"LONG",'Trades'!C128&lt;&gt;"SHORT"),"Select LONG or SHORT",IF(NOT(ISNUMBER('Trades'!D128)),"Enter a valid opening date/time",IF(OR('Trades'!D128&lt;1,'Trades'!D128&gt;2958465),"Enter a valid opening date/time",IF(NOT(ISNUMBER('Trades'!E128)),"Enter a positive original quantity",IF(OR('Trades'!E128&lt;=0,'Trades'!E128&gt;1000000,ROUND('Trades'!E128,8)&lt;&gt;'Trades'!E128),"Enter a positive original quantity",IF('Trades'!F128="","State the quantity unit",IF(AND('Trades'!I128&lt;&gt;"OPEN",'Trades'!I128&lt;&gt;"CLOSED"),"Select OPEN or CLOSED",IF(AND('Trades'!J128&lt;&gt;"NET",'Trades'!J128&lt;&gt;"GROSS"),"Select NET or GROSS",IF(COUNTIFS('Exits'!$B$9:$B$608,'Trades'!A128,'Exits'!$G$9:$G$608,-1)&gt;0,"Review linked exit rows",IF(D128&gt;'Trades'!E128,"Closed quantity exceeds original",IF(AND('Trades'!I128="OPEN",D128='Trades'!E128),"OPEN conflicts with no remainder",IF('Trades'!I128="OPEN","",IF(O128=0,"Add a closing event in Exits",IF(D128&lt;&gt;'Trades'!E128,"CLOSED requires all quantity closed",IF(AND('Trades'!J128="NET",NOT(ISNUMBER('Trades'!L128))),"Enter the reconciled whole-position net",IF(AND('Trades'!J128="NET",'Trades'!K128&lt;&gt;"YES"),"Confirm the net covers the whole position",IF(IF('Trades'!J128="NET",IF('Trades'!M128="",FALSE,IF(NOT(ISNUMBER('Trades'!M128)),TRUE,OR('Trades'!M128&lt;0,'Trades'!M128&gt;1000000000,ROUND('Trades'!M128,2)&lt;&gt;'Trades'!M128))),FALSE),"Money: at most 2 decimals; absolute input value ≤ 1,000,000,000.",IF(IF('Trades'!J128="NET",IF('Trades'!N128="",FALSE,IF(NOT(ISNUMBER('Trades'!N128)),TRUE,OR('Trades'!N128&lt;0,'Trades'!N128&gt;1000000000,ROUND('Trades'!N128,2)&lt;&gt;'Trades'!N128))),FALSE),"Money: at most 2 decimals; absolute input value ≤ 1,000,000,000.",IF(IF('Trades'!J128="NET",IF('Trades'!O128="",FALSE,IF(NOT(ISNUMBER('Trades'!O128)),TRUE,OR(ABS('Trades'!O128)&gt;1000000000,ROUND('Trades'!O128,2)&lt;&gt;'Trades'!O128))),FALSE),"Money: at most 2 decimals; absolute input value ≤ 1,000,000,000.",IF(AND('Trades'!J128="GROSS",NOT(ISNUMBER('Trades'!M128))),"Enter commission: zero is a value",IF(AND('Trades'!J128="GROSS",'Trades'!M128&lt;0),"Commission must be nonnegative",IF(AND('Trades'!J128="GROSS",NOT(ISNUMBER('Trades'!N128))),"Enter other fees: zero is a value",IF(AND('Trades'!J128="GROSS",'Trades'!N128&lt;0),"Other fees must be nonnegative",IF(AND('Trades'!J128="GROSS",NOT(ISNUMBER('Trades'!O128))),"Enter signed financing, including zero",IF(AND('Trades'!J128="GROSS",NOT(ISNUMBER(F128))),"Enter gross P&amp;L for every exit",IF(IF('Trades'!J128="NET",OR(ABS('Trades'!L128)&gt;1000000000,ROUND('Trades'!L128,2)&lt;&gt;'Trades'!L128),FALSE),"Money: at most 2 decimals; absolute input value ≤ 1,000,000,000.",IF(IF('Trades'!J128="GROSS",OR(ABS('Trades'!M128)&gt;1000000000,ABS('Trades'!N128)&gt;1000000000,ABS('Trades'!O128)&gt;1000000000,ROUND('Trades'!M128,2)&lt;&gt;'Trades'!M128,ROUND('Trades'!N128,2)&lt;&gt;'Trades'!N128,ROUND('Trades'!O128,2)&lt;&gt;'Trades'!O128),FALSE),"Money: at most 2 decimals; absolute input value ≤ 1,000,000,000.",IF(AND('Trades'!G128&lt;&gt;"",OR(NOT(ISNUMBER('Trades'!G128)),'Trades'!G128&lt;=0)),"Enter a positive price or leave blank",IF(AND('Trades'!H128&lt;&gt;"",OR(NOT(ISNUMBER('Trades'!H128)),'Trades'!H128&lt;=0)),"Enter a positive price or leave blank","")))))))))))))))))))))))))))))))))))</x:f>
      </x:c>
      <x:c r="D128" s="31"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n.a.",ROUND(SUMIFS('Exits'!$I$9:$I$608,'Exits'!$B$9:$B$608,'Trades'!A128),8)))</x:f>
      </x:c>
      <x:c r="E128" s="32"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n.a.",IF(OR(O128=0,COUNTIFS('Exits'!$B$9:$B$608,'Trades'!A128,'Exits'!$G$9:$G$608,-1)&gt;0),"n.a.",_xlfn.MAXIFS('Exits'!$C$9:$C$608,'Exits'!$B$9:$B$608,'Trades'!A128))))</x:f>
      </x:c>
      <x:c r="F128" s="30"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n.a.",IF(AND(O128&gt;0,SUMIFS('Exits'!$J$9:$J$608,'Exits'!$B$9:$B$608,'Trades'!A128)=O128),ROUND(SUMIFS('Exits'!$F$9:$F$608,'Exits'!$B$9:$B$608,'Trades'!A128),2),"n.a.")))</x:f>
      </x:c>
      <x:c r="G128" s="30" t="str">
        <x:f>IF(P128=0,"",IF(K128&lt;&gt;1,"n.a.",IF('Trades'!J128="NET",'Trades'!L128,ROUND(F128-'Trades'!M128-'Trades'!N128+'Trades'!O128,2))))</x:f>
      </x:c>
      <x:c r="H128" s="31" t="str">
        <x:f>IF(P128=0,"",IF(N128=1,G128/'Trades'!P128,"n.a."))</x:f>
      </x:c>
      <x:c r="I128" s="33" t="str">
        <x:f>IF(P128=0,"",IF(K128&lt;&gt;1,"Position not completed",IF(NOT(ISNUMBER('Trades'!P128)),"Risk missing or invalid: positive, ≤ 1,000,000,000, at most 2 decimals.",IF(OR('Trades'!P128&lt;=0,'Trades'!P128&gt;1000000000,ROUND('Trades'!P128,2)&lt;&gt;'Trades'!P128),"Risk missing or invalid: positive, ≤ 1,000,000,000, at most 2 decimals.",IF(AND('Trades'!Q128&lt;&gt;"PRICE",'Trades'!Q128&lt;&gt;"ALL_IN"),"Select PRICE or ALL_IN",IF('Trades'!Q128&lt;&gt;'Summary'!$K$4,"Different selected basis","Recorded"))))))</x:f>
      </x:c>
      <x:c r="J128" s="33" t="str">
        <x:f>IF(P128=0,"",IF('Summary'!$H$6="Check date filters","Check date filters",IF(L128=1,"Included",IF(K128=1,"Outside period","Not eligible"))))</x:f>
      </x:c>
      <x:c r="K128" s="29" t="n">
        <x:f>IF(P128=0,0,IF('Trades'!I128="UNSUPPORTED",4,IF(C128&lt;&gt;"",3,IF('Trades'!I128="OPEN",2,1))))</x:f>
        <x:v>0</x:v>
      </x:c>
      <x:c r="L128" s="29" t="n">
        <x:f>IF(OR(K128&lt;&gt;1,'Summary'!$H$6="Check date filters"),0,IF(AND(OR('Summary'!$B$6="",E128&gt;='Summary'!$B$6),OR('Summary'!$E$6="",E128&lt;'Summary'!$E$6+1)),1,0))</x:f>
        <x:v>0</x:v>
      </x:c>
      <x:c r="M128" s="29" t="n">
        <x:f>IF(AND(L128=1,N128=1,'Trades'!Q128='Summary'!$K$4),1,0)</x:f>
        <x:v>0</x:v>
      </x:c>
      <x:c r="N128" s="29" t="n">
        <x:f>IF(K128&lt;&gt;1,0,IF(NOT(ISNUMBER('Trades'!P128)),0,IF(AND('Trades'!P128&gt;0,'Trades'!P128&lt;=1000000000,ROUND('Trades'!P128,2)='Trades'!P128,OR('Trades'!Q128="PRICE",'Trades'!Q128="ALL_IN")),1,0)))</x:f>
        <x:v>0</x:v>
      </x:c>
      <x:c r="O128" s="29" t="n">
        <x:f>IF(P128=0,0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0,COUNTIFS('Exits'!$B$9:$B$608,'Trades'!A128,'Exits'!$K$9:$K$608,1)))</x:f>
        <x:v>0</x:v>
      </x:c>
      <x:c r="P128" s="29" t="n">
        <x:f>IF(COUNTA('Trades'!A128:I128,'Trades'!K128:T128)=0,0,1)</x:f>
        <x:v>0</x:v>
      </x:c>
    </x:row>
    <x:row r="129" ht="52" customHeight="1">
      <x:c r="A129" s="29" t="str">
        <x:f>IF(P129=0,"",IF('Trades'!A129="","[Trades "&amp;ROW()&amp;"]",'Trades'!A129))</x:f>
      </x:c>
      <x:c r="B129" s="33" t="str">
        <x:f>IF(K129=0,"",CHOOSE(K129,"Completed","Open","Incomplete / invalid","Unsupported"))</x:f>
      </x:c>
      <x:c r="C129" s="33" t="str">
        <x:f>IF(P129=0,"",IF('Trades'!I129="UNSUPPORTED","Additions / reversals are unsupported",IF('Trades'!A129="","Enter a trade ID",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IDs: text starting with A–Z, up to 64 characters; do not use *, ?, ~, =, &lt; or &gt;. Example: T-001.",IF(COUNTIFS('Trades'!$A$9:$A$208,'Trades'!A129)&lt;&gt;1,"Trade ID is duplicated",IF('Trades'!B129="","Enter the symbol",IF(AND('Trades'!C129&lt;&gt;"LONG",'Trades'!C129&lt;&gt;"SHORT"),"Select LONG or SHORT",IF(NOT(ISNUMBER('Trades'!D129)),"Enter a valid opening date/time",IF(OR('Trades'!D129&lt;1,'Trades'!D129&gt;2958465),"Enter a valid opening date/time",IF(NOT(ISNUMBER('Trades'!E129)),"Enter a positive original quantity",IF(OR('Trades'!E129&lt;=0,'Trades'!E129&gt;1000000,ROUND('Trades'!E129,8)&lt;&gt;'Trades'!E129),"Enter a positive original quantity",IF('Trades'!F129="","State the quantity unit",IF(AND('Trades'!I129&lt;&gt;"OPEN",'Trades'!I129&lt;&gt;"CLOSED"),"Select OPEN or CLOSED",IF(AND('Trades'!J129&lt;&gt;"NET",'Trades'!J129&lt;&gt;"GROSS"),"Select NET or GROSS",IF(COUNTIFS('Exits'!$B$9:$B$608,'Trades'!A129,'Exits'!$G$9:$G$608,-1)&gt;0,"Review linked exit rows",IF(D129&gt;'Trades'!E129,"Closed quantity exceeds original",IF(AND('Trades'!I129="OPEN",D129='Trades'!E129),"OPEN conflicts with no remainder",IF('Trades'!I129="OPEN","",IF(O129=0,"Add a closing event in Exits",IF(D129&lt;&gt;'Trades'!E129,"CLOSED requires all quantity closed",IF(AND('Trades'!J129="NET",NOT(ISNUMBER('Trades'!L129))),"Enter the reconciled whole-position net",IF(AND('Trades'!J129="NET",'Trades'!K129&lt;&gt;"YES"),"Confirm the net covers the whole position",IF(IF('Trades'!J129="NET",IF('Trades'!M129="",FALSE,IF(NOT(ISNUMBER('Trades'!M129)),TRUE,OR('Trades'!M129&lt;0,'Trades'!M129&gt;1000000000,ROUND('Trades'!M129,2)&lt;&gt;'Trades'!M129))),FALSE),"Money: at most 2 decimals; absolute input value ≤ 1,000,000,000.",IF(IF('Trades'!J129="NET",IF('Trades'!N129="",FALSE,IF(NOT(ISNUMBER('Trades'!N129)),TRUE,OR('Trades'!N129&lt;0,'Trades'!N129&gt;1000000000,ROUND('Trades'!N129,2)&lt;&gt;'Trades'!N129))),FALSE),"Money: at most 2 decimals; absolute input value ≤ 1,000,000,000.",IF(IF('Trades'!J129="NET",IF('Trades'!O129="",FALSE,IF(NOT(ISNUMBER('Trades'!O129)),TRUE,OR(ABS('Trades'!O129)&gt;1000000000,ROUND('Trades'!O129,2)&lt;&gt;'Trades'!O129))),FALSE),"Money: at most 2 decimals; absolute input value ≤ 1,000,000,000.",IF(AND('Trades'!J129="GROSS",NOT(ISNUMBER('Trades'!M129))),"Enter commission: zero is a value",IF(AND('Trades'!J129="GROSS",'Trades'!M129&lt;0),"Commission must be nonnegative",IF(AND('Trades'!J129="GROSS",NOT(ISNUMBER('Trades'!N129))),"Enter other fees: zero is a value",IF(AND('Trades'!J129="GROSS",'Trades'!N129&lt;0),"Other fees must be nonnegative",IF(AND('Trades'!J129="GROSS",NOT(ISNUMBER('Trades'!O129))),"Enter signed financing, including zero",IF(AND('Trades'!J129="GROSS",NOT(ISNUMBER(F129))),"Enter gross P&amp;L for every exit",IF(IF('Trades'!J129="NET",OR(ABS('Trades'!L129)&gt;1000000000,ROUND('Trades'!L129,2)&lt;&gt;'Trades'!L129),FALSE),"Money: at most 2 decimals; absolute input value ≤ 1,000,000,000.",IF(IF('Trades'!J129="GROSS",OR(ABS('Trades'!M129)&gt;1000000000,ABS('Trades'!N129)&gt;1000000000,ABS('Trades'!O129)&gt;1000000000,ROUND('Trades'!M129,2)&lt;&gt;'Trades'!M129,ROUND('Trades'!N129,2)&lt;&gt;'Trades'!N129,ROUND('Trades'!O129,2)&lt;&gt;'Trades'!O129),FALSE),"Money: at most 2 decimals; absolute input value ≤ 1,000,000,000.",IF(AND('Trades'!G129&lt;&gt;"",OR(NOT(ISNUMBER('Trades'!G129)),'Trades'!G129&lt;=0)),"Enter a positive price or leave blank",IF(AND('Trades'!H129&lt;&gt;"",OR(NOT(ISNUMBER('Trades'!H129)),'Trades'!H129&lt;=0)),"Enter a positive price or leave blank","")))))))))))))))))))))))))))))))))))</x:f>
      </x:c>
      <x:c r="D129" s="31"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n.a.",ROUND(SUMIFS('Exits'!$I$9:$I$608,'Exits'!$B$9:$B$608,'Trades'!A129),8)))</x:f>
      </x:c>
      <x:c r="E129" s="32"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n.a.",IF(OR(O129=0,COUNTIFS('Exits'!$B$9:$B$608,'Trades'!A129,'Exits'!$G$9:$G$608,-1)&gt;0),"n.a.",_xlfn.MAXIFS('Exits'!$C$9:$C$608,'Exits'!$B$9:$B$608,'Trades'!A129))))</x:f>
      </x:c>
      <x:c r="F129" s="30"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n.a.",IF(AND(O129&gt;0,SUMIFS('Exits'!$J$9:$J$608,'Exits'!$B$9:$B$608,'Trades'!A129)=O129),ROUND(SUMIFS('Exits'!$F$9:$F$608,'Exits'!$B$9:$B$608,'Trades'!A129),2),"n.a.")))</x:f>
      </x:c>
      <x:c r="G129" s="30" t="str">
        <x:f>IF(P129=0,"",IF(K129&lt;&gt;1,"n.a.",IF('Trades'!J129="NET",'Trades'!L129,ROUND(F129-'Trades'!M129-'Trades'!N129+'Trades'!O129,2))))</x:f>
      </x:c>
      <x:c r="H129" s="31" t="str">
        <x:f>IF(P129=0,"",IF(N129=1,G129/'Trades'!P129,"n.a."))</x:f>
      </x:c>
      <x:c r="I129" s="33" t="str">
        <x:f>IF(P129=0,"",IF(K129&lt;&gt;1,"Position not completed",IF(NOT(ISNUMBER('Trades'!P129)),"Risk missing or invalid: positive, ≤ 1,000,000,000, at most 2 decimals.",IF(OR('Trades'!P129&lt;=0,'Trades'!P129&gt;1000000000,ROUND('Trades'!P129,2)&lt;&gt;'Trades'!P129),"Risk missing or invalid: positive, ≤ 1,000,000,000, at most 2 decimals.",IF(AND('Trades'!Q129&lt;&gt;"PRICE",'Trades'!Q129&lt;&gt;"ALL_IN"),"Select PRICE or ALL_IN",IF('Trades'!Q129&lt;&gt;'Summary'!$K$4,"Different selected basis","Recorded"))))))</x:f>
      </x:c>
      <x:c r="J129" s="33" t="str">
        <x:f>IF(P129=0,"",IF('Summary'!$H$6="Check date filters","Check date filters",IF(L129=1,"Included",IF(K129=1,"Outside period","Not eligible"))))</x:f>
      </x:c>
      <x:c r="K129" s="29" t="n">
        <x:f>IF(P129=0,0,IF('Trades'!I129="UNSUPPORTED",4,IF(C129&lt;&gt;"",3,IF('Trades'!I129="OPEN",2,1))))</x:f>
        <x:v>0</x:v>
      </x:c>
      <x:c r="L129" s="29" t="n">
        <x:f>IF(OR(K129&lt;&gt;1,'Summary'!$H$6="Check date filters"),0,IF(AND(OR('Summary'!$B$6="",E129&gt;='Summary'!$B$6),OR('Summary'!$E$6="",E129&lt;'Summary'!$E$6+1)),1,0))</x:f>
        <x:v>0</x:v>
      </x:c>
      <x:c r="M129" s="29" t="n">
        <x:f>IF(AND(L129=1,N129=1,'Trades'!Q129='Summary'!$K$4),1,0)</x:f>
        <x:v>0</x:v>
      </x:c>
      <x:c r="N129" s="29" t="n">
        <x:f>IF(K129&lt;&gt;1,0,IF(NOT(ISNUMBER('Trades'!P129)),0,IF(AND('Trades'!P129&gt;0,'Trades'!P129&lt;=1000000000,ROUND('Trades'!P129,2)='Trades'!P129,OR('Trades'!Q129="PRICE",'Trades'!Q129="ALL_IN")),1,0)))</x:f>
        <x:v>0</x:v>
      </x:c>
      <x:c r="O129" s="29" t="n">
        <x:f>IF(P129=0,0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0,COUNTIFS('Exits'!$B$9:$B$608,'Trades'!A129,'Exits'!$K$9:$K$608,1)))</x:f>
        <x:v>0</x:v>
      </x:c>
      <x:c r="P129" s="29" t="n">
        <x:f>IF(COUNTA('Trades'!A129:I129,'Trades'!K129:T129)=0,0,1)</x:f>
        <x:v>0</x:v>
      </x:c>
    </x:row>
    <x:row r="130" ht="52" customHeight="1">
      <x:c r="A130" s="29" t="str">
        <x:f>IF(P130=0,"",IF('Trades'!A130="","[Trades "&amp;ROW()&amp;"]",'Trades'!A130))</x:f>
      </x:c>
      <x:c r="B130" s="33" t="str">
        <x:f>IF(K130=0,"",CHOOSE(K130,"Completed","Open","Incomplete / invalid","Unsupported"))</x:f>
      </x:c>
      <x:c r="C130" s="33" t="str">
        <x:f>IF(P130=0,"",IF('Trades'!I130="UNSUPPORTED","Additions / reversals are unsupported",IF('Trades'!A130="","Enter a trade ID",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IDs: text starting with A–Z, up to 64 characters; do not use *, ?, ~, =, &lt; or &gt;. Example: T-001.",IF(COUNTIFS('Trades'!$A$9:$A$208,'Trades'!A130)&lt;&gt;1,"Trade ID is duplicated",IF('Trades'!B130="","Enter the symbol",IF(AND('Trades'!C130&lt;&gt;"LONG",'Trades'!C130&lt;&gt;"SHORT"),"Select LONG or SHORT",IF(NOT(ISNUMBER('Trades'!D130)),"Enter a valid opening date/time",IF(OR('Trades'!D130&lt;1,'Trades'!D130&gt;2958465),"Enter a valid opening date/time",IF(NOT(ISNUMBER('Trades'!E130)),"Enter a positive original quantity",IF(OR('Trades'!E130&lt;=0,'Trades'!E130&gt;1000000,ROUND('Trades'!E130,8)&lt;&gt;'Trades'!E130),"Enter a positive original quantity",IF('Trades'!F130="","State the quantity unit",IF(AND('Trades'!I130&lt;&gt;"OPEN",'Trades'!I130&lt;&gt;"CLOSED"),"Select OPEN or CLOSED",IF(AND('Trades'!J130&lt;&gt;"NET",'Trades'!J130&lt;&gt;"GROSS"),"Select NET or GROSS",IF(COUNTIFS('Exits'!$B$9:$B$608,'Trades'!A130,'Exits'!$G$9:$G$608,-1)&gt;0,"Review linked exit rows",IF(D130&gt;'Trades'!E130,"Closed quantity exceeds original",IF(AND('Trades'!I130="OPEN",D130='Trades'!E130),"OPEN conflicts with no remainder",IF('Trades'!I130="OPEN","",IF(O130=0,"Add a closing event in Exits",IF(D130&lt;&gt;'Trades'!E130,"CLOSED requires all quantity closed",IF(AND('Trades'!J130="NET",NOT(ISNUMBER('Trades'!L130))),"Enter the reconciled whole-position net",IF(AND('Trades'!J130="NET",'Trades'!K130&lt;&gt;"YES"),"Confirm the net covers the whole position",IF(IF('Trades'!J130="NET",IF('Trades'!M130="",FALSE,IF(NOT(ISNUMBER('Trades'!M130)),TRUE,OR('Trades'!M130&lt;0,'Trades'!M130&gt;1000000000,ROUND('Trades'!M130,2)&lt;&gt;'Trades'!M130))),FALSE),"Money: at most 2 decimals; absolute input value ≤ 1,000,000,000.",IF(IF('Trades'!J130="NET",IF('Trades'!N130="",FALSE,IF(NOT(ISNUMBER('Trades'!N130)),TRUE,OR('Trades'!N130&lt;0,'Trades'!N130&gt;1000000000,ROUND('Trades'!N130,2)&lt;&gt;'Trades'!N130))),FALSE),"Money: at most 2 decimals; absolute input value ≤ 1,000,000,000.",IF(IF('Trades'!J130="NET",IF('Trades'!O130="",FALSE,IF(NOT(ISNUMBER('Trades'!O130)),TRUE,OR(ABS('Trades'!O130)&gt;1000000000,ROUND('Trades'!O130,2)&lt;&gt;'Trades'!O130))),FALSE),"Money: at most 2 decimals; absolute input value ≤ 1,000,000,000.",IF(AND('Trades'!J130="GROSS",NOT(ISNUMBER('Trades'!M130))),"Enter commission: zero is a value",IF(AND('Trades'!J130="GROSS",'Trades'!M130&lt;0),"Commission must be nonnegative",IF(AND('Trades'!J130="GROSS",NOT(ISNUMBER('Trades'!N130))),"Enter other fees: zero is a value",IF(AND('Trades'!J130="GROSS",'Trades'!N130&lt;0),"Other fees must be nonnegative",IF(AND('Trades'!J130="GROSS",NOT(ISNUMBER('Trades'!O130))),"Enter signed financing, including zero",IF(AND('Trades'!J130="GROSS",NOT(ISNUMBER(F130))),"Enter gross P&amp;L for every exit",IF(IF('Trades'!J130="NET",OR(ABS('Trades'!L130)&gt;1000000000,ROUND('Trades'!L130,2)&lt;&gt;'Trades'!L130),FALSE),"Money: at most 2 decimals; absolute input value ≤ 1,000,000,000.",IF(IF('Trades'!J130="GROSS",OR(ABS('Trades'!M130)&gt;1000000000,ABS('Trades'!N130)&gt;1000000000,ABS('Trades'!O130)&gt;1000000000,ROUND('Trades'!M130,2)&lt;&gt;'Trades'!M130,ROUND('Trades'!N130,2)&lt;&gt;'Trades'!N130,ROUND('Trades'!O130,2)&lt;&gt;'Trades'!O130),FALSE),"Money: at most 2 decimals; absolute input value ≤ 1,000,000,000.",IF(AND('Trades'!G130&lt;&gt;"",OR(NOT(ISNUMBER('Trades'!G130)),'Trades'!G130&lt;=0)),"Enter a positive price or leave blank",IF(AND('Trades'!H130&lt;&gt;"",OR(NOT(ISNUMBER('Trades'!H130)),'Trades'!H130&lt;=0)),"Enter a positive price or leave blank","")))))))))))))))))))))))))))))))))))</x:f>
      </x:c>
      <x:c r="D130" s="31"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n.a.",ROUND(SUMIFS('Exits'!$I$9:$I$608,'Exits'!$B$9:$B$608,'Trades'!A130),8)))</x:f>
      </x:c>
      <x:c r="E130" s="32"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n.a.",IF(OR(O130=0,COUNTIFS('Exits'!$B$9:$B$608,'Trades'!A130,'Exits'!$G$9:$G$608,-1)&gt;0),"n.a.",_xlfn.MAXIFS('Exits'!$C$9:$C$608,'Exits'!$B$9:$B$608,'Trades'!A130))))</x:f>
      </x:c>
      <x:c r="F130" s="30"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n.a.",IF(AND(O130&gt;0,SUMIFS('Exits'!$J$9:$J$608,'Exits'!$B$9:$B$608,'Trades'!A130)=O130),ROUND(SUMIFS('Exits'!$F$9:$F$608,'Exits'!$B$9:$B$608,'Trades'!A130),2),"n.a.")))</x:f>
      </x:c>
      <x:c r="G130" s="30" t="str">
        <x:f>IF(P130=0,"",IF(K130&lt;&gt;1,"n.a.",IF('Trades'!J130="NET",'Trades'!L130,ROUND(F130-'Trades'!M130-'Trades'!N130+'Trades'!O130,2))))</x:f>
      </x:c>
      <x:c r="H130" s="31" t="str">
        <x:f>IF(P130=0,"",IF(N130=1,G130/'Trades'!P130,"n.a."))</x:f>
      </x:c>
      <x:c r="I130" s="33" t="str">
        <x:f>IF(P130=0,"",IF(K130&lt;&gt;1,"Position not completed",IF(NOT(ISNUMBER('Trades'!P130)),"Risk missing or invalid: positive, ≤ 1,000,000,000, at most 2 decimals.",IF(OR('Trades'!P130&lt;=0,'Trades'!P130&gt;1000000000,ROUND('Trades'!P130,2)&lt;&gt;'Trades'!P130),"Risk missing or invalid: positive, ≤ 1,000,000,000, at most 2 decimals.",IF(AND('Trades'!Q130&lt;&gt;"PRICE",'Trades'!Q130&lt;&gt;"ALL_IN"),"Select PRICE or ALL_IN",IF('Trades'!Q130&lt;&gt;'Summary'!$K$4,"Different selected basis","Recorded"))))))</x:f>
      </x:c>
      <x:c r="J130" s="33" t="str">
        <x:f>IF(P130=0,"",IF('Summary'!$H$6="Check date filters","Check date filters",IF(L130=1,"Included",IF(K130=1,"Outside period","Not eligible"))))</x:f>
      </x:c>
      <x:c r="K130" s="29" t="n">
        <x:f>IF(P130=0,0,IF('Trades'!I130="UNSUPPORTED",4,IF(C130&lt;&gt;"",3,IF('Trades'!I130="OPEN",2,1))))</x:f>
        <x:v>0</x:v>
      </x:c>
      <x:c r="L130" s="29" t="n">
        <x:f>IF(OR(K130&lt;&gt;1,'Summary'!$H$6="Check date filters"),0,IF(AND(OR('Summary'!$B$6="",E130&gt;='Summary'!$B$6),OR('Summary'!$E$6="",E130&lt;'Summary'!$E$6+1)),1,0))</x:f>
        <x:v>0</x:v>
      </x:c>
      <x:c r="M130" s="29" t="n">
        <x:f>IF(AND(L130=1,N130=1,'Trades'!Q130='Summary'!$K$4),1,0)</x:f>
        <x:v>0</x:v>
      </x:c>
      <x:c r="N130" s="29" t="n">
        <x:f>IF(K130&lt;&gt;1,0,IF(NOT(ISNUMBER('Trades'!P130)),0,IF(AND('Trades'!P130&gt;0,'Trades'!P130&lt;=1000000000,ROUND('Trades'!P130,2)='Trades'!P130,OR('Trades'!Q130="PRICE",'Trades'!Q130="ALL_IN")),1,0)))</x:f>
        <x:v>0</x:v>
      </x:c>
      <x:c r="O130" s="29" t="n">
        <x:f>IF(P130=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0,COUNTIFS('Exits'!$B$9:$B$608,'Trades'!A130,'Exits'!$K$9:$K$608,1)))</x:f>
        <x:v>0</x:v>
      </x:c>
      <x:c r="P130" s="29" t="n">
        <x:f>IF(COUNTA('Trades'!A130:I130,'Trades'!K130:T130)=0,0,1)</x:f>
        <x:v>0</x:v>
      </x:c>
    </x:row>
    <x:row r="131" ht="52" customHeight="1">
      <x:c r="A131" s="29" t="str">
        <x:f>IF(P131=0,"",IF('Trades'!A131="","[Trades "&amp;ROW()&amp;"]",'Trades'!A131))</x:f>
      </x:c>
      <x:c r="B131" s="33" t="str">
        <x:f>IF(K131=0,"",CHOOSE(K131,"Completed","Open","Incomplete / invalid","Unsupported"))</x:f>
      </x:c>
      <x:c r="C131" s="33" t="str">
        <x:f>IF(P131=0,"",IF('Trades'!I131="UNSUPPORTED","Additions / reversals are unsupported",IF('Trades'!A131="","Enter a trade ID",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IDs: text starting with A–Z, up to 64 characters; do not use *, ?, ~, =, &lt; or &gt;. Example: T-001.",IF(COUNTIFS('Trades'!$A$9:$A$208,'Trades'!A131)&lt;&gt;1,"Trade ID is duplicated",IF('Trades'!B131="","Enter the symbol",IF(AND('Trades'!C131&lt;&gt;"LONG",'Trades'!C131&lt;&gt;"SHORT"),"Select LONG or SHORT",IF(NOT(ISNUMBER('Trades'!D131)),"Enter a valid opening date/time",IF(OR('Trades'!D131&lt;1,'Trades'!D131&gt;2958465),"Enter a valid opening date/time",IF(NOT(ISNUMBER('Trades'!E131)),"Enter a positive original quantity",IF(OR('Trades'!E131&lt;=0,'Trades'!E131&gt;1000000,ROUND('Trades'!E131,8)&lt;&gt;'Trades'!E131),"Enter a positive original quantity",IF('Trades'!F131="","State the quantity unit",IF(AND('Trades'!I131&lt;&gt;"OPEN",'Trades'!I131&lt;&gt;"CLOSED"),"Select OPEN or CLOSED",IF(AND('Trades'!J131&lt;&gt;"NET",'Trades'!J131&lt;&gt;"GROSS"),"Select NET or GROSS",IF(COUNTIFS('Exits'!$B$9:$B$608,'Trades'!A131,'Exits'!$G$9:$G$608,-1)&gt;0,"Review linked exit rows",IF(D131&gt;'Trades'!E131,"Closed quantity exceeds original",IF(AND('Trades'!I131="OPEN",D131='Trades'!E131),"OPEN conflicts with no remainder",IF('Trades'!I131="OPEN","",IF(O131=0,"Add a closing event in Exits",IF(D131&lt;&gt;'Trades'!E131,"CLOSED requires all quantity closed",IF(AND('Trades'!J131="NET",NOT(ISNUMBER('Trades'!L131))),"Enter the reconciled whole-position net",IF(AND('Trades'!J131="NET",'Trades'!K131&lt;&gt;"YES"),"Confirm the net covers the whole position",IF(IF('Trades'!J131="NET",IF('Trades'!M131="",FALSE,IF(NOT(ISNUMBER('Trades'!M131)),TRUE,OR('Trades'!M131&lt;0,'Trades'!M131&gt;1000000000,ROUND('Trades'!M131,2)&lt;&gt;'Trades'!M131))),FALSE),"Money: at most 2 decimals; absolute input value ≤ 1,000,000,000.",IF(IF('Trades'!J131="NET",IF('Trades'!N131="",FALSE,IF(NOT(ISNUMBER('Trades'!N131)),TRUE,OR('Trades'!N131&lt;0,'Trades'!N131&gt;1000000000,ROUND('Trades'!N131,2)&lt;&gt;'Trades'!N131))),FALSE),"Money: at most 2 decimals; absolute input value ≤ 1,000,000,000.",IF(IF('Trades'!J131="NET",IF('Trades'!O131="",FALSE,IF(NOT(ISNUMBER('Trades'!O131)),TRUE,OR(ABS('Trades'!O131)&gt;1000000000,ROUND('Trades'!O131,2)&lt;&gt;'Trades'!O131))),FALSE),"Money: at most 2 decimals; absolute input value ≤ 1,000,000,000.",IF(AND('Trades'!J131="GROSS",NOT(ISNUMBER('Trades'!M131))),"Enter commission: zero is a value",IF(AND('Trades'!J131="GROSS",'Trades'!M131&lt;0),"Commission must be nonnegative",IF(AND('Trades'!J131="GROSS",NOT(ISNUMBER('Trades'!N131))),"Enter other fees: zero is a value",IF(AND('Trades'!J131="GROSS",'Trades'!N131&lt;0),"Other fees must be nonnegative",IF(AND('Trades'!J131="GROSS",NOT(ISNUMBER('Trades'!O131))),"Enter signed financing, including zero",IF(AND('Trades'!J131="GROSS",NOT(ISNUMBER(F131))),"Enter gross P&amp;L for every exit",IF(IF('Trades'!J131="NET",OR(ABS('Trades'!L131)&gt;1000000000,ROUND('Trades'!L131,2)&lt;&gt;'Trades'!L131),FALSE),"Money: at most 2 decimals; absolute input value ≤ 1,000,000,000.",IF(IF('Trades'!J131="GROSS",OR(ABS('Trades'!M131)&gt;1000000000,ABS('Trades'!N131)&gt;1000000000,ABS('Trades'!O131)&gt;1000000000,ROUND('Trades'!M131,2)&lt;&gt;'Trades'!M131,ROUND('Trades'!N131,2)&lt;&gt;'Trades'!N131,ROUND('Trades'!O131,2)&lt;&gt;'Trades'!O131),FALSE),"Money: at most 2 decimals; absolute input value ≤ 1,000,000,000.",IF(AND('Trades'!G131&lt;&gt;"",OR(NOT(ISNUMBER('Trades'!G131)),'Trades'!G131&lt;=0)),"Enter a positive price or leave blank",IF(AND('Trades'!H131&lt;&gt;"",OR(NOT(ISNUMBER('Trades'!H131)),'Trades'!H131&lt;=0)),"Enter a positive price or leave blank","")))))))))))))))))))))))))))))))))))</x:f>
      </x:c>
      <x:c r="D131" s="31"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n.a.",ROUND(SUMIFS('Exits'!$I$9:$I$608,'Exits'!$B$9:$B$608,'Trades'!A131),8)))</x:f>
      </x:c>
      <x:c r="E131" s="32"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n.a.",IF(OR(O131=0,COUNTIFS('Exits'!$B$9:$B$608,'Trades'!A131,'Exits'!$G$9:$G$608,-1)&gt;0),"n.a.",_xlfn.MAXIFS('Exits'!$C$9:$C$608,'Exits'!$B$9:$B$608,'Trades'!A131))))</x:f>
      </x:c>
      <x:c r="F131" s="30"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n.a.",IF(AND(O131&gt;0,SUMIFS('Exits'!$J$9:$J$608,'Exits'!$B$9:$B$608,'Trades'!A131)=O131),ROUND(SUMIFS('Exits'!$F$9:$F$608,'Exits'!$B$9:$B$608,'Trades'!A131),2),"n.a.")))</x:f>
      </x:c>
      <x:c r="G131" s="30" t="str">
        <x:f>IF(P131=0,"",IF(K131&lt;&gt;1,"n.a.",IF('Trades'!J131="NET",'Trades'!L131,ROUND(F131-'Trades'!M131-'Trades'!N131+'Trades'!O131,2))))</x:f>
      </x:c>
      <x:c r="H131" s="31" t="str">
        <x:f>IF(P131=0,"",IF(N131=1,G131/'Trades'!P131,"n.a."))</x:f>
      </x:c>
      <x:c r="I131" s="33" t="str">
        <x:f>IF(P131=0,"",IF(K131&lt;&gt;1,"Position not completed",IF(NOT(ISNUMBER('Trades'!P131)),"Risk missing or invalid: positive, ≤ 1,000,000,000, at most 2 decimals.",IF(OR('Trades'!P131&lt;=0,'Trades'!P131&gt;1000000000,ROUND('Trades'!P131,2)&lt;&gt;'Trades'!P131),"Risk missing or invalid: positive, ≤ 1,000,000,000, at most 2 decimals.",IF(AND('Trades'!Q131&lt;&gt;"PRICE",'Trades'!Q131&lt;&gt;"ALL_IN"),"Select PRICE or ALL_IN",IF('Trades'!Q131&lt;&gt;'Summary'!$K$4,"Different selected basis","Recorded"))))))</x:f>
      </x:c>
      <x:c r="J131" s="33" t="str">
        <x:f>IF(P131=0,"",IF('Summary'!$H$6="Check date filters","Check date filters",IF(L131=1,"Included",IF(K131=1,"Outside period","Not eligible"))))</x:f>
      </x:c>
      <x:c r="K131" s="29" t="n">
        <x:f>IF(P131=0,0,IF('Trades'!I131="UNSUPPORTED",4,IF(C131&lt;&gt;"",3,IF('Trades'!I131="OPEN",2,1))))</x:f>
        <x:v>0</x:v>
      </x:c>
      <x:c r="L131" s="29" t="n">
        <x:f>IF(OR(K131&lt;&gt;1,'Summary'!$H$6="Check date filters"),0,IF(AND(OR('Summary'!$B$6="",E131&gt;='Summary'!$B$6),OR('Summary'!$E$6="",E131&lt;'Summary'!$E$6+1)),1,0))</x:f>
        <x:v>0</x:v>
      </x:c>
      <x:c r="M131" s="29" t="n">
        <x:f>IF(AND(L131=1,N131=1,'Trades'!Q131='Summary'!$K$4),1,0)</x:f>
        <x:v>0</x:v>
      </x:c>
      <x:c r="N131" s="29" t="n">
        <x:f>IF(K131&lt;&gt;1,0,IF(NOT(ISNUMBER('Trades'!P131)),0,IF(AND('Trades'!P131&gt;0,'Trades'!P131&lt;=1000000000,ROUND('Trades'!P131,2)='Trades'!P131,OR('Trades'!Q131="PRICE",'Trades'!Q131="ALL_IN")),1,0)))</x:f>
        <x:v>0</x:v>
      </x:c>
      <x:c r="O131" s="29" t="n">
        <x:f>IF(P131=0,0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0,COUNTIFS('Exits'!$B$9:$B$608,'Trades'!A131,'Exits'!$K$9:$K$608,1)))</x:f>
        <x:v>0</x:v>
      </x:c>
      <x:c r="P131" s="29" t="n">
        <x:f>IF(COUNTA('Trades'!A131:I131,'Trades'!K131:T131)=0,0,1)</x:f>
        <x:v>0</x:v>
      </x:c>
    </x:row>
    <x:row r="132" ht="52" customHeight="1">
      <x:c r="A132" s="29" t="str">
        <x:f>IF(P132=0,"",IF('Trades'!A132="","[Trades "&amp;ROW()&amp;"]",'Trades'!A132))</x:f>
      </x:c>
      <x:c r="B132" s="33" t="str">
        <x:f>IF(K132=0,"",CHOOSE(K132,"Completed","Open","Incomplete / invalid","Unsupported"))</x:f>
      </x:c>
      <x:c r="C132" s="33" t="str">
        <x:f>IF(P132=0,"",IF('Trades'!I132="UNSUPPORTED","Additions / reversals are unsupported",IF('Trades'!A132="","Enter a trade ID",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IDs: text starting with A–Z, up to 64 characters; do not use *, ?, ~, =, &lt; or &gt;. Example: T-001.",IF(COUNTIFS('Trades'!$A$9:$A$208,'Trades'!A132)&lt;&gt;1,"Trade ID is duplicated",IF('Trades'!B132="","Enter the symbol",IF(AND('Trades'!C132&lt;&gt;"LONG",'Trades'!C132&lt;&gt;"SHORT"),"Select LONG or SHORT",IF(NOT(ISNUMBER('Trades'!D132)),"Enter a valid opening date/time",IF(OR('Trades'!D132&lt;1,'Trades'!D132&gt;2958465),"Enter a valid opening date/time",IF(NOT(ISNUMBER('Trades'!E132)),"Enter a positive original quantity",IF(OR('Trades'!E132&lt;=0,'Trades'!E132&gt;1000000,ROUND('Trades'!E132,8)&lt;&gt;'Trades'!E132),"Enter a positive original quantity",IF('Trades'!F132="","State the quantity unit",IF(AND('Trades'!I132&lt;&gt;"OPEN",'Trades'!I132&lt;&gt;"CLOSED"),"Select OPEN or CLOSED",IF(AND('Trades'!J132&lt;&gt;"NET",'Trades'!J132&lt;&gt;"GROSS"),"Select NET or GROSS",IF(COUNTIFS('Exits'!$B$9:$B$608,'Trades'!A132,'Exits'!$G$9:$G$608,-1)&gt;0,"Review linked exit rows",IF(D132&gt;'Trades'!E132,"Closed quantity exceeds original",IF(AND('Trades'!I132="OPEN",D132='Trades'!E132),"OPEN conflicts with no remainder",IF('Trades'!I132="OPEN","",IF(O132=0,"Add a closing event in Exits",IF(D132&lt;&gt;'Trades'!E132,"CLOSED requires all quantity closed",IF(AND('Trades'!J132="NET",NOT(ISNUMBER('Trades'!L132))),"Enter the reconciled whole-position net",IF(AND('Trades'!J132="NET",'Trades'!K132&lt;&gt;"YES"),"Confirm the net covers the whole position",IF(IF('Trades'!J132="NET",IF('Trades'!M132="",FALSE,IF(NOT(ISNUMBER('Trades'!M132)),TRUE,OR('Trades'!M132&lt;0,'Trades'!M132&gt;1000000000,ROUND('Trades'!M132,2)&lt;&gt;'Trades'!M132))),FALSE),"Money: at most 2 decimals; absolute input value ≤ 1,000,000,000.",IF(IF('Trades'!J132="NET",IF('Trades'!N132="",FALSE,IF(NOT(ISNUMBER('Trades'!N132)),TRUE,OR('Trades'!N132&lt;0,'Trades'!N132&gt;1000000000,ROUND('Trades'!N132,2)&lt;&gt;'Trades'!N132))),FALSE),"Money: at most 2 decimals; absolute input value ≤ 1,000,000,000.",IF(IF('Trades'!J132="NET",IF('Trades'!O132="",FALSE,IF(NOT(ISNUMBER('Trades'!O132)),TRUE,OR(ABS('Trades'!O132)&gt;1000000000,ROUND('Trades'!O132,2)&lt;&gt;'Trades'!O132))),FALSE),"Money: at most 2 decimals; absolute input value ≤ 1,000,000,000.",IF(AND('Trades'!J132="GROSS",NOT(ISNUMBER('Trades'!M132))),"Enter commission: zero is a value",IF(AND('Trades'!J132="GROSS",'Trades'!M132&lt;0),"Commission must be nonnegative",IF(AND('Trades'!J132="GROSS",NOT(ISNUMBER('Trades'!N132))),"Enter other fees: zero is a value",IF(AND('Trades'!J132="GROSS",'Trades'!N132&lt;0),"Other fees must be nonnegative",IF(AND('Trades'!J132="GROSS",NOT(ISNUMBER('Trades'!O132))),"Enter signed financing, including zero",IF(AND('Trades'!J132="GROSS",NOT(ISNUMBER(F132))),"Enter gross P&amp;L for every exit",IF(IF('Trades'!J132="NET",OR(ABS('Trades'!L132)&gt;1000000000,ROUND('Trades'!L132,2)&lt;&gt;'Trades'!L132),FALSE),"Money: at most 2 decimals; absolute input value ≤ 1,000,000,000.",IF(IF('Trades'!J132="GROSS",OR(ABS('Trades'!M132)&gt;1000000000,ABS('Trades'!N132)&gt;1000000000,ABS('Trades'!O132)&gt;1000000000,ROUND('Trades'!M132,2)&lt;&gt;'Trades'!M132,ROUND('Trades'!N132,2)&lt;&gt;'Trades'!N132,ROUND('Trades'!O132,2)&lt;&gt;'Trades'!O132),FALSE),"Money: at most 2 decimals; absolute input value ≤ 1,000,000,000.",IF(AND('Trades'!G132&lt;&gt;"",OR(NOT(ISNUMBER('Trades'!G132)),'Trades'!G132&lt;=0)),"Enter a positive price or leave blank",IF(AND('Trades'!H132&lt;&gt;"",OR(NOT(ISNUMBER('Trades'!H132)),'Trades'!H132&lt;=0)),"Enter a positive price or leave blank","")))))))))))))))))))))))))))))))))))</x:f>
      </x:c>
      <x:c r="D132" s="31"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n.a.",ROUND(SUMIFS('Exits'!$I$9:$I$608,'Exits'!$B$9:$B$608,'Trades'!A132),8)))</x:f>
      </x:c>
      <x:c r="E132" s="32"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n.a.",IF(OR(O132=0,COUNTIFS('Exits'!$B$9:$B$608,'Trades'!A132,'Exits'!$G$9:$G$608,-1)&gt;0),"n.a.",_xlfn.MAXIFS('Exits'!$C$9:$C$608,'Exits'!$B$9:$B$608,'Trades'!A132))))</x:f>
      </x:c>
      <x:c r="F132" s="30"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n.a.",IF(AND(O132&gt;0,SUMIFS('Exits'!$J$9:$J$608,'Exits'!$B$9:$B$608,'Trades'!A132)=O132),ROUND(SUMIFS('Exits'!$F$9:$F$608,'Exits'!$B$9:$B$608,'Trades'!A132),2),"n.a.")))</x:f>
      </x:c>
      <x:c r="G132" s="30" t="str">
        <x:f>IF(P132=0,"",IF(K132&lt;&gt;1,"n.a.",IF('Trades'!J132="NET",'Trades'!L132,ROUND(F132-'Trades'!M132-'Trades'!N132+'Trades'!O132,2))))</x:f>
      </x:c>
      <x:c r="H132" s="31" t="str">
        <x:f>IF(P132=0,"",IF(N132=1,G132/'Trades'!P132,"n.a."))</x:f>
      </x:c>
      <x:c r="I132" s="33" t="str">
        <x:f>IF(P132=0,"",IF(K132&lt;&gt;1,"Position not completed",IF(NOT(ISNUMBER('Trades'!P132)),"Risk missing or invalid: positive, ≤ 1,000,000,000, at most 2 decimals.",IF(OR('Trades'!P132&lt;=0,'Trades'!P132&gt;1000000000,ROUND('Trades'!P132,2)&lt;&gt;'Trades'!P132),"Risk missing or invalid: positive, ≤ 1,000,000,000, at most 2 decimals.",IF(AND('Trades'!Q132&lt;&gt;"PRICE",'Trades'!Q132&lt;&gt;"ALL_IN"),"Select PRICE or ALL_IN",IF('Trades'!Q132&lt;&gt;'Summary'!$K$4,"Different selected basis","Recorded"))))))</x:f>
      </x:c>
      <x:c r="J132" s="33" t="str">
        <x:f>IF(P132=0,"",IF('Summary'!$H$6="Check date filters","Check date filters",IF(L132=1,"Included",IF(K132=1,"Outside period","Not eligible"))))</x:f>
      </x:c>
      <x:c r="K132" s="29" t="n">
        <x:f>IF(P132=0,0,IF('Trades'!I132="UNSUPPORTED",4,IF(C132&lt;&gt;"",3,IF('Trades'!I132="OPEN",2,1))))</x:f>
        <x:v>0</x:v>
      </x:c>
      <x:c r="L132" s="29" t="n">
        <x:f>IF(OR(K132&lt;&gt;1,'Summary'!$H$6="Check date filters"),0,IF(AND(OR('Summary'!$B$6="",E132&gt;='Summary'!$B$6),OR('Summary'!$E$6="",E132&lt;'Summary'!$E$6+1)),1,0))</x:f>
        <x:v>0</x:v>
      </x:c>
      <x:c r="M132" s="29" t="n">
        <x:f>IF(AND(L132=1,N132=1,'Trades'!Q132='Summary'!$K$4),1,0)</x:f>
        <x:v>0</x:v>
      </x:c>
      <x:c r="N132" s="29" t="n">
        <x:f>IF(K132&lt;&gt;1,0,IF(NOT(ISNUMBER('Trades'!P132)),0,IF(AND('Trades'!P132&gt;0,'Trades'!P132&lt;=1000000000,ROUND('Trades'!P132,2)='Trades'!P132,OR('Trades'!Q132="PRICE",'Trades'!Q132="ALL_IN")),1,0)))</x:f>
        <x:v>0</x:v>
      </x:c>
      <x:c r="O132" s="29" t="n">
        <x:f>IF(P132=0,0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0,COUNTIFS('Exits'!$B$9:$B$608,'Trades'!A132,'Exits'!$K$9:$K$608,1)))</x:f>
        <x:v>0</x:v>
      </x:c>
      <x:c r="P132" s="29" t="n">
        <x:f>IF(COUNTA('Trades'!A132:I132,'Trades'!K132:T132)=0,0,1)</x:f>
        <x:v>0</x:v>
      </x:c>
    </x:row>
    <x:row r="133" ht="52" customHeight="1">
      <x:c r="A133" s="29" t="str">
        <x:f>IF(P133=0,"",IF('Trades'!A133="","[Trades "&amp;ROW()&amp;"]",'Trades'!A133))</x:f>
      </x:c>
      <x:c r="B133" s="33" t="str">
        <x:f>IF(K133=0,"",CHOOSE(K133,"Completed","Open","Incomplete / invalid","Unsupported"))</x:f>
      </x:c>
      <x:c r="C133" s="33" t="str">
        <x:f>IF(P133=0,"",IF('Trades'!I133="UNSUPPORTED","Additions / reversals are unsupported",IF('Trades'!A133="","Enter a trade ID",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IDs: text starting with A–Z, up to 64 characters; do not use *, ?, ~, =, &lt; or &gt;. Example: T-001.",IF(COUNTIFS('Trades'!$A$9:$A$208,'Trades'!A133)&lt;&gt;1,"Trade ID is duplicated",IF('Trades'!B133="","Enter the symbol",IF(AND('Trades'!C133&lt;&gt;"LONG",'Trades'!C133&lt;&gt;"SHORT"),"Select LONG or SHORT",IF(NOT(ISNUMBER('Trades'!D133)),"Enter a valid opening date/time",IF(OR('Trades'!D133&lt;1,'Trades'!D133&gt;2958465),"Enter a valid opening date/time",IF(NOT(ISNUMBER('Trades'!E133)),"Enter a positive original quantity",IF(OR('Trades'!E133&lt;=0,'Trades'!E133&gt;1000000,ROUND('Trades'!E133,8)&lt;&gt;'Trades'!E133),"Enter a positive original quantity",IF('Trades'!F133="","State the quantity unit",IF(AND('Trades'!I133&lt;&gt;"OPEN",'Trades'!I133&lt;&gt;"CLOSED"),"Select OPEN or CLOSED",IF(AND('Trades'!J133&lt;&gt;"NET",'Trades'!J133&lt;&gt;"GROSS"),"Select NET or GROSS",IF(COUNTIFS('Exits'!$B$9:$B$608,'Trades'!A133,'Exits'!$G$9:$G$608,-1)&gt;0,"Review linked exit rows",IF(D133&gt;'Trades'!E133,"Closed quantity exceeds original",IF(AND('Trades'!I133="OPEN",D133='Trades'!E133),"OPEN conflicts with no remainder",IF('Trades'!I133="OPEN","",IF(O133=0,"Add a closing event in Exits",IF(D133&lt;&gt;'Trades'!E133,"CLOSED requires all quantity closed",IF(AND('Trades'!J133="NET",NOT(ISNUMBER('Trades'!L133))),"Enter the reconciled whole-position net",IF(AND('Trades'!J133="NET",'Trades'!K133&lt;&gt;"YES"),"Confirm the net covers the whole position",IF(IF('Trades'!J133="NET",IF('Trades'!M133="",FALSE,IF(NOT(ISNUMBER('Trades'!M133)),TRUE,OR('Trades'!M133&lt;0,'Trades'!M133&gt;1000000000,ROUND('Trades'!M133,2)&lt;&gt;'Trades'!M133))),FALSE),"Money: at most 2 decimals; absolute input value ≤ 1,000,000,000.",IF(IF('Trades'!J133="NET",IF('Trades'!N133="",FALSE,IF(NOT(ISNUMBER('Trades'!N133)),TRUE,OR('Trades'!N133&lt;0,'Trades'!N133&gt;1000000000,ROUND('Trades'!N133,2)&lt;&gt;'Trades'!N133))),FALSE),"Money: at most 2 decimals; absolute input value ≤ 1,000,000,000.",IF(IF('Trades'!J133="NET",IF('Trades'!O133="",FALSE,IF(NOT(ISNUMBER('Trades'!O133)),TRUE,OR(ABS('Trades'!O133)&gt;1000000000,ROUND('Trades'!O133,2)&lt;&gt;'Trades'!O133))),FALSE),"Money: at most 2 decimals; absolute input value ≤ 1,000,000,000.",IF(AND('Trades'!J133="GROSS",NOT(ISNUMBER('Trades'!M133))),"Enter commission: zero is a value",IF(AND('Trades'!J133="GROSS",'Trades'!M133&lt;0),"Commission must be nonnegative",IF(AND('Trades'!J133="GROSS",NOT(ISNUMBER('Trades'!N133))),"Enter other fees: zero is a value",IF(AND('Trades'!J133="GROSS",'Trades'!N133&lt;0),"Other fees must be nonnegative",IF(AND('Trades'!J133="GROSS",NOT(ISNUMBER('Trades'!O133))),"Enter signed financing, including zero",IF(AND('Trades'!J133="GROSS",NOT(ISNUMBER(F133))),"Enter gross P&amp;L for every exit",IF(IF('Trades'!J133="NET",OR(ABS('Trades'!L133)&gt;1000000000,ROUND('Trades'!L133,2)&lt;&gt;'Trades'!L133),FALSE),"Money: at most 2 decimals; absolute input value ≤ 1,000,000,000.",IF(IF('Trades'!J133="GROSS",OR(ABS('Trades'!M133)&gt;1000000000,ABS('Trades'!N133)&gt;1000000000,ABS('Trades'!O133)&gt;1000000000,ROUND('Trades'!M133,2)&lt;&gt;'Trades'!M133,ROUND('Trades'!N133,2)&lt;&gt;'Trades'!N133,ROUND('Trades'!O133,2)&lt;&gt;'Trades'!O133),FALSE),"Money: at most 2 decimals; absolute input value ≤ 1,000,000,000.",IF(AND('Trades'!G133&lt;&gt;"",OR(NOT(ISNUMBER('Trades'!G133)),'Trades'!G133&lt;=0)),"Enter a positive price or leave blank",IF(AND('Trades'!H133&lt;&gt;"",OR(NOT(ISNUMBER('Trades'!H133)),'Trades'!H133&lt;=0)),"Enter a positive price or leave blank","")))))))))))))))))))))))))))))))))))</x:f>
      </x:c>
      <x:c r="D133" s="31"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n.a.",ROUND(SUMIFS('Exits'!$I$9:$I$608,'Exits'!$B$9:$B$608,'Trades'!A133),8)))</x:f>
      </x:c>
      <x:c r="E133" s="32"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n.a.",IF(OR(O133=0,COUNTIFS('Exits'!$B$9:$B$608,'Trades'!A133,'Exits'!$G$9:$G$608,-1)&gt;0),"n.a.",_xlfn.MAXIFS('Exits'!$C$9:$C$608,'Exits'!$B$9:$B$608,'Trades'!A133))))</x:f>
      </x:c>
      <x:c r="F133" s="30"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n.a.",IF(AND(O133&gt;0,SUMIFS('Exits'!$J$9:$J$608,'Exits'!$B$9:$B$608,'Trades'!A133)=O133),ROUND(SUMIFS('Exits'!$F$9:$F$608,'Exits'!$B$9:$B$608,'Trades'!A133),2),"n.a.")))</x:f>
      </x:c>
      <x:c r="G133" s="30" t="str">
        <x:f>IF(P133=0,"",IF(K133&lt;&gt;1,"n.a.",IF('Trades'!J133="NET",'Trades'!L133,ROUND(F133-'Trades'!M133-'Trades'!N133+'Trades'!O133,2))))</x:f>
      </x:c>
      <x:c r="H133" s="31" t="str">
        <x:f>IF(P133=0,"",IF(N133=1,G133/'Trades'!P133,"n.a."))</x:f>
      </x:c>
      <x:c r="I133" s="33" t="str">
        <x:f>IF(P133=0,"",IF(K133&lt;&gt;1,"Position not completed",IF(NOT(ISNUMBER('Trades'!P133)),"Risk missing or invalid: positive, ≤ 1,000,000,000, at most 2 decimals.",IF(OR('Trades'!P133&lt;=0,'Trades'!P133&gt;1000000000,ROUND('Trades'!P133,2)&lt;&gt;'Trades'!P133),"Risk missing or invalid: positive, ≤ 1,000,000,000, at most 2 decimals.",IF(AND('Trades'!Q133&lt;&gt;"PRICE",'Trades'!Q133&lt;&gt;"ALL_IN"),"Select PRICE or ALL_IN",IF('Trades'!Q133&lt;&gt;'Summary'!$K$4,"Different selected basis","Recorded"))))))</x:f>
      </x:c>
      <x:c r="J133" s="33" t="str">
        <x:f>IF(P133=0,"",IF('Summary'!$H$6="Check date filters","Check date filters",IF(L133=1,"Included",IF(K133=1,"Outside period","Not eligible"))))</x:f>
      </x:c>
      <x:c r="K133" s="29" t="n">
        <x:f>IF(P133=0,0,IF('Trades'!I133="UNSUPPORTED",4,IF(C133&lt;&gt;"",3,IF('Trades'!I133="OPEN",2,1))))</x:f>
        <x:v>0</x:v>
      </x:c>
      <x:c r="L133" s="29" t="n">
        <x:f>IF(OR(K133&lt;&gt;1,'Summary'!$H$6="Check date filters"),0,IF(AND(OR('Summary'!$B$6="",E133&gt;='Summary'!$B$6),OR('Summary'!$E$6="",E133&lt;'Summary'!$E$6+1)),1,0))</x:f>
        <x:v>0</x:v>
      </x:c>
      <x:c r="M133" s="29" t="n">
        <x:f>IF(AND(L133=1,N133=1,'Trades'!Q133='Summary'!$K$4),1,0)</x:f>
        <x:v>0</x:v>
      </x:c>
      <x:c r="N133" s="29" t="n">
        <x:f>IF(K133&lt;&gt;1,0,IF(NOT(ISNUMBER('Trades'!P133)),0,IF(AND('Trades'!P133&gt;0,'Trades'!P133&lt;=1000000000,ROUND('Trades'!P133,2)='Trades'!P133,OR('Trades'!Q133="PRICE",'Trades'!Q133="ALL_IN")),1,0)))</x:f>
        <x:v>0</x:v>
      </x:c>
      <x:c r="O133" s="29" t="n">
        <x:f>IF(P133=0,0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0,COUNTIFS('Exits'!$B$9:$B$608,'Trades'!A133,'Exits'!$K$9:$K$608,1)))</x:f>
        <x:v>0</x:v>
      </x:c>
      <x:c r="P133" s="29" t="n">
        <x:f>IF(COUNTA('Trades'!A133:I133,'Trades'!K133:T133)=0,0,1)</x:f>
        <x:v>0</x:v>
      </x:c>
    </x:row>
    <x:row r="134" ht="52" customHeight="1">
      <x:c r="A134" s="29" t="str">
        <x:f>IF(P134=0,"",IF('Trades'!A134="","[Trades "&amp;ROW()&amp;"]",'Trades'!A134))</x:f>
      </x:c>
      <x:c r="B134" s="33" t="str">
        <x:f>IF(K134=0,"",CHOOSE(K134,"Completed","Open","Incomplete / invalid","Unsupported"))</x:f>
      </x:c>
      <x:c r="C134" s="33" t="str">
        <x:f>IF(P134=0,"",IF('Trades'!I134="UNSUPPORTED","Additions / reversals are unsupported",IF('Trades'!A134="","Enter a trade ID",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IDs: text starting with A–Z, up to 64 characters; do not use *, ?, ~, =, &lt; or &gt;. Example: T-001.",IF(COUNTIFS('Trades'!$A$9:$A$208,'Trades'!A134)&lt;&gt;1,"Trade ID is duplicated",IF('Trades'!B134="","Enter the symbol",IF(AND('Trades'!C134&lt;&gt;"LONG",'Trades'!C134&lt;&gt;"SHORT"),"Select LONG or SHORT",IF(NOT(ISNUMBER('Trades'!D134)),"Enter a valid opening date/time",IF(OR('Trades'!D134&lt;1,'Trades'!D134&gt;2958465),"Enter a valid opening date/time",IF(NOT(ISNUMBER('Trades'!E134)),"Enter a positive original quantity",IF(OR('Trades'!E134&lt;=0,'Trades'!E134&gt;1000000,ROUND('Trades'!E134,8)&lt;&gt;'Trades'!E134),"Enter a positive original quantity",IF('Trades'!F134="","State the quantity unit",IF(AND('Trades'!I134&lt;&gt;"OPEN",'Trades'!I134&lt;&gt;"CLOSED"),"Select OPEN or CLOSED",IF(AND('Trades'!J134&lt;&gt;"NET",'Trades'!J134&lt;&gt;"GROSS"),"Select NET or GROSS",IF(COUNTIFS('Exits'!$B$9:$B$608,'Trades'!A134,'Exits'!$G$9:$G$608,-1)&gt;0,"Review linked exit rows",IF(D134&gt;'Trades'!E134,"Closed quantity exceeds original",IF(AND('Trades'!I134="OPEN",D134='Trades'!E134),"OPEN conflicts with no remainder",IF('Trades'!I134="OPEN","",IF(O134=0,"Add a closing event in Exits",IF(D134&lt;&gt;'Trades'!E134,"CLOSED requires all quantity closed",IF(AND('Trades'!J134="NET",NOT(ISNUMBER('Trades'!L134))),"Enter the reconciled whole-position net",IF(AND('Trades'!J134="NET",'Trades'!K134&lt;&gt;"YES"),"Confirm the net covers the whole position",IF(IF('Trades'!J134="NET",IF('Trades'!M134="",FALSE,IF(NOT(ISNUMBER('Trades'!M134)),TRUE,OR('Trades'!M134&lt;0,'Trades'!M134&gt;1000000000,ROUND('Trades'!M134,2)&lt;&gt;'Trades'!M134))),FALSE),"Money: at most 2 decimals; absolute input value ≤ 1,000,000,000.",IF(IF('Trades'!J134="NET",IF('Trades'!N134="",FALSE,IF(NOT(ISNUMBER('Trades'!N134)),TRUE,OR('Trades'!N134&lt;0,'Trades'!N134&gt;1000000000,ROUND('Trades'!N134,2)&lt;&gt;'Trades'!N134))),FALSE),"Money: at most 2 decimals; absolute input value ≤ 1,000,000,000.",IF(IF('Trades'!J134="NET",IF('Trades'!O134="",FALSE,IF(NOT(ISNUMBER('Trades'!O134)),TRUE,OR(ABS('Trades'!O134)&gt;1000000000,ROUND('Trades'!O134,2)&lt;&gt;'Trades'!O134))),FALSE),"Money: at most 2 decimals; absolute input value ≤ 1,000,000,000.",IF(AND('Trades'!J134="GROSS",NOT(ISNUMBER('Trades'!M134))),"Enter commission: zero is a value",IF(AND('Trades'!J134="GROSS",'Trades'!M134&lt;0),"Commission must be nonnegative",IF(AND('Trades'!J134="GROSS",NOT(ISNUMBER('Trades'!N134))),"Enter other fees: zero is a value",IF(AND('Trades'!J134="GROSS",'Trades'!N134&lt;0),"Other fees must be nonnegative",IF(AND('Trades'!J134="GROSS",NOT(ISNUMBER('Trades'!O134))),"Enter signed financing, including zero",IF(AND('Trades'!J134="GROSS",NOT(ISNUMBER(F134))),"Enter gross P&amp;L for every exit",IF(IF('Trades'!J134="NET",OR(ABS('Trades'!L134)&gt;1000000000,ROUND('Trades'!L134,2)&lt;&gt;'Trades'!L134),FALSE),"Money: at most 2 decimals; absolute input value ≤ 1,000,000,000.",IF(IF('Trades'!J134="GROSS",OR(ABS('Trades'!M134)&gt;1000000000,ABS('Trades'!N134)&gt;1000000000,ABS('Trades'!O134)&gt;1000000000,ROUND('Trades'!M134,2)&lt;&gt;'Trades'!M134,ROUND('Trades'!N134,2)&lt;&gt;'Trades'!N134,ROUND('Trades'!O134,2)&lt;&gt;'Trades'!O134),FALSE),"Money: at most 2 decimals; absolute input value ≤ 1,000,000,000.",IF(AND('Trades'!G134&lt;&gt;"",OR(NOT(ISNUMBER('Trades'!G134)),'Trades'!G134&lt;=0)),"Enter a positive price or leave blank",IF(AND('Trades'!H134&lt;&gt;"",OR(NOT(ISNUMBER('Trades'!H134)),'Trades'!H134&lt;=0)),"Enter a positive price or leave blank","")))))))))))))))))))))))))))))))))))</x:f>
      </x:c>
      <x:c r="D134" s="31"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n.a.",ROUND(SUMIFS('Exits'!$I$9:$I$608,'Exits'!$B$9:$B$608,'Trades'!A134),8)))</x:f>
      </x:c>
      <x:c r="E134" s="32"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n.a.",IF(OR(O134=0,COUNTIFS('Exits'!$B$9:$B$608,'Trades'!A134,'Exits'!$G$9:$G$608,-1)&gt;0),"n.a.",_xlfn.MAXIFS('Exits'!$C$9:$C$608,'Exits'!$B$9:$B$608,'Trades'!A134))))</x:f>
      </x:c>
      <x:c r="F134" s="30"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n.a.",IF(AND(O134&gt;0,SUMIFS('Exits'!$J$9:$J$608,'Exits'!$B$9:$B$608,'Trades'!A134)=O134),ROUND(SUMIFS('Exits'!$F$9:$F$608,'Exits'!$B$9:$B$608,'Trades'!A134),2),"n.a.")))</x:f>
      </x:c>
      <x:c r="G134" s="30" t="str">
        <x:f>IF(P134=0,"",IF(K134&lt;&gt;1,"n.a.",IF('Trades'!J134="NET",'Trades'!L134,ROUND(F134-'Trades'!M134-'Trades'!N134+'Trades'!O134,2))))</x:f>
      </x:c>
      <x:c r="H134" s="31" t="str">
        <x:f>IF(P134=0,"",IF(N134=1,G134/'Trades'!P134,"n.a."))</x:f>
      </x:c>
      <x:c r="I134" s="33" t="str">
        <x:f>IF(P134=0,"",IF(K134&lt;&gt;1,"Position not completed",IF(NOT(ISNUMBER('Trades'!P134)),"Risk missing or invalid: positive, ≤ 1,000,000,000, at most 2 decimals.",IF(OR('Trades'!P134&lt;=0,'Trades'!P134&gt;1000000000,ROUND('Trades'!P134,2)&lt;&gt;'Trades'!P134),"Risk missing or invalid: positive, ≤ 1,000,000,000, at most 2 decimals.",IF(AND('Trades'!Q134&lt;&gt;"PRICE",'Trades'!Q134&lt;&gt;"ALL_IN"),"Select PRICE or ALL_IN",IF('Trades'!Q134&lt;&gt;'Summary'!$K$4,"Different selected basis","Recorded"))))))</x:f>
      </x:c>
      <x:c r="J134" s="33" t="str">
        <x:f>IF(P134=0,"",IF('Summary'!$H$6="Check date filters","Check date filters",IF(L134=1,"Included",IF(K134=1,"Outside period","Not eligible"))))</x:f>
      </x:c>
      <x:c r="K134" s="29" t="n">
        <x:f>IF(P134=0,0,IF('Trades'!I134="UNSUPPORTED",4,IF(C134&lt;&gt;"",3,IF('Trades'!I134="OPEN",2,1))))</x:f>
        <x:v>0</x:v>
      </x:c>
      <x:c r="L134" s="29" t="n">
        <x:f>IF(OR(K134&lt;&gt;1,'Summary'!$H$6="Check date filters"),0,IF(AND(OR('Summary'!$B$6="",E134&gt;='Summary'!$B$6),OR('Summary'!$E$6="",E134&lt;'Summary'!$E$6+1)),1,0))</x:f>
        <x:v>0</x:v>
      </x:c>
      <x:c r="M134" s="29" t="n">
        <x:f>IF(AND(L134=1,N134=1,'Trades'!Q134='Summary'!$K$4),1,0)</x:f>
        <x:v>0</x:v>
      </x:c>
      <x:c r="N134" s="29" t="n">
        <x:f>IF(K134&lt;&gt;1,0,IF(NOT(ISNUMBER('Trades'!P134)),0,IF(AND('Trades'!P134&gt;0,'Trades'!P134&lt;=1000000000,ROUND('Trades'!P134,2)='Trades'!P134,OR('Trades'!Q134="PRICE",'Trades'!Q134="ALL_IN")),1,0)))</x:f>
        <x:v>0</x:v>
      </x:c>
      <x:c r="O134" s="29" t="n">
        <x:f>IF(P134=0,0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0,COUNTIFS('Exits'!$B$9:$B$608,'Trades'!A134,'Exits'!$K$9:$K$608,1)))</x:f>
        <x:v>0</x:v>
      </x:c>
      <x:c r="P134" s="29" t="n">
        <x:f>IF(COUNTA('Trades'!A134:I134,'Trades'!K134:T134)=0,0,1)</x:f>
        <x:v>0</x:v>
      </x:c>
    </x:row>
    <x:row r="135" ht="52" customHeight="1">
      <x:c r="A135" s="29" t="str">
        <x:f>IF(P135=0,"",IF('Trades'!A135="","[Trades "&amp;ROW()&amp;"]",'Trades'!A135))</x:f>
      </x:c>
      <x:c r="B135" s="33" t="str">
        <x:f>IF(K135=0,"",CHOOSE(K135,"Completed","Open","Incomplete / invalid","Unsupported"))</x:f>
      </x:c>
      <x:c r="C135" s="33" t="str">
        <x:f>IF(P135=0,"",IF('Trades'!I135="UNSUPPORTED","Additions / reversals are unsupported",IF('Trades'!A135="","Enter a trade ID",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IDs: text starting with A–Z, up to 64 characters; do not use *, ?, ~, =, &lt; or &gt;. Example: T-001.",IF(COUNTIFS('Trades'!$A$9:$A$208,'Trades'!A135)&lt;&gt;1,"Trade ID is duplicated",IF('Trades'!B135="","Enter the symbol",IF(AND('Trades'!C135&lt;&gt;"LONG",'Trades'!C135&lt;&gt;"SHORT"),"Select LONG or SHORT",IF(NOT(ISNUMBER('Trades'!D135)),"Enter a valid opening date/time",IF(OR('Trades'!D135&lt;1,'Trades'!D135&gt;2958465),"Enter a valid opening date/time",IF(NOT(ISNUMBER('Trades'!E135)),"Enter a positive original quantity",IF(OR('Trades'!E135&lt;=0,'Trades'!E135&gt;1000000,ROUND('Trades'!E135,8)&lt;&gt;'Trades'!E135),"Enter a positive original quantity",IF('Trades'!F135="","State the quantity unit",IF(AND('Trades'!I135&lt;&gt;"OPEN",'Trades'!I135&lt;&gt;"CLOSED"),"Select OPEN or CLOSED",IF(AND('Trades'!J135&lt;&gt;"NET",'Trades'!J135&lt;&gt;"GROSS"),"Select NET or GROSS",IF(COUNTIFS('Exits'!$B$9:$B$608,'Trades'!A135,'Exits'!$G$9:$G$608,-1)&gt;0,"Review linked exit rows",IF(D135&gt;'Trades'!E135,"Closed quantity exceeds original",IF(AND('Trades'!I135="OPEN",D135='Trades'!E135),"OPEN conflicts with no remainder",IF('Trades'!I135="OPEN","",IF(O135=0,"Add a closing event in Exits",IF(D135&lt;&gt;'Trades'!E135,"CLOSED requires all quantity closed",IF(AND('Trades'!J135="NET",NOT(ISNUMBER('Trades'!L135))),"Enter the reconciled whole-position net",IF(AND('Trades'!J135="NET",'Trades'!K135&lt;&gt;"YES"),"Confirm the net covers the whole position",IF(IF('Trades'!J135="NET",IF('Trades'!M135="",FALSE,IF(NOT(ISNUMBER('Trades'!M135)),TRUE,OR('Trades'!M135&lt;0,'Trades'!M135&gt;1000000000,ROUND('Trades'!M135,2)&lt;&gt;'Trades'!M135))),FALSE),"Money: at most 2 decimals; absolute input value ≤ 1,000,000,000.",IF(IF('Trades'!J135="NET",IF('Trades'!N135="",FALSE,IF(NOT(ISNUMBER('Trades'!N135)),TRUE,OR('Trades'!N135&lt;0,'Trades'!N135&gt;1000000000,ROUND('Trades'!N135,2)&lt;&gt;'Trades'!N135))),FALSE),"Money: at most 2 decimals; absolute input value ≤ 1,000,000,000.",IF(IF('Trades'!J135="NET",IF('Trades'!O135="",FALSE,IF(NOT(ISNUMBER('Trades'!O135)),TRUE,OR(ABS('Trades'!O135)&gt;1000000000,ROUND('Trades'!O135,2)&lt;&gt;'Trades'!O135))),FALSE),"Money: at most 2 decimals; absolute input value ≤ 1,000,000,000.",IF(AND('Trades'!J135="GROSS",NOT(ISNUMBER('Trades'!M135))),"Enter commission: zero is a value",IF(AND('Trades'!J135="GROSS",'Trades'!M135&lt;0),"Commission must be nonnegative",IF(AND('Trades'!J135="GROSS",NOT(ISNUMBER('Trades'!N135))),"Enter other fees: zero is a value",IF(AND('Trades'!J135="GROSS",'Trades'!N135&lt;0),"Other fees must be nonnegative",IF(AND('Trades'!J135="GROSS",NOT(ISNUMBER('Trades'!O135))),"Enter signed financing, including zero",IF(AND('Trades'!J135="GROSS",NOT(ISNUMBER(F135))),"Enter gross P&amp;L for every exit",IF(IF('Trades'!J135="NET",OR(ABS('Trades'!L135)&gt;1000000000,ROUND('Trades'!L135,2)&lt;&gt;'Trades'!L135),FALSE),"Money: at most 2 decimals; absolute input value ≤ 1,000,000,000.",IF(IF('Trades'!J135="GROSS",OR(ABS('Trades'!M135)&gt;1000000000,ABS('Trades'!N135)&gt;1000000000,ABS('Trades'!O135)&gt;1000000000,ROUND('Trades'!M135,2)&lt;&gt;'Trades'!M135,ROUND('Trades'!N135,2)&lt;&gt;'Trades'!N135,ROUND('Trades'!O135,2)&lt;&gt;'Trades'!O135),FALSE),"Money: at most 2 decimals; absolute input value ≤ 1,000,000,000.",IF(AND('Trades'!G135&lt;&gt;"",OR(NOT(ISNUMBER('Trades'!G135)),'Trades'!G135&lt;=0)),"Enter a positive price or leave blank",IF(AND('Trades'!H135&lt;&gt;"",OR(NOT(ISNUMBER('Trades'!H135)),'Trades'!H135&lt;=0)),"Enter a positive price or leave blank","")))))))))))))))))))))))))))))))))))</x:f>
      </x:c>
      <x:c r="D135" s="31"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n.a.",ROUND(SUMIFS('Exits'!$I$9:$I$608,'Exits'!$B$9:$B$608,'Trades'!A135),8)))</x:f>
      </x:c>
      <x:c r="E135" s="32"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n.a.",IF(OR(O135=0,COUNTIFS('Exits'!$B$9:$B$608,'Trades'!A135,'Exits'!$G$9:$G$608,-1)&gt;0),"n.a.",_xlfn.MAXIFS('Exits'!$C$9:$C$608,'Exits'!$B$9:$B$608,'Trades'!A135))))</x:f>
      </x:c>
      <x:c r="F135" s="30"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n.a.",IF(AND(O135&gt;0,SUMIFS('Exits'!$J$9:$J$608,'Exits'!$B$9:$B$608,'Trades'!A135)=O135),ROUND(SUMIFS('Exits'!$F$9:$F$608,'Exits'!$B$9:$B$608,'Trades'!A135),2),"n.a.")))</x:f>
      </x:c>
      <x:c r="G135" s="30" t="str">
        <x:f>IF(P135=0,"",IF(K135&lt;&gt;1,"n.a.",IF('Trades'!J135="NET",'Trades'!L135,ROUND(F135-'Trades'!M135-'Trades'!N135+'Trades'!O135,2))))</x:f>
      </x:c>
      <x:c r="H135" s="31" t="str">
        <x:f>IF(P135=0,"",IF(N135=1,G135/'Trades'!P135,"n.a."))</x:f>
      </x:c>
      <x:c r="I135" s="33" t="str">
        <x:f>IF(P135=0,"",IF(K135&lt;&gt;1,"Position not completed",IF(NOT(ISNUMBER('Trades'!P135)),"Risk missing or invalid: positive, ≤ 1,000,000,000, at most 2 decimals.",IF(OR('Trades'!P135&lt;=0,'Trades'!P135&gt;1000000000,ROUND('Trades'!P135,2)&lt;&gt;'Trades'!P135),"Risk missing or invalid: positive, ≤ 1,000,000,000, at most 2 decimals.",IF(AND('Trades'!Q135&lt;&gt;"PRICE",'Trades'!Q135&lt;&gt;"ALL_IN"),"Select PRICE or ALL_IN",IF('Trades'!Q135&lt;&gt;'Summary'!$K$4,"Different selected basis","Recorded"))))))</x:f>
      </x:c>
      <x:c r="J135" s="33" t="str">
        <x:f>IF(P135=0,"",IF('Summary'!$H$6="Check date filters","Check date filters",IF(L135=1,"Included",IF(K135=1,"Outside period","Not eligible"))))</x:f>
      </x:c>
      <x:c r="K135" s="29" t="n">
        <x:f>IF(P135=0,0,IF('Trades'!I135="UNSUPPORTED",4,IF(C135&lt;&gt;"",3,IF('Trades'!I135="OPEN",2,1))))</x:f>
        <x:v>0</x:v>
      </x:c>
      <x:c r="L135" s="29" t="n">
        <x:f>IF(OR(K135&lt;&gt;1,'Summary'!$H$6="Check date filters"),0,IF(AND(OR('Summary'!$B$6="",E135&gt;='Summary'!$B$6),OR('Summary'!$E$6="",E135&lt;'Summary'!$E$6+1)),1,0))</x:f>
        <x:v>0</x:v>
      </x:c>
      <x:c r="M135" s="29" t="n">
        <x:f>IF(AND(L135=1,N135=1,'Trades'!Q135='Summary'!$K$4),1,0)</x:f>
        <x:v>0</x:v>
      </x:c>
      <x:c r="N135" s="29" t="n">
        <x:f>IF(K135&lt;&gt;1,0,IF(NOT(ISNUMBER('Trades'!P135)),0,IF(AND('Trades'!P135&gt;0,'Trades'!P135&lt;=1000000000,ROUND('Trades'!P135,2)='Trades'!P135,OR('Trades'!Q135="PRICE",'Trades'!Q135="ALL_IN")),1,0)))</x:f>
        <x:v>0</x:v>
      </x:c>
      <x:c r="O135" s="29" t="n">
        <x:f>IF(P135=0,0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0,COUNTIFS('Exits'!$B$9:$B$608,'Trades'!A135,'Exits'!$K$9:$K$608,1)))</x:f>
        <x:v>0</x:v>
      </x:c>
      <x:c r="P135" s="29" t="n">
        <x:f>IF(COUNTA('Trades'!A135:I135,'Trades'!K135:T135)=0,0,1)</x:f>
        <x:v>0</x:v>
      </x:c>
    </x:row>
    <x:row r="136" ht="52" customHeight="1">
      <x:c r="A136" s="29" t="str">
        <x:f>IF(P136=0,"",IF('Trades'!A136="","[Trades "&amp;ROW()&amp;"]",'Trades'!A136))</x:f>
      </x:c>
      <x:c r="B136" s="33" t="str">
        <x:f>IF(K136=0,"",CHOOSE(K136,"Completed","Open","Incomplete / invalid","Unsupported"))</x:f>
      </x:c>
      <x:c r="C136" s="33" t="str">
        <x:f>IF(P136=0,"",IF('Trades'!I136="UNSUPPORTED","Additions / reversals are unsupported",IF('Trades'!A136="","Enter a trade ID",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IDs: text starting with A–Z, up to 64 characters; do not use *, ?, ~, =, &lt; or &gt;. Example: T-001.",IF(COUNTIFS('Trades'!$A$9:$A$208,'Trades'!A136)&lt;&gt;1,"Trade ID is duplicated",IF('Trades'!B136="","Enter the symbol",IF(AND('Trades'!C136&lt;&gt;"LONG",'Trades'!C136&lt;&gt;"SHORT"),"Select LONG or SHORT",IF(NOT(ISNUMBER('Trades'!D136)),"Enter a valid opening date/time",IF(OR('Trades'!D136&lt;1,'Trades'!D136&gt;2958465),"Enter a valid opening date/time",IF(NOT(ISNUMBER('Trades'!E136)),"Enter a positive original quantity",IF(OR('Trades'!E136&lt;=0,'Trades'!E136&gt;1000000,ROUND('Trades'!E136,8)&lt;&gt;'Trades'!E136),"Enter a positive original quantity",IF('Trades'!F136="","State the quantity unit",IF(AND('Trades'!I136&lt;&gt;"OPEN",'Trades'!I136&lt;&gt;"CLOSED"),"Select OPEN or CLOSED",IF(AND('Trades'!J136&lt;&gt;"NET",'Trades'!J136&lt;&gt;"GROSS"),"Select NET or GROSS",IF(COUNTIFS('Exits'!$B$9:$B$608,'Trades'!A136,'Exits'!$G$9:$G$608,-1)&gt;0,"Review linked exit rows",IF(D136&gt;'Trades'!E136,"Closed quantity exceeds original",IF(AND('Trades'!I136="OPEN",D136='Trades'!E136),"OPEN conflicts with no remainder",IF('Trades'!I136="OPEN","",IF(O136=0,"Add a closing event in Exits",IF(D136&lt;&gt;'Trades'!E136,"CLOSED requires all quantity closed",IF(AND('Trades'!J136="NET",NOT(ISNUMBER('Trades'!L136))),"Enter the reconciled whole-position net",IF(AND('Trades'!J136="NET",'Trades'!K136&lt;&gt;"YES"),"Confirm the net covers the whole position",IF(IF('Trades'!J136="NET",IF('Trades'!M136="",FALSE,IF(NOT(ISNUMBER('Trades'!M136)),TRUE,OR('Trades'!M136&lt;0,'Trades'!M136&gt;1000000000,ROUND('Trades'!M136,2)&lt;&gt;'Trades'!M136))),FALSE),"Money: at most 2 decimals; absolute input value ≤ 1,000,000,000.",IF(IF('Trades'!J136="NET",IF('Trades'!N136="",FALSE,IF(NOT(ISNUMBER('Trades'!N136)),TRUE,OR('Trades'!N136&lt;0,'Trades'!N136&gt;1000000000,ROUND('Trades'!N136,2)&lt;&gt;'Trades'!N136))),FALSE),"Money: at most 2 decimals; absolute input value ≤ 1,000,000,000.",IF(IF('Trades'!J136="NET",IF('Trades'!O136="",FALSE,IF(NOT(ISNUMBER('Trades'!O136)),TRUE,OR(ABS('Trades'!O136)&gt;1000000000,ROUND('Trades'!O136,2)&lt;&gt;'Trades'!O136))),FALSE),"Money: at most 2 decimals; absolute input value ≤ 1,000,000,000.",IF(AND('Trades'!J136="GROSS",NOT(ISNUMBER('Trades'!M136))),"Enter commission: zero is a value",IF(AND('Trades'!J136="GROSS",'Trades'!M136&lt;0),"Commission must be nonnegative",IF(AND('Trades'!J136="GROSS",NOT(ISNUMBER('Trades'!N136))),"Enter other fees: zero is a value",IF(AND('Trades'!J136="GROSS",'Trades'!N136&lt;0),"Other fees must be nonnegative",IF(AND('Trades'!J136="GROSS",NOT(ISNUMBER('Trades'!O136))),"Enter signed financing, including zero",IF(AND('Trades'!J136="GROSS",NOT(ISNUMBER(F136))),"Enter gross P&amp;L for every exit",IF(IF('Trades'!J136="NET",OR(ABS('Trades'!L136)&gt;1000000000,ROUND('Trades'!L136,2)&lt;&gt;'Trades'!L136),FALSE),"Money: at most 2 decimals; absolute input value ≤ 1,000,000,000.",IF(IF('Trades'!J136="GROSS",OR(ABS('Trades'!M136)&gt;1000000000,ABS('Trades'!N136)&gt;1000000000,ABS('Trades'!O136)&gt;1000000000,ROUND('Trades'!M136,2)&lt;&gt;'Trades'!M136,ROUND('Trades'!N136,2)&lt;&gt;'Trades'!N136,ROUND('Trades'!O136,2)&lt;&gt;'Trades'!O136),FALSE),"Money: at most 2 decimals; absolute input value ≤ 1,000,000,000.",IF(AND('Trades'!G136&lt;&gt;"",OR(NOT(ISNUMBER('Trades'!G136)),'Trades'!G136&lt;=0)),"Enter a positive price or leave blank",IF(AND('Trades'!H136&lt;&gt;"",OR(NOT(ISNUMBER('Trades'!H136)),'Trades'!H136&lt;=0)),"Enter a positive price or leave blank","")))))))))))))))))))))))))))))))))))</x:f>
      </x:c>
      <x:c r="D136" s="31"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n.a.",ROUND(SUMIFS('Exits'!$I$9:$I$608,'Exits'!$B$9:$B$608,'Trades'!A136),8)))</x:f>
      </x:c>
      <x:c r="E136" s="32"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n.a.",IF(OR(O136=0,COUNTIFS('Exits'!$B$9:$B$608,'Trades'!A136,'Exits'!$G$9:$G$608,-1)&gt;0),"n.a.",_xlfn.MAXIFS('Exits'!$C$9:$C$608,'Exits'!$B$9:$B$608,'Trades'!A136))))</x:f>
      </x:c>
      <x:c r="F136" s="30"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n.a.",IF(AND(O136&gt;0,SUMIFS('Exits'!$J$9:$J$608,'Exits'!$B$9:$B$608,'Trades'!A136)=O136),ROUND(SUMIFS('Exits'!$F$9:$F$608,'Exits'!$B$9:$B$608,'Trades'!A136),2),"n.a.")))</x:f>
      </x:c>
      <x:c r="G136" s="30" t="str">
        <x:f>IF(P136=0,"",IF(K136&lt;&gt;1,"n.a.",IF('Trades'!J136="NET",'Trades'!L136,ROUND(F136-'Trades'!M136-'Trades'!N136+'Trades'!O136,2))))</x:f>
      </x:c>
      <x:c r="H136" s="31" t="str">
        <x:f>IF(P136=0,"",IF(N136=1,G136/'Trades'!P136,"n.a."))</x:f>
      </x:c>
      <x:c r="I136" s="33" t="str">
        <x:f>IF(P136=0,"",IF(K136&lt;&gt;1,"Position not completed",IF(NOT(ISNUMBER('Trades'!P136)),"Risk missing or invalid: positive, ≤ 1,000,000,000, at most 2 decimals.",IF(OR('Trades'!P136&lt;=0,'Trades'!P136&gt;1000000000,ROUND('Trades'!P136,2)&lt;&gt;'Trades'!P136),"Risk missing or invalid: positive, ≤ 1,000,000,000, at most 2 decimals.",IF(AND('Trades'!Q136&lt;&gt;"PRICE",'Trades'!Q136&lt;&gt;"ALL_IN"),"Select PRICE or ALL_IN",IF('Trades'!Q136&lt;&gt;'Summary'!$K$4,"Different selected basis","Recorded"))))))</x:f>
      </x:c>
      <x:c r="J136" s="33" t="str">
        <x:f>IF(P136=0,"",IF('Summary'!$H$6="Check date filters","Check date filters",IF(L136=1,"Included",IF(K136=1,"Outside period","Not eligible"))))</x:f>
      </x:c>
      <x:c r="K136" s="29" t="n">
        <x:f>IF(P136=0,0,IF('Trades'!I136="UNSUPPORTED",4,IF(C136&lt;&gt;"",3,IF('Trades'!I136="OPEN",2,1))))</x:f>
        <x:v>0</x:v>
      </x:c>
      <x:c r="L136" s="29" t="n">
        <x:f>IF(OR(K136&lt;&gt;1,'Summary'!$H$6="Check date filters"),0,IF(AND(OR('Summary'!$B$6="",E136&gt;='Summary'!$B$6),OR('Summary'!$E$6="",E136&lt;'Summary'!$E$6+1)),1,0))</x:f>
        <x:v>0</x:v>
      </x:c>
      <x:c r="M136" s="29" t="n">
        <x:f>IF(AND(L136=1,N136=1,'Trades'!Q136='Summary'!$K$4),1,0)</x:f>
        <x:v>0</x:v>
      </x:c>
      <x:c r="N136" s="29" t="n">
        <x:f>IF(K136&lt;&gt;1,0,IF(NOT(ISNUMBER('Trades'!P136)),0,IF(AND('Trades'!P136&gt;0,'Trades'!P136&lt;=1000000000,ROUND('Trades'!P136,2)='Trades'!P136,OR('Trades'!Q136="PRICE",'Trades'!Q136="ALL_IN")),1,0)))</x:f>
        <x:v>0</x:v>
      </x:c>
      <x:c r="O136" s="29" t="n">
        <x:f>IF(P136=0,0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0,COUNTIFS('Exits'!$B$9:$B$608,'Trades'!A136,'Exits'!$K$9:$K$608,1)))</x:f>
        <x:v>0</x:v>
      </x:c>
      <x:c r="P136" s="29" t="n">
        <x:f>IF(COUNTA('Trades'!A136:I136,'Trades'!K136:T136)=0,0,1)</x:f>
        <x:v>0</x:v>
      </x:c>
    </x:row>
    <x:row r="137" ht="52" customHeight="1">
      <x:c r="A137" s="29" t="str">
        <x:f>IF(P137=0,"",IF('Trades'!A137="","[Trades "&amp;ROW()&amp;"]",'Trades'!A137))</x:f>
      </x:c>
      <x:c r="B137" s="33" t="str">
        <x:f>IF(K137=0,"",CHOOSE(K137,"Completed","Open","Incomplete / invalid","Unsupported"))</x:f>
      </x:c>
      <x:c r="C137" s="33" t="str">
        <x:f>IF(P137=0,"",IF('Trades'!I137="UNSUPPORTED","Additions / reversals are unsupported",IF('Trades'!A137="","Enter a trade ID",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IDs: text starting with A–Z, up to 64 characters; do not use *, ?, ~, =, &lt; or &gt;. Example: T-001.",IF(COUNTIFS('Trades'!$A$9:$A$208,'Trades'!A137)&lt;&gt;1,"Trade ID is duplicated",IF('Trades'!B137="","Enter the symbol",IF(AND('Trades'!C137&lt;&gt;"LONG",'Trades'!C137&lt;&gt;"SHORT"),"Select LONG or SHORT",IF(NOT(ISNUMBER('Trades'!D137)),"Enter a valid opening date/time",IF(OR('Trades'!D137&lt;1,'Trades'!D137&gt;2958465),"Enter a valid opening date/time",IF(NOT(ISNUMBER('Trades'!E137)),"Enter a positive original quantity",IF(OR('Trades'!E137&lt;=0,'Trades'!E137&gt;1000000,ROUND('Trades'!E137,8)&lt;&gt;'Trades'!E137),"Enter a positive original quantity",IF('Trades'!F137="","State the quantity unit",IF(AND('Trades'!I137&lt;&gt;"OPEN",'Trades'!I137&lt;&gt;"CLOSED"),"Select OPEN or CLOSED",IF(AND('Trades'!J137&lt;&gt;"NET",'Trades'!J137&lt;&gt;"GROSS"),"Select NET or GROSS",IF(COUNTIFS('Exits'!$B$9:$B$608,'Trades'!A137,'Exits'!$G$9:$G$608,-1)&gt;0,"Review linked exit rows",IF(D137&gt;'Trades'!E137,"Closed quantity exceeds original",IF(AND('Trades'!I137="OPEN",D137='Trades'!E137),"OPEN conflicts with no remainder",IF('Trades'!I137="OPEN","",IF(O137=0,"Add a closing event in Exits",IF(D137&lt;&gt;'Trades'!E137,"CLOSED requires all quantity closed",IF(AND('Trades'!J137="NET",NOT(ISNUMBER('Trades'!L137))),"Enter the reconciled whole-position net",IF(AND('Trades'!J137="NET",'Trades'!K137&lt;&gt;"YES"),"Confirm the net covers the whole position",IF(IF('Trades'!J137="NET",IF('Trades'!M137="",FALSE,IF(NOT(ISNUMBER('Trades'!M137)),TRUE,OR('Trades'!M137&lt;0,'Trades'!M137&gt;1000000000,ROUND('Trades'!M137,2)&lt;&gt;'Trades'!M137))),FALSE),"Money: at most 2 decimals; absolute input value ≤ 1,000,000,000.",IF(IF('Trades'!J137="NET",IF('Trades'!N137="",FALSE,IF(NOT(ISNUMBER('Trades'!N137)),TRUE,OR('Trades'!N137&lt;0,'Trades'!N137&gt;1000000000,ROUND('Trades'!N137,2)&lt;&gt;'Trades'!N137))),FALSE),"Money: at most 2 decimals; absolute input value ≤ 1,000,000,000.",IF(IF('Trades'!J137="NET",IF('Trades'!O137="",FALSE,IF(NOT(ISNUMBER('Trades'!O137)),TRUE,OR(ABS('Trades'!O137)&gt;1000000000,ROUND('Trades'!O137,2)&lt;&gt;'Trades'!O137))),FALSE),"Money: at most 2 decimals; absolute input value ≤ 1,000,000,000.",IF(AND('Trades'!J137="GROSS",NOT(ISNUMBER('Trades'!M137))),"Enter commission: zero is a value",IF(AND('Trades'!J137="GROSS",'Trades'!M137&lt;0),"Commission must be nonnegative",IF(AND('Trades'!J137="GROSS",NOT(ISNUMBER('Trades'!N137))),"Enter other fees: zero is a value",IF(AND('Trades'!J137="GROSS",'Trades'!N137&lt;0),"Other fees must be nonnegative",IF(AND('Trades'!J137="GROSS",NOT(ISNUMBER('Trades'!O137))),"Enter signed financing, including zero",IF(AND('Trades'!J137="GROSS",NOT(ISNUMBER(F137))),"Enter gross P&amp;L for every exit",IF(IF('Trades'!J137="NET",OR(ABS('Trades'!L137)&gt;1000000000,ROUND('Trades'!L137,2)&lt;&gt;'Trades'!L137),FALSE),"Money: at most 2 decimals; absolute input value ≤ 1,000,000,000.",IF(IF('Trades'!J137="GROSS",OR(ABS('Trades'!M137)&gt;1000000000,ABS('Trades'!N137)&gt;1000000000,ABS('Trades'!O137)&gt;1000000000,ROUND('Trades'!M137,2)&lt;&gt;'Trades'!M137,ROUND('Trades'!N137,2)&lt;&gt;'Trades'!N137,ROUND('Trades'!O137,2)&lt;&gt;'Trades'!O137),FALSE),"Money: at most 2 decimals; absolute input value ≤ 1,000,000,000.",IF(AND('Trades'!G137&lt;&gt;"",OR(NOT(ISNUMBER('Trades'!G137)),'Trades'!G137&lt;=0)),"Enter a positive price or leave blank",IF(AND('Trades'!H137&lt;&gt;"",OR(NOT(ISNUMBER('Trades'!H137)),'Trades'!H137&lt;=0)),"Enter a positive price or leave blank","")))))))))))))))))))))))))))))))))))</x:f>
      </x:c>
      <x:c r="D137" s="31"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n.a.",ROUND(SUMIFS('Exits'!$I$9:$I$608,'Exits'!$B$9:$B$608,'Trades'!A137),8)))</x:f>
      </x:c>
      <x:c r="E137" s="32"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n.a.",IF(OR(O137=0,COUNTIFS('Exits'!$B$9:$B$608,'Trades'!A137,'Exits'!$G$9:$G$608,-1)&gt;0),"n.a.",_xlfn.MAXIFS('Exits'!$C$9:$C$608,'Exits'!$B$9:$B$608,'Trades'!A137))))</x:f>
      </x:c>
      <x:c r="F137" s="30"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n.a.",IF(AND(O137&gt;0,SUMIFS('Exits'!$J$9:$J$608,'Exits'!$B$9:$B$608,'Trades'!A137)=O137),ROUND(SUMIFS('Exits'!$F$9:$F$608,'Exits'!$B$9:$B$608,'Trades'!A137),2),"n.a.")))</x:f>
      </x:c>
      <x:c r="G137" s="30" t="str">
        <x:f>IF(P137=0,"",IF(K137&lt;&gt;1,"n.a.",IF('Trades'!J137="NET",'Trades'!L137,ROUND(F137-'Trades'!M137-'Trades'!N137+'Trades'!O137,2))))</x:f>
      </x:c>
      <x:c r="H137" s="31" t="str">
        <x:f>IF(P137=0,"",IF(N137=1,G137/'Trades'!P137,"n.a."))</x:f>
      </x:c>
      <x:c r="I137" s="33" t="str">
        <x:f>IF(P137=0,"",IF(K137&lt;&gt;1,"Position not completed",IF(NOT(ISNUMBER('Trades'!P137)),"Risk missing or invalid: positive, ≤ 1,000,000,000, at most 2 decimals.",IF(OR('Trades'!P137&lt;=0,'Trades'!P137&gt;1000000000,ROUND('Trades'!P137,2)&lt;&gt;'Trades'!P137),"Risk missing or invalid: positive, ≤ 1,000,000,000, at most 2 decimals.",IF(AND('Trades'!Q137&lt;&gt;"PRICE",'Trades'!Q137&lt;&gt;"ALL_IN"),"Select PRICE or ALL_IN",IF('Trades'!Q137&lt;&gt;'Summary'!$K$4,"Different selected basis","Recorded"))))))</x:f>
      </x:c>
      <x:c r="J137" s="33" t="str">
        <x:f>IF(P137=0,"",IF('Summary'!$H$6="Check date filters","Check date filters",IF(L137=1,"Included",IF(K137=1,"Outside period","Not eligible"))))</x:f>
      </x:c>
      <x:c r="K137" s="29" t="n">
        <x:f>IF(P137=0,0,IF('Trades'!I137="UNSUPPORTED",4,IF(C137&lt;&gt;"",3,IF('Trades'!I137="OPEN",2,1))))</x:f>
        <x:v>0</x:v>
      </x:c>
      <x:c r="L137" s="29" t="n">
        <x:f>IF(OR(K137&lt;&gt;1,'Summary'!$H$6="Check date filters"),0,IF(AND(OR('Summary'!$B$6="",E137&gt;='Summary'!$B$6),OR('Summary'!$E$6="",E137&lt;'Summary'!$E$6+1)),1,0))</x:f>
        <x:v>0</x:v>
      </x:c>
      <x:c r="M137" s="29" t="n">
        <x:f>IF(AND(L137=1,N137=1,'Trades'!Q137='Summary'!$K$4),1,0)</x:f>
        <x:v>0</x:v>
      </x:c>
      <x:c r="N137" s="29" t="n">
        <x:f>IF(K137&lt;&gt;1,0,IF(NOT(ISNUMBER('Trades'!P137)),0,IF(AND('Trades'!P137&gt;0,'Trades'!P137&lt;=1000000000,ROUND('Trades'!P137,2)='Trades'!P137,OR('Trades'!Q137="PRICE",'Trades'!Q137="ALL_IN")),1,0)))</x:f>
        <x:v>0</x:v>
      </x:c>
      <x:c r="O137" s="29" t="n">
        <x:f>IF(P137=0,0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0,COUNTIFS('Exits'!$B$9:$B$608,'Trades'!A137,'Exits'!$K$9:$K$608,1)))</x:f>
        <x:v>0</x:v>
      </x:c>
      <x:c r="P137" s="29" t="n">
        <x:f>IF(COUNTA('Trades'!A137:I137,'Trades'!K137:T137)=0,0,1)</x:f>
        <x:v>0</x:v>
      </x:c>
    </x:row>
    <x:row r="138" ht="52" customHeight="1">
      <x:c r="A138" s="29" t="str">
        <x:f>IF(P138=0,"",IF('Trades'!A138="","[Trades "&amp;ROW()&amp;"]",'Trades'!A138))</x:f>
      </x:c>
      <x:c r="B138" s="33" t="str">
        <x:f>IF(K138=0,"",CHOOSE(K138,"Completed","Open","Incomplete / invalid","Unsupported"))</x:f>
      </x:c>
      <x:c r="C138" s="33" t="str">
        <x:f>IF(P138=0,"",IF('Trades'!I138="UNSUPPORTED","Additions / reversals are unsupported",IF('Trades'!A138="","Enter a trade ID",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IDs: text starting with A–Z, up to 64 characters; do not use *, ?, ~, =, &lt; or &gt;. Example: T-001.",IF(COUNTIFS('Trades'!$A$9:$A$208,'Trades'!A138)&lt;&gt;1,"Trade ID is duplicated",IF('Trades'!B138="","Enter the symbol",IF(AND('Trades'!C138&lt;&gt;"LONG",'Trades'!C138&lt;&gt;"SHORT"),"Select LONG or SHORT",IF(NOT(ISNUMBER('Trades'!D138)),"Enter a valid opening date/time",IF(OR('Trades'!D138&lt;1,'Trades'!D138&gt;2958465),"Enter a valid opening date/time",IF(NOT(ISNUMBER('Trades'!E138)),"Enter a positive original quantity",IF(OR('Trades'!E138&lt;=0,'Trades'!E138&gt;1000000,ROUND('Trades'!E138,8)&lt;&gt;'Trades'!E138),"Enter a positive original quantity",IF('Trades'!F138="","State the quantity unit",IF(AND('Trades'!I138&lt;&gt;"OPEN",'Trades'!I138&lt;&gt;"CLOSED"),"Select OPEN or CLOSED",IF(AND('Trades'!J138&lt;&gt;"NET",'Trades'!J138&lt;&gt;"GROSS"),"Select NET or GROSS",IF(COUNTIFS('Exits'!$B$9:$B$608,'Trades'!A138,'Exits'!$G$9:$G$608,-1)&gt;0,"Review linked exit rows",IF(D138&gt;'Trades'!E138,"Closed quantity exceeds original",IF(AND('Trades'!I138="OPEN",D138='Trades'!E138),"OPEN conflicts with no remainder",IF('Trades'!I138="OPEN","",IF(O138=0,"Add a closing event in Exits",IF(D138&lt;&gt;'Trades'!E138,"CLOSED requires all quantity closed",IF(AND('Trades'!J138="NET",NOT(ISNUMBER('Trades'!L138))),"Enter the reconciled whole-position net",IF(AND('Trades'!J138="NET",'Trades'!K138&lt;&gt;"YES"),"Confirm the net covers the whole position",IF(IF('Trades'!J138="NET",IF('Trades'!M138="",FALSE,IF(NOT(ISNUMBER('Trades'!M138)),TRUE,OR('Trades'!M138&lt;0,'Trades'!M138&gt;1000000000,ROUND('Trades'!M138,2)&lt;&gt;'Trades'!M138))),FALSE),"Money: at most 2 decimals; absolute input value ≤ 1,000,000,000.",IF(IF('Trades'!J138="NET",IF('Trades'!N138="",FALSE,IF(NOT(ISNUMBER('Trades'!N138)),TRUE,OR('Trades'!N138&lt;0,'Trades'!N138&gt;1000000000,ROUND('Trades'!N138,2)&lt;&gt;'Trades'!N138))),FALSE),"Money: at most 2 decimals; absolute input value ≤ 1,000,000,000.",IF(IF('Trades'!J138="NET",IF('Trades'!O138="",FALSE,IF(NOT(ISNUMBER('Trades'!O138)),TRUE,OR(ABS('Trades'!O138)&gt;1000000000,ROUND('Trades'!O138,2)&lt;&gt;'Trades'!O138))),FALSE),"Money: at most 2 decimals; absolute input value ≤ 1,000,000,000.",IF(AND('Trades'!J138="GROSS",NOT(ISNUMBER('Trades'!M138))),"Enter commission: zero is a value",IF(AND('Trades'!J138="GROSS",'Trades'!M138&lt;0),"Commission must be nonnegative",IF(AND('Trades'!J138="GROSS",NOT(ISNUMBER('Trades'!N138))),"Enter other fees: zero is a value",IF(AND('Trades'!J138="GROSS",'Trades'!N138&lt;0),"Other fees must be nonnegative",IF(AND('Trades'!J138="GROSS",NOT(ISNUMBER('Trades'!O138))),"Enter signed financing, including zero",IF(AND('Trades'!J138="GROSS",NOT(ISNUMBER(F138))),"Enter gross P&amp;L for every exit",IF(IF('Trades'!J138="NET",OR(ABS('Trades'!L138)&gt;1000000000,ROUND('Trades'!L138,2)&lt;&gt;'Trades'!L138),FALSE),"Money: at most 2 decimals; absolute input value ≤ 1,000,000,000.",IF(IF('Trades'!J138="GROSS",OR(ABS('Trades'!M138)&gt;1000000000,ABS('Trades'!N138)&gt;1000000000,ABS('Trades'!O138)&gt;1000000000,ROUND('Trades'!M138,2)&lt;&gt;'Trades'!M138,ROUND('Trades'!N138,2)&lt;&gt;'Trades'!N138,ROUND('Trades'!O138,2)&lt;&gt;'Trades'!O138),FALSE),"Money: at most 2 decimals; absolute input value ≤ 1,000,000,000.",IF(AND('Trades'!G138&lt;&gt;"",OR(NOT(ISNUMBER('Trades'!G138)),'Trades'!G138&lt;=0)),"Enter a positive price or leave blank",IF(AND('Trades'!H138&lt;&gt;"",OR(NOT(ISNUMBER('Trades'!H138)),'Trades'!H138&lt;=0)),"Enter a positive price or leave blank","")))))))))))))))))))))))))))))))))))</x:f>
      </x:c>
      <x:c r="D138" s="31"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n.a.",ROUND(SUMIFS('Exits'!$I$9:$I$608,'Exits'!$B$9:$B$608,'Trades'!A138),8)))</x:f>
      </x:c>
      <x:c r="E138" s="32"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n.a.",IF(OR(O138=0,COUNTIFS('Exits'!$B$9:$B$608,'Trades'!A138,'Exits'!$G$9:$G$608,-1)&gt;0),"n.a.",_xlfn.MAXIFS('Exits'!$C$9:$C$608,'Exits'!$B$9:$B$608,'Trades'!A138))))</x:f>
      </x:c>
      <x:c r="F138" s="30"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n.a.",IF(AND(O138&gt;0,SUMIFS('Exits'!$J$9:$J$608,'Exits'!$B$9:$B$608,'Trades'!A138)=O138),ROUND(SUMIFS('Exits'!$F$9:$F$608,'Exits'!$B$9:$B$608,'Trades'!A138),2),"n.a.")))</x:f>
      </x:c>
      <x:c r="G138" s="30" t="str">
        <x:f>IF(P138=0,"",IF(K138&lt;&gt;1,"n.a.",IF('Trades'!J138="NET",'Trades'!L138,ROUND(F138-'Trades'!M138-'Trades'!N138+'Trades'!O138,2))))</x:f>
      </x:c>
      <x:c r="H138" s="31" t="str">
        <x:f>IF(P138=0,"",IF(N138=1,G138/'Trades'!P138,"n.a."))</x:f>
      </x:c>
      <x:c r="I138" s="33" t="str">
        <x:f>IF(P138=0,"",IF(K138&lt;&gt;1,"Position not completed",IF(NOT(ISNUMBER('Trades'!P138)),"Risk missing or invalid: positive, ≤ 1,000,000,000, at most 2 decimals.",IF(OR('Trades'!P138&lt;=0,'Trades'!P138&gt;1000000000,ROUND('Trades'!P138,2)&lt;&gt;'Trades'!P138),"Risk missing or invalid: positive, ≤ 1,000,000,000, at most 2 decimals.",IF(AND('Trades'!Q138&lt;&gt;"PRICE",'Trades'!Q138&lt;&gt;"ALL_IN"),"Select PRICE or ALL_IN",IF('Trades'!Q138&lt;&gt;'Summary'!$K$4,"Different selected basis","Recorded"))))))</x:f>
      </x:c>
      <x:c r="J138" s="33" t="str">
        <x:f>IF(P138=0,"",IF('Summary'!$H$6="Check date filters","Check date filters",IF(L138=1,"Included",IF(K138=1,"Outside period","Not eligible"))))</x:f>
      </x:c>
      <x:c r="K138" s="29" t="n">
        <x:f>IF(P138=0,0,IF('Trades'!I138="UNSUPPORTED",4,IF(C138&lt;&gt;"",3,IF('Trades'!I138="OPEN",2,1))))</x:f>
        <x:v>0</x:v>
      </x:c>
      <x:c r="L138" s="29" t="n">
        <x:f>IF(OR(K138&lt;&gt;1,'Summary'!$H$6="Check date filters"),0,IF(AND(OR('Summary'!$B$6="",E138&gt;='Summary'!$B$6),OR('Summary'!$E$6="",E138&lt;'Summary'!$E$6+1)),1,0))</x:f>
        <x:v>0</x:v>
      </x:c>
      <x:c r="M138" s="29" t="n">
        <x:f>IF(AND(L138=1,N138=1,'Trades'!Q138='Summary'!$K$4),1,0)</x:f>
        <x:v>0</x:v>
      </x:c>
      <x:c r="N138" s="29" t="n">
        <x:f>IF(K138&lt;&gt;1,0,IF(NOT(ISNUMBER('Trades'!P138)),0,IF(AND('Trades'!P138&gt;0,'Trades'!P138&lt;=1000000000,ROUND('Trades'!P138,2)='Trades'!P138,OR('Trades'!Q138="PRICE",'Trades'!Q138="ALL_IN")),1,0)))</x:f>
        <x:v>0</x:v>
      </x:c>
      <x:c r="O138" s="29" t="n">
        <x:f>IF(P138=0,0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0,COUNTIFS('Exits'!$B$9:$B$608,'Trades'!A138,'Exits'!$K$9:$K$608,1)))</x:f>
        <x:v>0</x:v>
      </x:c>
      <x:c r="P138" s="29" t="n">
        <x:f>IF(COUNTA('Trades'!A138:I138,'Trades'!K138:T138)=0,0,1)</x:f>
        <x:v>0</x:v>
      </x:c>
    </x:row>
    <x:row r="139" ht="52" customHeight="1">
      <x:c r="A139" s="29" t="str">
        <x:f>IF(P139=0,"",IF('Trades'!A139="","[Trades "&amp;ROW()&amp;"]",'Trades'!A139))</x:f>
      </x:c>
      <x:c r="B139" s="33" t="str">
        <x:f>IF(K139=0,"",CHOOSE(K139,"Completed","Open","Incomplete / invalid","Unsupported"))</x:f>
      </x:c>
      <x:c r="C139" s="33" t="str">
        <x:f>IF(P139=0,"",IF('Trades'!I139="UNSUPPORTED","Additions / reversals are unsupported",IF('Trades'!A139="","Enter a trade ID",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IDs: text starting with A–Z, up to 64 characters; do not use *, ?, ~, =, &lt; or &gt;. Example: T-001.",IF(COUNTIFS('Trades'!$A$9:$A$208,'Trades'!A139)&lt;&gt;1,"Trade ID is duplicated",IF('Trades'!B139="","Enter the symbol",IF(AND('Trades'!C139&lt;&gt;"LONG",'Trades'!C139&lt;&gt;"SHORT"),"Select LONG or SHORT",IF(NOT(ISNUMBER('Trades'!D139)),"Enter a valid opening date/time",IF(OR('Trades'!D139&lt;1,'Trades'!D139&gt;2958465),"Enter a valid opening date/time",IF(NOT(ISNUMBER('Trades'!E139)),"Enter a positive original quantity",IF(OR('Trades'!E139&lt;=0,'Trades'!E139&gt;1000000,ROUND('Trades'!E139,8)&lt;&gt;'Trades'!E139),"Enter a positive original quantity",IF('Trades'!F139="","State the quantity unit",IF(AND('Trades'!I139&lt;&gt;"OPEN",'Trades'!I139&lt;&gt;"CLOSED"),"Select OPEN or CLOSED",IF(AND('Trades'!J139&lt;&gt;"NET",'Trades'!J139&lt;&gt;"GROSS"),"Select NET or GROSS",IF(COUNTIFS('Exits'!$B$9:$B$608,'Trades'!A139,'Exits'!$G$9:$G$608,-1)&gt;0,"Review linked exit rows",IF(D139&gt;'Trades'!E139,"Closed quantity exceeds original",IF(AND('Trades'!I139="OPEN",D139='Trades'!E139),"OPEN conflicts with no remainder",IF('Trades'!I139="OPEN","",IF(O139=0,"Add a closing event in Exits",IF(D139&lt;&gt;'Trades'!E139,"CLOSED requires all quantity closed",IF(AND('Trades'!J139="NET",NOT(ISNUMBER('Trades'!L139))),"Enter the reconciled whole-position net",IF(AND('Trades'!J139="NET",'Trades'!K139&lt;&gt;"YES"),"Confirm the net covers the whole position",IF(IF('Trades'!J139="NET",IF('Trades'!M139="",FALSE,IF(NOT(ISNUMBER('Trades'!M139)),TRUE,OR('Trades'!M139&lt;0,'Trades'!M139&gt;1000000000,ROUND('Trades'!M139,2)&lt;&gt;'Trades'!M139))),FALSE),"Money: at most 2 decimals; absolute input value ≤ 1,000,000,000.",IF(IF('Trades'!J139="NET",IF('Trades'!N139="",FALSE,IF(NOT(ISNUMBER('Trades'!N139)),TRUE,OR('Trades'!N139&lt;0,'Trades'!N139&gt;1000000000,ROUND('Trades'!N139,2)&lt;&gt;'Trades'!N139))),FALSE),"Money: at most 2 decimals; absolute input value ≤ 1,000,000,000.",IF(IF('Trades'!J139="NET",IF('Trades'!O139="",FALSE,IF(NOT(ISNUMBER('Trades'!O139)),TRUE,OR(ABS('Trades'!O139)&gt;1000000000,ROUND('Trades'!O139,2)&lt;&gt;'Trades'!O139))),FALSE),"Money: at most 2 decimals; absolute input value ≤ 1,000,000,000.",IF(AND('Trades'!J139="GROSS",NOT(ISNUMBER('Trades'!M139))),"Enter commission: zero is a value",IF(AND('Trades'!J139="GROSS",'Trades'!M139&lt;0),"Commission must be nonnegative",IF(AND('Trades'!J139="GROSS",NOT(ISNUMBER('Trades'!N139))),"Enter other fees: zero is a value",IF(AND('Trades'!J139="GROSS",'Trades'!N139&lt;0),"Other fees must be nonnegative",IF(AND('Trades'!J139="GROSS",NOT(ISNUMBER('Trades'!O139))),"Enter signed financing, including zero",IF(AND('Trades'!J139="GROSS",NOT(ISNUMBER(F139))),"Enter gross P&amp;L for every exit",IF(IF('Trades'!J139="NET",OR(ABS('Trades'!L139)&gt;1000000000,ROUND('Trades'!L139,2)&lt;&gt;'Trades'!L139),FALSE),"Money: at most 2 decimals; absolute input value ≤ 1,000,000,000.",IF(IF('Trades'!J139="GROSS",OR(ABS('Trades'!M139)&gt;1000000000,ABS('Trades'!N139)&gt;1000000000,ABS('Trades'!O139)&gt;1000000000,ROUND('Trades'!M139,2)&lt;&gt;'Trades'!M139,ROUND('Trades'!N139,2)&lt;&gt;'Trades'!N139,ROUND('Trades'!O139,2)&lt;&gt;'Trades'!O139),FALSE),"Money: at most 2 decimals; absolute input value ≤ 1,000,000,000.",IF(AND('Trades'!G139&lt;&gt;"",OR(NOT(ISNUMBER('Trades'!G139)),'Trades'!G139&lt;=0)),"Enter a positive price or leave blank",IF(AND('Trades'!H139&lt;&gt;"",OR(NOT(ISNUMBER('Trades'!H139)),'Trades'!H139&lt;=0)),"Enter a positive price or leave blank","")))))))))))))))))))))))))))))))))))</x:f>
      </x:c>
      <x:c r="D139" s="31"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n.a.",ROUND(SUMIFS('Exits'!$I$9:$I$608,'Exits'!$B$9:$B$608,'Trades'!A139),8)))</x:f>
      </x:c>
      <x:c r="E139" s="32"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n.a.",IF(OR(O139=0,COUNTIFS('Exits'!$B$9:$B$608,'Trades'!A139,'Exits'!$G$9:$G$608,-1)&gt;0),"n.a.",_xlfn.MAXIFS('Exits'!$C$9:$C$608,'Exits'!$B$9:$B$608,'Trades'!A139))))</x:f>
      </x:c>
      <x:c r="F139" s="30"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n.a.",IF(AND(O139&gt;0,SUMIFS('Exits'!$J$9:$J$608,'Exits'!$B$9:$B$608,'Trades'!A139)=O139),ROUND(SUMIFS('Exits'!$F$9:$F$608,'Exits'!$B$9:$B$608,'Trades'!A139),2),"n.a.")))</x:f>
      </x:c>
      <x:c r="G139" s="30" t="str">
        <x:f>IF(P139=0,"",IF(K139&lt;&gt;1,"n.a.",IF('Trades'!J139="NET",'Trades'!L139,ROUND(F139-'Trades'!M139-'Trades'!N139+'Trades'!O139,2))))</x:f>
      </x:c>
      <x:c r="H139" s="31" t="str">
        <x:f>IF(P139=0,"",IF(N139=1,G139/'Trades'!P139,"n.a."))</x:f>
      </x:c>
      <x:c r="I139" s="33" t="str">
        <x:f>IF(P139=0,"",IF(K139&lt;&gt;1,"Position not completed",IF(NOT(ISNUMBER('Trades'!P139)),"Risk missing or invalid: positive, ≤ 1,000,000,000, at most 2 decimals.",IF(OR('Trades'!P139&lt;=0,'Trades'!P139&gt;1000000000,ROUND('Trades'!P139,2)&lt;&gt;'Trades'!P139),"Risk missing or invalid: positive, ≤ 1,000,000,000, at most 2 decimals.",IF(AND('Trades'!Q139&lt;&gt;"PRICE",'Trades'!Q139&lt;&gt;"ALL_IN"),"Select PRICE or ALL_IN",IF('Trades'!Q139&lt;&gt;'Summary'!$K$4,"Different selected basis","Recorded"))))))</x:f>
      </x:c>
      <x:c r="J139" s="33" t="str">
        <x:f>IF(P139=0,"",IF('Summary'!$H$6="Check date filters","Check date filters",IF(L139=1,"Included",IF(K139=1,"Outside period","Not eligible"))))</x:f>
      </x:c>
      <x:c r="K139" s="29" t="n">
        <x:f>IF(P139=0,0,IF('Trades'!I139="UNSUPPORTED",4,IF(C139&lt;&gt;"",3,IF('Trades'!I139="OPEN",2,1))))</x:f>
        <x:v>0</x:v>
      </x:c>
      <x:c r="L139" s="29" t="n">
        <x:f>IF(OR(K139&lt;&gt;1,'Summary'!$H$6="Check date filters"),0,IF(AND(OR('Summary'!$B$6="",E139&gt;='Summary'!$B$6),OR('Summary'!$E$6="",E139&lt;'Summary'!$E$6+1)),1,0))</x:f>
        <x:v>0</x:v>
      </x:c>
      <x:c r="M139" s="29" t="n">
        <x:f>IF(AND(L139=1,N139=1,'Trades'!Q139='Summary'!$K$4),1,0)</x:f>
        <x:v>0</x:v>
      </x:c>
      <x:c r="N139" s="29" t="n">
        <x:f>IF(K139&lt;&gt;1,0,IF(NOT(ISNUMBER('Trades'!P139)),0,IF(AND('Trades'!P139&gt;0,'Trades'!P139&lt;=1000000000,ROUND('Trades'!P139,2)='Trades'!P139,OR('Trades'!Q139="PRICE",'Trades'!Q139="ALL_IN")),1,0)))</x:f>
        <x:v>0</x:v>
      </x:c>
      <x:c r="O139" s="29" t="n">
        <x:f>IF(P139=0,0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0,COUNTIFS('Exits'!$B$9:$B$608,'Trades'!A139,'Exits'!$K$9:$K$608,1)))</x:f>
        <x:v>0</x:v>
      </x:c>
      <x:c r="P139" s="29" t="n">
        <x:f>IF(COUNTA('Trades'!A139:I139,'Trades'!K139:T139)=0,0,1)</x:f>
        <x:v>0</x:v>
      </x:c>
    </x:row>
    <x:row r="140" ht="52" customHeight="1">
      <x:c r="A140" s="29" t="str">
        <x:f>IF(P140=0,"",IF('Trades'!A140="","[Trades "&amp;ROW()&amp;"]",'Trades'!A140))</x:f>
      </x:c>
      <x:c r="B140" s="33" t="str">
        <x:f>IF(K140=0,"",CHOOSE(K140,"Completed","Open","Incomplete / invalid","Unsupported"))</x:f>
      </x:c>
      <x:c r="C140" s="33" t="str">
        <x:f>IF(P140=0,"",IF('Trades'!I140="UNSUPPORTED","Additions / reversals are unsupported",IF('Trades'!A140="","Enter a trade ID",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IDs: text starting with A–Z, up to 64 characters; do not use *, ?, ~, =, &lt; or &gt;. Example: T-001.",IF(COUNTIFS('Trades'!$A$9:$A$208,'Trades'!A140)&lt;&gt;1,"Trade ID is duplicated",IF('Trades'!B140="","Enter the symbol",IF(AND('Trades'!C140&lt;&gt;"LONG",'Trades'!C140&lt;&gt;"SHORT"),"Select LONG or SHORT",IF(NOT(ISNUMBER('Trades'!D140)),"Enter a valid opening date/time",IF(OR('Trades'!D140&lt;1,'Trades'!D140&gt;2958465),"Enter a valid opening date/time",IF(NOT(ISNUMBER('Trades'!E140)),"Enter a positive original quantity",IF(OR('Trades'!E140&lt;=0,'Trades'!E140&gt;1000000,ROUND('Trades'!E140,8)&lt;&gt;'Trades'!E140),"Enter a positive original quantity",IF('Trades'!F140="","State the quantity unit",IF(AND('Trades'!I140&lt;&gt;"OPEN",'Trades'!I140&lt;&gt;"CLOSED"),"Select OPEN or CLOSED",IF(AND('Trades'!J140&lt;&gt;"NET",'Trades'!J140&lt;&gt;"GROSS"),"Select NET or GROSS",IF(COUNTIFS('Exits'!$B$9:$B$608,'Trades'!A140,'Exits'!$G$9:$G$608,-1)&gt;0,"Review linked exit rows",IF(D140&gt;'Trades'!E140,"Closed quantity exceeds original",IF(AND('Trades'!I140="OPEN",D140='Trades'!E140),"OPEN conflicts with no remainder",IF('Trades'!I140="OPEN","",IF(O140=0,"Add a closing event in Exits",IF(D140&lt;&gt;'Trades'!E140,"CLOSED requires all quantity closed",IF(AND('Trades'!J140="NET",NOT(ISNUMBER('Trades'!L140))),"Enter the reconciled whole-position net",IF(AND('Trades'!J140="NET",'Trades'!K140&lt;&gt;"YES"),"Confirm the net covers the whole position",IF(IF('Trades'!J140="NET",IF('Trades'!M140="",FALSE,IF(NOT(ISNUMBER('Trades'!M140)),TRUE,OR('Trades'!M140&lt;0,'Trades'!M140&gt;1000000000,ROUND('Trades'!M140,2)&lt;&gt;'Trades'!M140))),FALSE),"Money: at most 2 decimals; absolute input value ≤ 1,000,000,000.",IF(IF('Trades'!J140="NET",IF('Trades'!N140="",FALSE,IF(NOT(ISNUMBER('Trades'!N140)),TRUE,OR('Trades'!N140&lt;0,'Trades'!N140&gt;1000000000,ROUND('Trades'!N140,2)&lt;&gt;'Trades'!N140))),FALSE),"Money: at most 2 decimals; absolute input value ≤ 1,000,000,000.",IF(IF('Trades'!J140="NET",IF('Trades'!O140="",FALSE,IF(NOT(ISNUMBER('Trades'!O140)),TRUE,OR(ABS('Trades'!O140)&gt;1000000000,ROUND('Trades'!O140,2)&lt;&gt;'Trades'!O140))),FALSE),"Money: at most 2 decimals; absolute input value ≤ 1,000,000,000.",IF(AND('Trades'!J140="GROSS",NOT(ISNUMBER('Trades'!M140))),"Enter commission: zero is a value",IF(AND('Trades'!J140="GROSS",'Trades'!M140&lt;0),"Commission must be nonnegative",IF(AND('Trades'!J140="GROSS",NOT(ISNUMBER('Trades'!N140))),"Enter other fees: zero is a value",IF(AND('Trades'!J140="GROSS",'Trades'!N140&lt;0),"Other fees must be nonnegative",IF(AND('Trades'!J140="GROSS",NOT(ISNUMBER('Trades'!O140))),"Enter signed financing, including zero",IF(AND('Trades'!J140="GROSS",NOT(ISNUMBER(F140))),"Enter gross P&amp;L for every exit",IF(IF('Trades'!J140="NET",OR(ABS('Trades'!L140)&gt;1000000000,ROUND('Trades'!L140,2)&lt;&gt;'Trades'!L140),FALSE),"Money: at most 2 decimals; absolute input value ≤ 1,000,000,000.",IF(IF('Trades'!J140="GROSS",OR(ABS('Trades'!M140)&gt;1000000000,ABS('Trades'!N140)&gt;1000000000,ABS('Trades'!O140)&gt;1000000000,ROUND('Trades'!M140,2)&lt;&gt;'Trades'!M140,ROUND('Trades'!N140,2)&lt;&gt;'Trades'!N140,ROUND('Trades'!O140,2)&lt;&gt;'Trades'!O140),FALSE),"Money: at most 2 decimals; absolute input value ≤ 1,000,000,000.",IF(AND('Trades'!G140&lt;&gt;"",OR(NOT(ISNUMBER('Trades'!G140)),'Trades'!G140&lt;=0)),"Enter a positive price or leave blank",IF(AND('Trades'!H140&lt;&gt;"",OR(NOT(ISNUMBER('Trades'!H140)),'Trades'!H140&lt;=0)),"Enter a positive price or leave blank","")))))))))))))))))))))))))))))))))))</x:f>
      </x:c>
      <x:c r="D140" s="31"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n.a.",ROUND(SUMIFS('Exits'!$I$9:$I$608,'Exits'!$B$9:$B$608,'Trades'!A140),8)))</x:f>
      </x:c>
      <x:c r="E140" s="32"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n.a.",IF(OR(O140=0,COUNTIFS('Exits'!$B$9:$B$608,'Trades'!A140,'Exits'!$G$9:$G$608,-1)&gt;0),"n.a.",_xlfn.MAXIFS('Exits'!$C$9:$C$608,'Exits'!$B$9:$B$608,'Trades'!A140))))</x:f>
      </x:c>
      <x:c r="F140" s="30"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n.a.",IF(AND(O140&gt;0,SUMIFS('Exits'!$J$9:$J$608,'Exits'!$B$9:$B$608,'Trades'!A140)=O140),ROUND(SUMIFS('Exits'!$F$9:$F$608,'Exits'!$B$9:$B$608,'Trades'!A140),2),"n.a.")))</x:f>
      </x:c>
      <x:c r="G140" s="30" t="str">
        <x:f>IF(P140=0,"",IF(K140&lt;&gt;1,"n.a.",IF('Trades'!J140="NET",'Trades'!L140,ROUND(F140-'Trades'!M140-'Trades'!N140+'Trades'!O140,2))))</x:f>
      </x:c>
      <x:c r="H140" s="31" t="str">
        <x:f>IF(P140=0,"",IF(N140=1,G140/'Trades'!P140,"n.a."))</x:f>
      </x:c>
      <x:c r="I140" s="33" t="str">
        <x:f>IF(P140=0,"",IF(K140&lt;&gt;1,"Position not completed",IF(NOT(ISNUMBER('Trades'!P140)),"Risk missing or invalid: positive, ≤ 1,000,000,000, at most 2 decimals.",IF(OR('Trades'!P140&lt;=0,'Trades'!P140&gt;1000000000,ROUND('Trades'!P140,2)&lt;&gt;'Trades'!P140),"Risk missing or invalid: positive, ≤ 1,000,000,000, at most 2 decimals.",IF(AND('Trades'!Q140&lt;&gt;"PRICE",'Trades'!Q140&lt;&gt;"ALL_IN"),"Select PRICE or ALL_IN",IF('Trades'!Q140&lt;&gt;'Summary'!$K$4,"Different selected basis","Recorded"))))))</x:f>
      </x:c>
      <x:c r="J140" s="33" t="str">
        <x:f>IF(P140=0,"",IF('Summary'!$H$6="Check date filters","Check date filters",IF(L140=1,"Included",IF(K140=1,"Outside period","Not eligible"))))</x:f>
      </x:c>
      <x:c r="K140" s="29" t="n">
        <x:f>IF(P140=0,0,IF('Trades'!I140="UNSUPPORTED",4,IF(C140&lt;&gt;"",3,IF('Trades'!I140="OPEN",2,1))))</x:f>
        <x:v>0</x:v>
      </x:c>
      <x:c r="L140" s="29" t="n">
        <x:f>IF(OR(K140&lt;&gt;1,'Summary'!$H$6="Check date filters"),0,IF(AND(OR('Summary'!$B$6="",E140&gt;='Summary'!$B$6),OR('Summary'!$E$6="",E140&lt;'Summary'!$E$6+1)),1,0))</x:f>
        <x:v>0</x:v>
      </x:c>
      <x:c r="M140" s="29" t="n">
        <x:f>IF(AND(L140=1,N140=1,'Trades'!Q140='Summary'!$K$4),1,0)</x:f>
        <x:v>0</x:v>
      </x:c>
      <x:c r="N140" s="29" t="n">
        <x:f>IF(K140&lt;&gt;1,0,IF(NOT(ISNUMBER('Trades'!P140)),0,IF(AND('Trades'!P140&gt;0,'Trades'!P140&lt;=1000000000,ROUND('Trades'!P140,2)='Trades'!P140,OR('Trades'!Q140="PRICE",'Trades'!Q140="ALL_IN")),1,0)))</x:f>
        <x:v>0</x:v>
      </x:c>
      <x:c r="O140" s="29" t="n">
        <x:f>IF(P140=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0,COUNTIFS('Exits'!$B$9:$B$608,'Trades'!A140,'Exits'!$K$9:$K$608,1)))</x:f>
        <x:v>0</x:v>
      </x:c>
      <x:c r="P140" s="29" t="n">
        <x:f>IF(COUNTA('Trades'!A140:I140,'Trades'!K140:T140)=0,0,1)</x:f>
        <x:v>0</x:v>
      </x:c>
    </x:row>
    <x:row r="141" ht="52" customHeight="1">
      <x:c r="A141" s="29" t="str">
        <x:f>IF(P141=0,"",IF('Trades'!A141="","[Trades "&amp;ROW()&amp;"]",'Trades'!A141))</x:f>
      </x:c>
      <x:c r="B141" s="33" t="str">
        <x:f>IF(K141=0,"",CHOOSE(K141,"Completed","Open","Incomplete / invalid","Unsupported"))</x:f>
      </x:c>
      <x:c r="C141" s="33" t="str">
        <x:f>IF(P141=0,"",IF('Trades'!I141="UNSUPPORTED","Additions / reversals are unsupported",IF('Trades'!A141="","Enter a trade ID",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IDs: text starting with A–Z, up to 64 characters; do not use *, ?, ~, =, &lt; or &gt;. Example: T-001.",IF(COUNTIFS('Trades'!$A$9:$A$208,'Trades'!A141)&lt;&gt;1,"Trade ID is duplicated",IF('Trades'!B141="","Enter the symbol",IF(AND('Trades'!C141&lt;&gt;"LONG",'Trades'!C141&lt;&gt;"SHORT"),"Select LONG or SHORT",IF(NOT(ISNUMBER('Trades'!D141)),"Enter a valid opening date/time",IF(OR('Trades'!D141&lt;1,'Trades'!D141&gt;2958465),"Enter a valid opening date/time",IF(NOT(ISNUMBER('Trades'!E141)),"Enter a positive original quantity",IF(OR('Trades'!E141&lt;=0,'Trades'!E141&gt;1000000,ROUND('Trades'!E141,8)&lt;&gt;'Trades'!E141),"Enter a positive original quantity",IF('Trades'!F141="","State the quantity unit",IF(AND('Trades'!I141&lt;&gt;"OPEN",'Trades'!I141&lt;&gt;"CLOSED"),"Select OPEN or CLOSED",IF(AND('Trades'!J141&lt;&gt;"NET",'Trades'!J141&lt;&gt;"GROSS"),"Select NET or GROSS",IF(COUNTIFS('Exits'!$B$9:$B$608,'Trades'!A141,'Exits'!$G$9:$G$608,-1)&gt;0,"Review linked exit rows",IF(D141&gt;'Trades'!E141,"Closed quantity exceeds original",IF(AND('Trades'!I141="OPEN",D141='Trades'!E141),"OPEN conflicts with no remainder",IF('Trades'!I141="OPEN","",IF(O141=0,"Add a closing event in Exits",IF(D141&lt;&gt;'Trades'!E141,"CLOSED requires all quantity closed",IF(AND('Trades'!J141="NET",NOT(ISNUMBER('Trades'!L141))),"Enter the reconciled whole-position net",IF(AND('Trades'!J141="NET",'Trades'!K141&lt;&gt;"YES"),"Confirm the net covers the whole position",IF(IF('Trades'!J141="NET",IF('Trades'!M141="",FALSE,IF(NOT(ISNUMBER('Trades'!M141)),TRUE,OR('Trades'!M141&lt;0,'Trades'!M141&gt;1000000000,ROUND('Trades'!M141,2)&lt;&gt;'Trades'!M141))),FALSE),"Money: at most 2 decimals; absolute input value ≤ 1,000,000,000.",IF(IF('Trades'!J141="NET",IF('Trades'!N141="",FALSE,IF(NOT(ISNUMBER('Trades'!N141)),TRUE,OR('Trades'!N141&lt;0,'Trades'!N141&gt;1000000000,ROUND('Trades'!N141,2)&lt;&gt;'Trades'!N141))),FALSE),"Money: at most 2 decimals; absolute input value ≤ 1,000,000,000.",IF(IF('Trades'!J141="NET",IF('Trades'!O141="",FALSE,IF(NOT(ISNUMBER('Trades'!O141)),TRUE,OR(ABS('Trades'!O141)&gt;1000000000,ROUND('Trades'!O141,2)&lt;&gt;'Trades'!O141))),FALSE),"Money: at most 2 decimals; absolute input value ≤ 1,000,000,000.",IF(AND('Trades'!J141="GROSS",NOT(ISNUMBER('Trades'!M141))),"Enter commission: zero is a value",IF(AND('Trades'!J141="GROSS",'Trades'!M141&lt;0),"Commission must be nonnegative",IF(AND('Trades'!J141="GROSS",NOT(ISNUMBER('Trades'!N141))),"Enter other fees: zero is a value",IF(AND('Trades'!J141="GROSS",'Trades'!N141&lt;0),"Other fees must be nonnegative",IF(AND('Trades'!J141="GROSS",NOT(ISNUMBER('Trades'!O141))),"Enter signed financing, including zero",IF(AND('Trades'!J141="GROSS",NOT(ISNUMBER(F141))),"Enter gross P&amp;L for every exit",IF(IF('Trades'!J141="NET",OR(ABS('Trades'!L141)&gt;1000000000,ROUND('Trades'!L141,2)&lt;&gt;'Trades'!L141),FALSE),"Money: at most 2 decimals; absolute input value ≤ 1,000,000,000.",IF(IF('Trades'!J141="GROSS",OR(ABS('Trades'!M141)&gt;1000000000,ABS('Trades'!N141)&gt;1000000000,ABS('Trades'!O141)&gt;1000000000,ROUND('Trades'!M141,2)&lt;&gt;'Trades'!M141,ROUND('Trades'!N141,2)&lt;&gt;'Trades'!N141,ROUND('Trades'!O141,2)&lt;&gt;'Trades'!O141),FALSE),"Money: at most 2 decimals; absolute input value ≤ 1,000,000,000.",IF(AND('Trades'!G141&lt;&gt;"",OR(NOT(ISNUMBER('Trades'!G141)),'Trades'!G141&lt;=0)),"Enter a positive price or leave blank",IF(AND('Trades'!H141&lt;&gt;"",OR(NOT(ISNUMBER('Trades'!H141)),'Trades'!H141&lt;=0)),"Enter a positive price or leave blank","")))))))))))))))))))))))))))))))))))</x:f>
      </x:c>
      <x:c r="D141" s="31"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n.a.",ROUND(SUMIFS('Exits'!$I$9:$I$608,'Exits'!$B$9:$B$608,'Trades'!A141),8)))</x:f>
      </x:c>
      <x:c r="E141" s="32"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n.a.",IF(OR(O141=0,COUNTIFS('Exits'!$B$9:$B$608,'Trades'!A141,'Exits'!$G$9:$G$608,-1)&gt;0),"n.a.",_xlfn.MAXIFS('Exits'!$C$9:$C$608,'Exits'!$B$9:$B$608,'Trades'!A141))))</x:f>
      </x:c>
      <x:c r="F141" s="30"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n.a.",IF(AND(O141&gt;0,SUMIFS('Exits'!$J$9:$J$608,'Exits'!$B$9:$B$608,'Trades'!A141)=O141),ROUND(SUMIFS('Exits'!$F$9:$F$608,'Exits'!$B$9:$B$608,'Trades'!A141),2),"n.a.")))</x:f>
      </x:c>
      <x:c r="G141" s="30" t="str">
        <x:f>IF(P141=0,"",IF(K141&lt;&gt;1,"n.a.",IF('Trades'!J141="NET",'Trades'!L141,ROUND(F141-'Trades'!M141-'Trades'!N141+'Trades'!O141,2))))</x:f>
      </x:c>
      <x:c r="H141" s="31" t="str">
        <x:f>IF(P141=0,"",IF(N141=1,G141/'Trades'!P141,"n.a."))</x:f>
      </x:c>
      <x:c r="I141" s="33" t="str">
        <x:f>IF(P141=0,"",IF(K141&lt;&gt;1,"Position not completed",IF(NOT(ISNUMBER('Trades'!P141)),"Risk missing or invalid: positive, ≤ 1,000,000,000, at most 2 decimals.",IF(OR('Trades'!P141&lt;=0,'Trades'!P141&gt;1000000000,ROUND('Trades'!P141,2)&lt;&gt;'Trades'!P141),"Risk missing or invalid: positive, ≤ 1,000,000,000, at most 2 decimals.",IF(AND('Trades'!Q141&lt;&gt;"PRICE",'Trades'!Q141&lt;&gt;"ALL_IN"),"Select PRICE or ALL_IN",IF('Trades'!Q141&lt;&gt;'Summary'!$K$4,"Different selected basis","Recorded"))))))</x:f>
      </x:c>
      <x:c r="J141" s="33" t="str">
        <x:f>IF(P141=0,"",IF('Summary'!$H$6="Check date filters","Check date filters",IF(L141=1,"Included",IF(K141=1,"Outside period","Not eligible"))))</x:f>
      </x:c>
      <x:c r="K141" s="29" t="n">
        <x:f>IF(P141=0,0,IF('Trades'!I141="UNSUPPORTED",4,IF(C141&lt;&gt;"",3,IF('Trades'!I141="OPEN",2,1))))</x:f>
        <x:v>0</x:v>
      </x:c>
      <x:c r="L141" s="29" t="n">
        <x:f>IF(OR(K141&lt;&gt;1,'Summary'!$H$6="Check date filters"),0,IF(AND(OR('Summary'!$B$6="",E141&gt;='Summary'!$B$6),OR('Summary'!$E$6="",E141&lt;'Summary'!$E$6+1)),1,0))</x:f>
        <x:v>0</x:v>
      </x:c>
      <x:c r="M141" s="29" t="n">
        <x:f>IF(AND(L141=1,N141=1,'Trades'!Q141='Summary'!$K$4),1,0)</x:f>
        <x:v>0</x:v>
      </x:c>
      <x:c r="N141" s="29" t="n">
        <x:f>IF(K141&lt;&gt;1,0,IF(NOT(ISNUMBER('Trades'!P141)),0,IF(AND('Trades'!P141&gt;0,'Trades'!P141&lt;=1000000000,ROUND('Trades'!P141,2)='Trades'!P141,OR('Trades'!Q141="PRICE",'Trades'!Q141="ALL_IN")),1,0)))</x:f>
        <x:v>0</x:v>
      </x:c>
      <x:c r="O141" s="29" t="n">
        <x:f>IF(P141=0,0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0,COUNTIFS('Exits'!$B$9:$B$608,'Trades'!A141,'Exits'!$K$9:$K$608,1)))</x:f>
        <x:v>0</x:v>
      </x:c>
      <x:c r="P141" s="29" t="n">
        <x:f>IF(COUNTA('Trades'!A141:I141,'Trades'!K141:T141)=0,0,1)</x:f>
        <x:v>0</x:v>
      </x:c>
    </x:row>
    <x:row r="142" ht="52" customHeight="1">
      <x:c r="A142" s="29" t="str">
        <x:f>IF(P142=0,"",IF('Trades'!A142="","[Trades "&amp;ROW()&amp;"]",'Trades'!A142))</x:f>
      </x:c>
      <x:c r="B142" s="33" t="str">
        <x:f>IF(K142=0,"",CHOOSE(K142,"Completed","Open","Incomplete / invalid","Unsupported"))</x:f>
      </x:c>
      <x:c r="C142" s="33" t="str">
        <x:f>IF(P142=0,"",IF('Trades'!I142="UNSUPPORTED","Additions / reversals are unsupported",IF('Trades'!A142="","Enter a trade ID",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IDs: text starting with A–Z, up to 64 characters; do not use *, ?, ~, =, &lt; or &gt;. Example: T-001.",IF(COUNTIFS('Trades'!$A$9:$A$208,'Trades'!A142)&lt;&gt;1,"Trade ID is duplicated",IF('Trades'!B142="","Enter the symbol",IF(AND('Trades'!C142&lt;&gt;"LONG",'Trades'!C142&lt;&gt;"SHORT"),"Select LONG or SHORT",IF(NOT(ISNUMBER('Trades'!D142)),"Enter a valid opening date/time",IF(OR('Trades'!D142&lt;1,'Trades'!D142&gt;2958465),"Enter a valid opening date/time",IF(NOT(ISNUMBER('Trades'!E142)),"Enter a positive original quantity",IF(OR('Trades'!E142&lt;=0,'Trades'!E142&gt;1000000,ROUND('Trades'!E142,8)&lt;&gt;'Trades'!E142),"Enter a positive original quantity",IF('Trades'!F142="","State the quantity unit",IF(AND('Trades'!I142&lt;&gt;"OPEN",'Trades'!I142&lt;&gt;"CLOSED"),"Select OPEN or CLOSED",IF(AND('Trades'!J142&lt;&gt;"NET",'Trades'!J142&lt;&gt;"GROSS"),"Select NET or GROSS",IF(COUNTIFS('Exits'!$B$9:$B$608,'Trades'!A142,'Exits'!$G$9:$G$608,-1)&gt;0,"Review linked exit rows",IF(D142&gt;'Trades'!E142,"Closed quantity exceeds original",IF(AND('Trades'!I142="OPEN",D142='Trades'!E142),"OPEN conflicts with no remainder",IF('Trades'!I142="OPEN","",IF(O142=0,"Add a closing event in Exits",IF(D142&lt;&gt;'Trades'!E142,"CLOSED requires all quantity closed",IF(AND('Trades'!J142="NET",NOT(ISNUMBER('Trades'!L142))),"Enter the reconciled whole-position net",IF(AND('Trades'!J142="NET",'Trades'!K142&lt;&gt;"YES"),"Confirm the net covers the whole position",IF(IF('Trades'!J142="NET",IF('Trades'!M142="",FALSE,IF(NOT(ISNUMBER('Trades'!M142)),TRUE,OR('Trades'!M142&lt;0,'Trades'!M142&gt;1000000000,ROUND('Trades'!M142,2)&lt;&gt;'Trades'!M142))),FALSE),"Money: at most 2 decimals; absolute input value ≤ 1,000,000,000.",IF(IF('Trades'!J142="NET",IF('Trades'!N142="",FALSE,IF(NOT(ISNUMBER('Trades'!N142)),TRUE,OR('Trades'!N142&lt;0,'Trades'!N142&gt;1000000000,ROUND('Trades'!N142,2)&lt;&gt;'Trades'!N142))),FALSE),"Money: at most 2 decimals; absolute input value ≤ 1,000,000,000.",IF(IF('Trades'!J142="NET",IF('Trades'!O142="",FALSE,IF(NOT(ISNUMBER('Trades'!O142)),TRUE,OR(ABS('Trades'!O142)&gt;1000000000,ROUND('Trades'!O142,2)&lt;&gt;'Trades'!O142))),FALSE),"Money: at most 2 decimals; absolute input value ≤ 1,000,000,000.",IF(AND('Trades'!J142="GROSS",NOT(ISNUMBER('Trades'!M142))),"Enter commission: zero is a value",IF(AND('Trades'!J142="GROSS",'Trades'!M142&lt;0),"Commission must be nonnegative",IF(AND('Trades'!J142="GROSS",NOT(ISNUMBER('Trades'!N142))),"Enter other fees: zero is a value",IF(AND('Trades'!J142="GROSS",'Trades'!N142&lt;0),"Other fees must be nonnegative",IF(AND('Trades'!J142="GROSS",NOT(ISNUMBER('Trades'!O142))),"Enter signed financing, including zero",IF(AND('Trades'!J142="GROSS",NOT(ISNUMBER(F142))),"Enter gross P&amp;L for every exit",IF(IF('Trades'!J142="NET",OR(ABS('Trades'!L142)&gt;1000000000,ROUND('Trades'!L142,2)&lt;&gt;'Trades'!L142),FALSE),"Money: at most 2 decimals; absolute input value ≤ 1,000,000,000.",IF(IF('Trades'!J142="GROSS",OR(ABS('Trades'!M142)&gt;1000000000,ABS('Trades'!N142)&gt;1000000000,ABS('Trades'!O142)&gt;1000000000,ROUND('Trades'!M142,2)&lt;&gt;'Trades'!M142,ROUND('Trades'!N142,2)&lt;&gt;'Trades'!N142,ROUND('Trades'!O142,2)&lt;&gt;'Trades'!O142),FALSE),"Money: at most 2 decimals; absolute input value ≤ 1,000,000,000.",IF(AND('Trades'!G142&lt;&gt;"",OR(NOT(ISNUMBER('Trades'!G142)),'Trades'!G142&lt;=0)),"Enter a positive price or leave blank",IF(AND('Trades'!H142&lt;&gt;"",OR(NOT(ISNUMBER('Trades'!H142)),'Trades'!H142&lt;=0)),"Enter a positive price or leave blank","")))))))))))))))))))))))))))))))))))</x:f>
      </x:c>
      <x:c r="D142" s="31"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n.a.",ROUND(SUMIFS('Exits'!$I$9:$I$608,'Exits'!$B$9:$B$608,'Trades'!A142),8)))</x:f>
      </x:c>
      <x:c r="E142" s="32"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n.a.",IF(OR(O142=0,COUNTIFS('Exits'!$B$9:$B$608,'Trades'!A142,'Exits'!$G$9:$G$608,-1)&gt;0),"n.a.",_xlfn.MAXIFS('Exits'!$C$9:$C$608,'Exits'!$B$9:$B$608,'Trades'!A142))))</x:f>
      </x:c>
      <x:c r="F142" s="30"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n.a.",IF(AND(O142&gt;0,SUMIFS('Exits'!$J$9:$J$608,'Exits'!$B$9:$B$608,'Trades'!A142)=O142),ROUND(SUMIFS('Exits'!$F$9:$F$608,'Exits'!$B$9:$B$608,'Trades'!A142),2),"n.a.")))</x:f>
      </x:c>
      <x:c r="G142" s="30" t="str">
        <x:f>IF(P142=0,"",IF(K142&lt;&gt;1,"n.a.",IF('Trades'!J142="NET",'Trades'!L142,ROUND(F142-'Trades'!M142-'Trades'!N142+'Trades'!O142,2))))</x:f>
      </x:c>
      <x:c r="H142" s="31" t="str">
        <x:f>IF(P142=0,"",IF(N142=1,G142/'Trades'!P142,"n.a."))</x:f>
      </x:c>
      <x:c r="I142" s="33" t="str">
        <x:f>IF(P142=0,"",IF(K142&lt;&gt;1,"Position not completed",IF(NOT(ISNUMBER('Trades'!P142)),"Risk missing or invalid: positive, ≤ 1,000,000,000, at most 2 decimals.",IF(OR('Trades'!P142&lt;=0,'Trades'!P142&gt;1000000000,ROUND('Trades'!P142,2)&lt;&gt;'Trades'!P142),"Risk missing or invalid: positive, ≤ 1,000,000,000, at most 2 decimals.",IF(AND('Trades'!Q142&lt;&gt;"PRICE",'Trades'!Q142&lt;&gt;"ALL_IN"),"Select PRICE or ALL_IN",IF('Trades'!Q142&lt;&gt;'Summary'!$K$4,"Different selected basis","Recorded"))))))</x:f>
      </x:c>
      <x:c r="J142" s="33" t="str">
        <x:f>IF(P142=0,"",IF('Summary'!$H$6="Check date filters","Check date filters",IF(L142=1,"Included",IF(K142=1,"Outside period","Not eligible"))))</x:f>
      </x:c>
      <x:c r="K142" s="29" t="n">
        <x:f>IF(P142=0,0,IF('Trades'!I142="UNSUPPORTED",4,IF(C142&lt;&gt;"",3,IF('Trades'!I142="OPEN",2,1))))</x:f>
        <x:v>0</x:v>
      </x:c>
      <x:c r="L142" s="29" t="n">
        <x:f>IF(OR(K142&lt;&gt;1,'Summary'!$H$6="Check date filters"),0,IF(AND(OR('Summary'!$B$6="",E142&gt;='Summary'!$B$6),OR('Summary'!$E$6="",E142&lt;'Summary'!$E$6+1)),1,0))</x:f>
        <x:v>0</x:v>
      </x:c>
      <x:c r="M142" s="29" t="n">
        <x:f>IF(AND(L142=1,N142=1,'Trades'!Q142='Summary'!$K$4),1,0)</x:f>
        <x:v>0</x:v>
      </x:c>
      <x:c r="N142" s="29" t="n">
        <x:f>IF(K142&lt;&gt;1,0,IF(NOT(ISNUMBER('Trades'!P142)),0,IF(AND('Trades'!P142&gt;0,'Trades'!P142&lt;=1000000000,ROUND('Trades'!P142,2)='Trades'!P142,OR('Trades'!Q142="PRICE",'Trades'!Q142="ALL_IN")),1,0)))</x:f>
        <x:v>0</x:v>
      </x:c>
      <x:c r="O142" s="29" t="n">
        <x:f>IF(P142=0,0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0,COUNTIFS('Exits'!$B$9:$B$608,'Trades'!A142,'Exits'!$K$9:$K$608,1)))</x:f>
        <x:v>0</x:v>
      </x:c>
      <x:c r="P142" s="29" t="n">
        <x:f>IF(COUNTA('Trades'!A142:I142,'Trades'!K142:T142)=0,0,1)</x:f>
        <x:v>0</x:v>
      </x:c>
    </x:row>
    <x:row r="143" ht="52" customHeight="1">
      <x:c r="A143" s="29" t="str">
        <x:f>IF(P143=0,"",IF('Trades'!A143="","[Trades "&amp;ROW()&amp;"]",'Trades'!A143))</x:f>
      </x:c>
      <x:c r="B143" s="33" t="str">
        <x:f>IF(K143=0,"",CHOOSE(K143,"Completed","Open","Incomplete / invalid","Unsupported"))</x:f>
      </x:c>
      <x:c r="C143" s="33" t="str">
        <x:f>IF(P143=0,"",IF('Trades'!I143="UNSUPPORTED","Additions / reversals are unsupported",IF('Trades'!A143="","Enter a trade ID",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IDs: text starting with A–Z, up to 64 characters; do not use *, ?, ~, =, &lt; or &gt;. Example: T-001.",IF(COUNTIFS('Trades'!$A$9:$A$208,'Trades'!A143)&lt;&gt;1,"Trade ID is duplicated",IF('Trades'!B143="","Enter the symbol",IF(AND('Trades'!C143&lt;&gt;"LONG",'Trades'!C143&lt;&gt;"SHORT"),"Select LONG or SHORT",IF(NOT(ISNUMBER('Trades'!D143)),"Enter a valid opening date/time",IF(OR('Trades'!D143&lt;1,'Trades'!D143&gt;2958465),"Enter a valid opening date/time",IF(NOT(ISNUMBER('Trades'!E143)),"Enter a positive original quantity",IF(OR('Trades'!E143&lt;=0,'Trades'!E143&gt;1000000,ROUND('Trades'!E143,8)&lt;&gt;'Trades'!E143),"Enter a positive original quantity",IF('Trades'!F143="","State the quantity unit",IF(AND('Trades'!I143&lt;&gt;"OPEN",'Trades'!I143&lt;&gt;"CLOSED"),"Select OPEN or CLOSED",IF(AND('Trades'!J143&lt;&gt;"NET",'Trades'!J143&lt;&gt;"GROSS"),"Select NET or GROSS",IF(COUNTIFS('Exits'!$B$9:$B$608,'Trades'!A143,'Exits'!$G$9:$G$608,-1)&gt;0,"Review linked exit rows",IF(D143&gt;'Trades'!E143,"Closed quantity exceeds original",IF(AND('Trades'!I143="OPEN",D143='Trades'!E143),"OPEN conflicts with no remainder",IF('Trades'!I143="OPEN","",IF(O143=0,"Add a closing event in Exits",IF(D143&lt;&gt;'Trades'!E143,"CLOSED requires all quantity closed",IF(AND('Trades'!J143="NET",NOT(ISNUMBER('Trades'!L143))),"Enter the reconciled whole-position net",IF(AND('Trades'!J143="NET",'Trades'!K143&lt;&gt;"YES"),"Confirm the net covers the whole position",IF(IF('Trades'!J143="NET",IF('Trades'!M143="",FALSE,IF(NOT(ISNUMBER('Trades'!M143)),TRUE,OR('Trades'!M143&lt;0,'Trades'!M143&gt;1000000000,ROUND('Trades'!M143,2)&lt;&gt;'Trades'!M143))),FALSE),"Money: at most 2 decimals; absolute input value ≤ 1,000,000,000.",IF(IF('Trades'!J143="NET",IF('Trades'!N143="",FALSE,IF(NOT(ISNUMBER('Trades'!N143)),TRUE,OR('Trades'!N143&lt;0,'Trades'!N143&gt;1000000000,ROUND('Trades'!N143,2)&lt;&gt;'Trades'!N143))),FALSE),"Money: at most 2 decimals; absolute input value ≤ 1,000,000,000.",IF(IF('Trades'!J143="NET",IF('Trades'!O143="",FALSE,IF(NOT(ISNUMBER('Trades'!O143)),TRUE,OR(ABS('Trades'!O143)&gt;1000000000,ROUND('Trades'!O143,2)&lt;&gt;'Trades'!O143))),FALSE),"Money: at most 2 decimals; absolute input value ≤ 1,000,000,000.",IF(AND('Trades'!J143="GROSS",NOT(ISNUMBER('Trades'!M143))),"Enter commission: zero is a value",IF(AND('Trades'!J143="GROSS",'Trades'!M143&lt;0),"Commission must be nonnegative",IF(AND('Trades'!J143="GROSS",NOT(ISNUMBER('Trades'!N143))),"Enter other fees: zero is a value",IF(AND('Trades'!J143="GROSS",'Trades'!N143&lt;0),"Other fees must be nonnegative",IF(AND('Trades'!J143="GROSS",NOT(ISNUMBER('Trades'!O143))),"Enter signed financing, including zero",IF(AND('Trades'!J143="GROSS",NOT(ISNUMBER(F143))),"Enter gross P&amp;L for every exit",IF(IF('Trades'!J143="NET",OR(ABS('Trades'!L143)&gt;1000000000,ROUND('Trades'!L143,2)&lt;&gt;'Trades'!L143),FALSE),"Money: at most 2 decimals; absolute input value ≤ 1,000,000,000.",IF(IF('Trades'!J143="GROSS",OR(ABS('Trades'!M143)&gt;1000000000,ABS('Trades'!N143)&gt;1000000000,ABS('Trades'!O143)&gt;1000000000,ROUND('Trades'!M143,2)&lt;&gt;'Trades'!M143,ROUND('Trades'!N143,2)&lt;&gt;'Trades'!N143,ROUND('Trades'!O143,2)&lt;&gt;'Trades'!O143),FALSE),"Money: at most 2 decimals; absolute input value ≤ 1,000,000,000.",IF(AND('Trades'!G143&lt;&gt;"",OR(NOT(ISNUMBER('Trades'!G143)),'Trades'!G143&lt;=0)),"Enter a positive price or leave blank",IF(AND('Trades'!H143&lt;&gt;"",OR(NOT(ISNUMBER('Trades'!H143)),'Trades'!H143&lt;=0)),"Enter a positive price or leave blank","")))))))))))))))))))))))))))))))))))</x:f>
      </x:c>
      <x:c r="D143" s="31"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n.a.",ROUND(SUMIFS('Exits'!$I$9:$I$608,'Exits'!$B$9:$B$608,'Trades'!A143),8)))</x:f>
      </x:c>
      <x:c r="E143" s="32"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n.a.",IF(OR(O143=0,COUNTIFS('Exits'!$B$9:$B$608,'Trades'!A143,'Exits'!$G$9:$G$608,-1)&gt;0),"n.a.",_xlfn.MAXIFS('Exits'!$C$9:$C$608,'Exits'!$B$9:$B$608,'Trades'!A143))))</x:f>
      </x:c>
      <x:c r="F143" s="30"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n.a.",IF(AND(O143&gt;0,SUMIFS('Exits'!$J$9:$J$608,'Exits'!$B$9:$B$608,'Trades'!A143)=O143),ROUND(SUMIFS('Exits'!$F$9:$F$608,'Exits'!$B$9:$B$608,'Trades'!A143),2),"n.a.")))</x:f>
      </x:c>
      <x:c r="G143" s="30" t="str">
        <x:f>IF(P143=0,"",IF(K143&lt;&gt;1,"n.a.",IF('Trades'!J143="NET",'Trades'!L143,ROUND(F143-'Trades'!M143-'Trades'!N143+'Trades'!O143,2))))</x:f>
      </x:c>
      <x:c r="H143" s="31" t="str">
        <x:f>IF(P143=0,"",IF(N143=1,G143/'Trades'!P143,"n.a."))</x:f>
      </x:c>
      <x:c r="I143" s="33" t="str">
        <x:f>IF(P143=0,"",IF(K143&lt;&gt;1,"Position not completed",IF(NOT(ISNUMBER('Trades'!P143)),"Risk missing or invalid: positive, ≤ 1,000,000,000, at most 2 decimals.",IF(OR('Trades'!P143&lt;=0,'Trades'!P143&gt;1000000000,ROUND('Trades'!P143,2)&lt;&gt;'Trades'!P143),"Risk missing or invalid: positive, ≤ 1,000,000,000, at most 2 decimals.",IF(AND('Trades'!Q143&lt;&gt;"PRICE",'Trades'!Q143&lt;&gt;"ALL_IN"),"Select PRICE or ALL_IN",IF('Trades'!Q143&lt;&gt;'Summary'!$K$4,"Different selected basis","Recorded"))))))</x:f>
      </x:c>
      <x:c r="J143" s="33" t="str">
        <x:f>IF(P143=0,"",IF('Summary'!$H$6="Check date filters","Check date filters",IF(L143=1,"Included",IF(K143=1,"Outside period","Not eligible"))))</x:f>
      </x:c>
      <x:c r="K143" s="29" t="n">
        <x:f>IF(P143=0,0,IF('Trades'!I143="UNSUPPORTED",4,IF(C143&lt;&gt;"",3,IF('Trades'!I143="OPEN",2,1))))</x:f>
        <x:v>0</x:v>
      </x:c>
      <x:c r="L143" s="29" t="n">
        <x:f>IF(OR(K143&lt;&gt;1,'Summary'!$H$6="Check date filters"),0,IF(AND(OR('Summary'!$B$6="",E143&gt;='Summary'!$B$6),OR('Summary'!$E$6="",E143&lt;'Summary'!$E$6+1)),1,0))</x:f>
        <x:v>0</x:v>
      </x:c>
      <x:c r="M143" s="29" t="n">
        <x:f>IF(AND(L143=1,N143=1,'Trades'!Q143='Summary'!$K$4),1,0)</x:f>
        <x:v>0</x:v>
      </x:c>
      <x:c r="N143" s="29" t="n">
        <x:f>IF(K143&lt;&gt;1,0,IF(NOT(ISNUMBER('Trades'!P143)),0,IF(AND('Trades'!P143&gt;0,'Trades'!P143&lt;=1000000000,ROUND('Trades'!P143,2)='Trades'!P143,OR('Trades'!Q143="PRICE",'Trades'!Q143="ALL_IN")),1,0)))</x:f>
        <x:v>0</x:v>
      </x:c>
      <x:c r="O143" s="29" t="n">
        <x:f>IF(P143=0,0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0,COUNTIFS('Exits'!$B$9:$B$608,'Trades'!A143,'Exits'!$K$9:$K$608,1)))</x:f>
        <x:v>0</x:v>
      </x:c>
      <x:c r="P143" s="29" t="n">
        <x:f>IF(COUNTA('Trades'!A143:I143,'Trades'!K143:T143)=0,0,1)</x:f>
        <x:v>0</x:v>
      </x:c>
    </x:row>
    <x:row r="144" ht="52" customHeight="1">
      <x:c r="A144" s="29" t="str">
        <x:f>IF(P144=0,"",IF('Trades'!A144="","[Trades "&amp;ROW()&amp;"]",'Trades'!A144))</x:f>
      </x:c>
      <x:c r="B144" s="33" t="str">
        <x:f>IF(K144=0,"",CHOOSE(K144,"Completed","Open","Incomplete / invalid","Unsupported"))</x:f>
      </x:c>
      <x:c r="C144" s="33" t="str">
        <x:f>IF(P144=0,"",IF('Trades'!I144="UNSUPPORTED","Additions / reversals are unsupported",IF('Trades'!A144="","Enter a trade ID",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IDs: text starting with A–Z, up to 64 characters; do not use *, ?, ~, =, &lt; or &gt;. Example: T-001.",IF(COUNTIFS('Trades'!$A$9:$A$208,'Trades'!A144)&lt;&gt;1,"Trade ID is duplicated",IF('Trades'!B144="","Enter the symbol",IF(AND('Trades'!C144&lt;&gt;"LONG",'Trades'!C144&lt;&gt;"SHORT"),"Select LONG or SHORT",IF(NOT(ISNUMBER('Trades'!D144)),"Enter a valid opening date/time",IF(OR('Trades'!D144&lt;1,'Trades'!D144&gt;2958465),"Enter a valid opening date/time",IF(NOT(ISNUMBER('Trades'!E144)),"Enter a positive original quantity",IF(OR('Trades'!E144&lt;=0,'Trades'!E144&gt;1000000,ROUND('Trades'!E144,8)&lt;&gt;'Trades'!E144),"Enter a positive original quantity",IF('Trades'!F144="","State the quantity unit",IF(AND('Trades'!I144&lt;&gt;"OPEN",'Trades'!I144&lt;&gt;"CLOSED"),"Select OPEN or CLOSED",IF(AND('Trades'!J144&lt;&gt;"NET",'Trades'!J144&lt;&gt;"GROSS"),"Select NET or GROSS",IF(COUNTIFS('Exits'!$B$9:$B$608,'Trades'!A144,'Exits'!$G$9:$G$608,-1)&gt;0,"Review linked exit rows",IF(D144&gt;'Trades'!E144,"Closed quantity exceeds original",IF(AND('Trades'!I144="OPEN",D144='Trades'!E144),"OPEN conflicts with no remainder",IF('Trades'!I144="OPEN","",IF(O144=0,"Add a closing event in Exits",IF(D144&lt;&gt;'Trades'!E144,"CLOSED requires all quantity closed",IF(AND('Trades'!J144="NET",NOT(ISNUMBER('Trades'!L144))),"Enter the reconciled whole-position net",IF(AND('Trades'!J144="NET",'Trades'!K144&lt;&gt;"YES"),"Confirm the net covers the whole position",IF(IF('Trades'!J144="NET",IF('Trades'!M144="",FALSE,IF(NOT(ISNUMBER('Trades'!M144)),TRUE,OR('Trades'!M144&lt;0,'Trades'!M144&gt;1000000000,ROUND('Trades'!M144,2)&lt;&gt;'Trades'!M144))),FALSE),"Money: at most 2 decimals; absolute input value ≤ 1,000,000,000.",IF(IF('Trades'!J144="NET",IF('Trades'!N144="",FALSE,IF(NOT(ISNUMBER('Trades'!N144)),TRUE,OR('Trades'!N144&lt;0,'Trades'!N144&gt;1000000000,ROUND('Trades'!N144,2)&lt;&gt;'Trades'!N144))),FALSE),"Money: at most 2 decimals; absolute input value ≤ 1,000,000,000.",IF(IF('Trades'!J144="NET",IF('Trades'!O144="",FALSE,IF(NOT(ISNUMBER('Trades'!O144)),TRUE,OR(ABS('Trades'!O144)&gt;1000000000,ROUND('Trades'!O144,2)&lt;&gt;'Trades'!O144))),FALSE),"Money: at most 2 decimals; absolute input value ≤ 1,000,000,000.",IF(AND('Trades'!J144="GROSS",NOT(ISNUMBER('Trades'!M144))),"Enter commission: zero is a value",IF(AND('Trades'!J144="GROSS",'Trades'!M144&lt;0),"Commission must be nonnegative",IF(AND('Trades'!J144="GROSS",NOT(ISNUMBER('Trades'!N144))),"Enter other fees: zero is a value",IF(AND('Trades'!J144="GROSS",'Trades'!N144&lt;0),"Other fees must be nonnegative",IF(AND('Trades'!J144="GROSS",NOT(ISNUMBER('Trades'!O144))),"Enter signed financing, including zero",IF(AND('Trades'!J144="GROSS",NOT(ISNUMBER(F144))),"Enter gross P&amp;L for every exit",IF(IF('Trades'!J144="NET",OR(ABS('Trades'!L144)&gt;1000000000,ROUND('Trades'!L144,2)&lt;&gt;'Trades'!L144),FALSE),"Money: at most 2 decimals; absolute input value ≤ 1,000,000,000.",IF(IF('Trades'!J144="GROSS",OR(ABS('Trades'!M144)&gt;1000000000,ABS('Trades'!N144)&gt;1000000000,ABS('Trades'!O144)&gt;1000000000,ROUND('Trades'!M144,2)&lt;&gt;'Trades'!M144,ROUND('Trades'!N144,2)&lt;&gt;'Trades'!N144,ROUND('Trades'!O144,2)&lt;&gt;'Trades'!O144),FALSE),"Money: at most 2 decimals; absolute input value ≤ 1,000,000,000.",IF(AND('Trades'!G144&lt;&gt;"",OR(NOT(ISNUMBER('Trades'!G144)),'Trades'!G144&lt;=0)),"Enter a positive price or leave blank",IF(AND('Trades'!H144&lt;&gt;"",OR(NOT(ISNUMBER('Trades'!H144)),'Trades'!H144&lt;=0)),"Enter a positive price or leave blank","")))))))))))))))))))))))))))))))))))</x:f>
      </x:c>
      <x:c r="D144" s="31"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n.a.",ROUND(SUMIFS('Exits'!$I$9:$I$608,'Exits'!$B$9:$B$608,'Trades'!A144),8)))</x:f>
      </x:c>
      <x:c r="E144" s="32"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n.a.",IF(OR(O144=0,COUNTIFS('Exits'!$B$9:$B$608,'Trades'!A144,'Exits'!$G$9:$G$608,-1)&gt;0),"n.a.",_xlfn.MAXIFS('Exits'!$C$9:$C$608,'Exits'!$B$9:$B$608,'Trades'!A144))))</x:f>
      </x:c>
      <x:c r="F144" s="30"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n.a.",IF(AND(O144&gt;0,SUMIFS('Exits'!$J$9:$J$608,'Exits'!$B$9:$B$608,'Trades'!A144)=O144),ROUND(SUMIFS('Exits'!$F$9:$F$608,'Exits'!$B$9:$B$608,'Trades'!A144),2),"n.a.")))</x:f>
      </x:c>
      <x:c r="G144" s="30" t="str">
        <x:f>IF(P144=0,"",IF(K144&lt;&gt;1,"n.a.",IF('Trades'!J144="NET",'Trades'!L144,ROUND(F144-'Trades'!M144-'Trades'!N144+'Trades'!O144,2))))</x:f>
      </x:c>
      <x:c r="H144" s="31" t="str">
        <x:f>IF(P144=0,"",IF(N144=1,G144/'Trades'!P144,"n.a."))</x:f>
      </x:c>
      <x:c r="I144" s="33" t="str">
        <x:f>IF(P144=0,"",IF(K144&lt;&gt;1,"Position not completed",IF(NOT(ISNUMBER('Trades'!P144)),"Risk missing or invalid: positive, ≤ 1,000,000,000, at most 2 decimals.",IF(OR('Trades'!P144&lt;=0,'Trades'!P144&gt;1000000000,ROUND('Trades'!P144,2)&lt;&gt;'Trades'!P144),"Risk missing or invalid: positive, ≤ 1,000,000,000, at most 2 decimals.",IF(AND('Trades'!Q144&lt;&gt;"PRICE",'Trades'!Q144&lt;&gt;"ALL_IN"),"Select PRICE or ALL_IN",IF('Trades'!Q144&lt;&gt;'Summary'!$K$4,"Different selected basis","Recorded"))))))</x:f>
      </x:c>
      <x:c r="J144" s="33" t="str">
        <x:f>IF(P144=0,"",IF('Summary'!$H$6="Check date filters","Check date filters",IF(L144=1,"Included",IF(K144=1,"Outside period","Not eligible"))))</x:f>
      </x:c>
      <x:c r="K144" s="29" t="n">
        <x:f>IF(P144=0,0,IF('Trades'!I144="UNSUPPORTED",4,IF(C144&lt;&gt;"",3,IF('Trades'!I144="OPEN",2,1))))</x:f>
        <x:v>0</x:v>
      </x:c>
      <x:c r="L144" s="29" t="n">
        <x:f>IF(OR(K144&lt;&gt;1,'Summary'!$H$6="Check date filters"),0,IF(AND(OR('Summary'!$B$6="",E144&gt;='Summary'!$B$6),OR('Summary'!$E$6="",E144&lt;'Summary'!$E$6+1)),1,0))</x:f>
        <x:v>0</x:v>
      </x:c>
      <x:c r="M144" s="29" t="n">
        <x:f>IF(AND(L144=1,N144=1,'Trades'!Q144='Summary'!$K$4),1,0)</x:f>
        <x:v>0</x:v>
      </x:c>
      <x:c r="N144" s="29" t="n">
        <x:f>IF(K144&lt;&gt;1,0,IF(NOT(ISNUMBER('Trades'!P144)),0,IF(AND('Trades'!P144&gt;0,'Trades'!P144&lt;=1000000000,ROUND('Trades'!P144,2)='Trades'!P144,OR('Trades'!Q144="PRICE",'Trades'!Q144="ALL_IN")),1,0)))</x:f>
        <x:v>0</x:v>
      </x:c>
      <x:c r="O144" s="29" t="n">
        <x:f>IF(P144=0,0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0,COUNTIFS('Exits'!$B$9:$B$608,'Trades'!A144,'Exits'!$K$9:$K$608,1)))</x:f>
        <x:v>0</x:v>
      </x:c>
      <x:c r="P144" s="29" t="n">
        <x:f>IF(COUNTA('Trades'!A144:I144,'Trades'!K144:T144)=0,0,1)</x:f>
        <x:v>0</x:v>
      </x:c>
    </x:row>
    <x:row r="145" ht="52" customHeight="1">
      <x:c r="A145" s="29" t="str">
        <x:f>IF(P145=0,"",IF('Trades'!A145="","[Trades "&amp;ROW()&amp;"]",'Trades'!A145))</x:f>
      </x:c>
      <x:c r="B145" s="33" t="str">
        <x:f>IF(K145=0,"",CHOOSE(K145,"Completed","Open","Incomplete / invalid","Unsupported"))</x:f>
      </x:c>
      <x:c r="C145" s="33" t="str">
        <x:f>IF(P145=0,"",IF('Trades'!I145="UNSUPPORTED","Additions / reversals are unsupported",IF('Trades'!A145="","Enter a trade ID",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IDs: text starting with A–Z, up to 64 characters; do not use *, ?, ~, =, &lt; or &gt;. Example: T-001.",IF(COUNTIFS('Trades'!$A$9:$A$208,'Trades'!A145)&lt;&gt;1,"Trade ID is duplicated",IF('Trades'!B145="","Enter the symbol",IF(AND('Trades'!C145&lt;&gt;"LONG",'Trades'!C145&lt;&gt;"SHORT"),"Select LONG or SHORT",IF(NOT(ISNUMBER('Trades'!D145)),"Enter a valid opening date/time",IF(OR('Trades'!D145&lt;1,'Trades'!D145&gt;2958465),"Enter a valid opening date/time",IF(NOT(ISNUMBER('Trades'!E145)),"Enter a positive original quantity",IF(OR('Trades'!E145&lt;=0,'Trades'!E145&gt;1000000,ROUND('Trades'!E145,8)&lt;&gt;'Trades'!E145),"Enter a positive original quantity",IF('Trades'!F145="","State the quantity unit",IF(AND('Trades'!I145&lt;&gt;"OPEN",'Trades'!I145&lt;&gt;"CLOSED"),"Select OPEN or CLOSED",IF(AND('Trades'!J145&lt;&gt;"NET",'Trades'!J145&lt;&gt;"GROSS"),"Select NET or GROSS",IF(COUNTIFS('Exits'!$B$9:$B$608,'Trades'!A145,'Exits'!$G$9:$G$608,-1)&gt;0,"Review linked exit rows",IF(D145&gt;'Trades'!E145,"Closed quantity exceeds original",IF(AND('Trades'!I145="OPEN",D145='Trades'!E145),"OPEN conflicts with no remainder",IF('Trades'!I145="OPEN","",IF(O145=0,"Add a closing event in Exits",IF(D145&lt;&gt;'Trades'!E145,"CLOSED requires all quantity closed",IF(AND('Trades'!J145="NET",NOT(ISNUMBER('Trades'!L145))),"Enter the reconciled whole-position net",IF(AND('Trades'!J145="NET",'Trades'!K145&lt;&gt;"YES"),"Confirm the net covers the whole position",IF(IF('Trades'!J145="NET",IF('Trades'!M145="",FALSE,IF(NOT(ISNUMBER('Trades'!M145)),TRUE,OR('Trades'!M145&lt;0,'Trades'!M145&gt;1000000000,ROUND('Trades'!M145,2)&lt;&gt;'Trades'!M145))),FALSE),"Money: at most 2 decimals; absolute input value ≤ 1,000,000,000.",IF(IF('Trades'!J145="NET",IF('Trades'!N145="",FALSE,IF(NOT(ISNUMBER('Trades'!N145)),TRUE,OR('Trades'!N145&lt;0,'Trades'!N145&gt;1000000000,ROUND('Trades'!N145,2)&lt;&gt;'Trades'!N145))),FALSE),"Money: at most 2 decimals; absolute input value ≤ 1,000,000,000.",IF(IF('Trades'!J145="NET",IF('Trades'!O145="",FALSE,IF(NOT(ISNUMBER('Trades'!O145)),TRUE,OR(ABS('Trades'!O145)&gt;1000000000,ROUND('Trades'!O145,2)&lt;&gt;'Trades'!O145))),FALSE),"Money: at most 2 decimals; absolute input value ≤ 1,000,000,000.",IF(AND('Trades'!J145="GROSS",NOT(ISNUMBER('Trades'!M145))),"Enter commission: zero is a value",IF(AND('Trades'!J145="GROSS",'Trades'!M145&lt;0),"Commission must be nonnegative",IF(AND('Trades'!J145="GROSS",NOT(ISNUMBER('Trades'!N145))),"Enter other fees: zero is a value",IF(AND('Trades'!J145="GROSS",'Trades'!N145&lt;0),"Other fees must be nonnegative",IF(AND('Trades'!J145="GROSS",NOT(ISNUMBER('Trades'!O145))),"Enter signed financing, including zero",IF(AND('Trades'!J145="GROSS",NOT(ISNUMBER(F145))),"Enter gross P&amp;L for every exit",IF(IF('Trades'!J145="NET",OR(ABS('Trades'!L145)&gt;1000000000,ROUND('Trades'!L145,2)&lt;&gt;'Trades'!L145),FALSE),"Money: at most 2 decimals; absolute input value ≤ 1,000,000,000.",IF(IF('Trades'!J145="GROSS",OR(ABS('Trades'!M145)&gt;1000000000,ABS('Trades'!N145)&gt;1000000000,ABS('Trades'!O145)&gt;1000000000,ROUND('Trades'!M145,2)&lt;&gt;'Trades'!M145,ROUND('Trades'!N145,2)&lt;&gt;'Trades'!N145,ROUND('Trades'!O145,2)&lt;&gt;'Trades'!O145),FALSE),"Money: at most 2 decimals; absolute input value ≤ 1,000,000,000.",IF(AND('Trades'!G145&lt;&gt;"",OR(NOT(ISNUMBER('Trades'!G145)),'Trades'!G145&lt;=0)),"Enter a positive price or leave blank",IF(AND('Trades'!H145&lt;&gt;"",OR(NOT(ISNUMBER('Trades'!H145)),'Trades'!H145&lt;=0)),"Enter a positive price or leave blank","")))))))))))))))))))))))))))))))))))</x:f>
      </x:c>
      <x:c r="D145" s="31"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n.a.",ROUND(SUMIFS('Exits'!$I$9:$I$608,'Exits'!$B$9:$B$608,'Trades'!A145),8)))</x:f>
      </x:c>
      <x:c r="E145" s="32"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n.a.",IF(OR(O145=0,COUNTIFS('Exits'!$B$9:$B$608,'Trades'!A145,'Exits'!$G$9:$G$608,-1)&gt;0),"n.a.",_xlfn.MAXIFS('Exits'!$C$9:$C$608,'Exits'!$B$9:$B$608,'Trades'!A145))))</x:f>
      </x:c>
      <x:c r="F145" s="30"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n.a.",IF(AND(O145&gt;0,SUMIFS('Exits'!$J$9:$J$608,'Exits'!$B$9:$B$608,'Trades'!A145)=O145),ROUND(SUMIFS('Exits'!$F$9:$F$608,'Exits'!$B$9:$B$608,'Trades'!A145),2),"n.a.")))</x:f>
      </x:c>
      <x:c r="G145" s="30" t="str">
        <x:f>IF(P145=0,"",IF(K145&lt;&gt;1,"n.a.",IF('Trades'!J145="NET",'Trades'!L145,ROUND(F145-'Trades'!M145-'Trades'!N145+'Trades'!O145,2))))</x:f>
      </x:c>
      <x:c r="H145" s="31" t="str">
        <x:f>IF(P145=0,"",IF(N145=1,G145/'Trades'!P145,"n.a."))</x:f>
      </x:c>
      <x:c r="I145" s="33" t="str">
        <x:f>IF(P145=0,"",IF(K145&lt;&gt;1,"Position not completed",IF(NOT(ISNUMBER('Trades'!P145)),"Risk missing or invalid: positive, ≤ 1,000,000,000, at most 2 decimals.",IF(OR('Trades'!P145&lt;=0,'Trades'!P145&gt;1000000000,ROUND('Trades'!P145,2)&lt;&gt;'Trades'!P145),"Risk missing or invalid: positive, ≤ 1,000,000,000, at most 2 decimals.",IF(AND('Trades'!Q145&lt;&gt;"PRICE",'Trades'!Q145&lt;&gt;"ALL_IN"),"Select PRICE or ALL_IN",IF('Trades'!Q145&lt;&gt;'Summary'!$K$4,"Different selected basis","Recorded"))))))</x:f>
      </x:c>
      <x:c r="J145" s="33" t="str">
        <x:f>IF(P145=0,"",IF('Summary'!$H$6="Check date filters","Check date filters",IF(L145=1,"Included",IF(K145=1,"Outside period","Not eligible"))))</x:f>
      </x:c>
      <x:c r="K145" s="29" t="n">
        <x:f>IF(P145=0,0,IF('Trades'!I145="UNSUPPORTED",4,IF(C145&lt;&gt;"",3,IF('Trades'!I145="OPEN",2,1))))</x:f>
        <x:v>0</x:v>
      </x:c>
      <x:c r="L145" s="29" t="n">
        <x:f>IF(OR(K145&lt;&gt;1,'Summary'!$H$6="Check date filters"),0,IF(AND(OR('Summary'!$B$6="",E145&gt;='Summary'!$B$6),OR('Summary'!$E$6="",E145&lt;'Summary'!$E$6+1)),1,0))</x:f>
        <x:v>0</x:v>
      </x:c>
      <x:c r="M145" s="29" t="n">
        <x:f>IF(AND(L145=1,N145=1,'Trades'!Q145='Summary'!$K$4),1,0)</x:f>
        <x:v>0</x:v>
      </x:c>
      <x:c r="N145" s="29" t="n">
        <x:f>IF(K145&lt;&gt;1,0,IF(NOT(ISNUMBER('Trades'!P145)),0,IF(AND('Trades'!P145&gt;0,'Trades'!P145&lt;=1000000000,ROUND('Trades'!P145,2)='Trades'!P145,OR('Trades'!Q145="PRICE",'Trades'!Q145="ALL_IN")),1,0)))</x:f>
        <x:v>0</x:v>
      </x:c>
      <x:c r="O145" s="29" t="n">
        <x:f>IF(P145=0,0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0,COUNTIFS('Exits'!$B$9:$B$608,'Trades'!A145,'Exits'!$K$9:$K$608,1)))</x:f>
        <x:v>0</x:v>
      </x:c>
      <x:c r="P145" s="29" t="n">
        <x:f>IF(COUNTA('Trades'!A145:I145,'Trades'!K145:T145)=0,0,1)</x:f>
        <x:v>0</x:v>
      </x:c>
    </x:row>
    <x:row r="146" ht="52" customHeight="1">
      <x:c r="A146" s="29" t="str">
        <x:f>IF(P146=0,"",IF('Trades'!A146="","[Trades "&amp;ROW()&amp;"]",'Trades'!A146))</x:f>
      </x:c>
      <x:c r="B146" s="33" t="str">
        <x:f>IF(K146=0,"",CHOOSE(K146,"Completed","Open","Incomplete / invalid","Unsupported"))</x:f>
      </x:c>
      <x:c r="C146" s="33" t="str">
        <x:f>IF(P146=0,"",IF('Trades'!I146="UNSUPPORTED","Additions / reversals are unsupported",IF('Trades'!A146="","Enter a trade ID",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IDs: text starting with A–Z, up to 64 characters; do not use *, ?, ~, =, &lt; or &gt;. Example: T-001.",IF(COUNTIFS('Trades'!$A$9:$A$208,'Trades'!A146)&lt;&gt;1,"Trade ID is duplicated",IF('Trades'!B146="","Enter the symbol",IF(AND('Trades'!C146&lt;&gt;"LONG",'Trades'!C146&lt;&gt;"SHORT"),"Select LONG or SHORT",IF(NOT(ISNUMBER('Trades'!D146)),"Enter a valid opening date/time",IF(OR('Trades'!D146&lt;1,'Trades'!D146&gt;2958465),"Enter a valid opening date/time",IF(NOT(ISNUMBER('Trades'!E146)),"Enter a positive original quantity",IF(OR('Trades'!E146&lt;=0,'Trades'!E146&gt;1000000,ROUND('Trades'!E146,8)&lt;&gt;'Trades'!E146),"Enter a positive original quantity",IF('Trades'!F146="","State the quantity unit",IF(AND('Trades'!I146&lt;&gt;"OPEN",'Trades'!I146&lt;&gt;"CLOSED"),"Select OPEN or CLOSED",IF(AND('Trades'!J146&lt;&gt;"NET",'Trades'!J146&lt;&gt;"GROSS"),"Select NET or GROSS",IF(COUNTIFS('Exits'!$B$9:$B$608,'Trades'!A146,'Exits'!$G$9:$G$608,-1)&gt;0,"Review linked exit rows",IF(D146&gt;'Trades'!E146,"Closed quantity exceeds original",IF(AND('Trades'!I146="OPEN",D146='Trades'!E146),"OPEN conflicts with no remainder",IF('Trades'!I146="OPEN","",IF(O146=0,"Add a closing event in Exits",IF(D146&lt;&gt;'Trades'!E146,"CLOSED requires all quantity closed",IF(AND('Trades'!J146="NET",NOT(ISNUMBER('Trades'!L146))),"Enter the reconciled whole-position net",IF(AND('Trades'!J146="NET",'Trades'!K146&lt;&gt;"YES"),"Confirm the net covers the whole position",IF(IF('Trades'!J146="NET",IF('Trades'!M146="",FALSE,IF(NOT(ISNUMBER('Trades'!M146)),TRUE,OR('Trades'!M146&lt;0,'Trades'!M146&gt;1000000000,ROUND('Trades'!M146,2)&lt;&gt;'Trades'!M146))),FALSE),"Money: at most 2 decimals; absolute input value ≤ 1,000,000,000.",IF(IF('Trades'!J146="NET",IF('Trades'!N146="",FALSE,IF(NOT(ISNUMBER('Trades'!N146)),TRUE,OR('Trades'!N146&lt;0,'Trades'!N146&gt;1000000000,ROUND('Trades'!N146,2)&lt;&gt;'Trades'!N146))),FALSE),"Money: at most 2 decimals; absolute input value ≤ 1,000,000,000.",IF(IF('Trades'!J146="NET",IF('Trades'!O146="",FALSE,IF(NOT(ISNUMBER('Trades'!O146)),TRUE,OR(ABS('Trades'!O146)&gt;1000000000,ROUND('Trades'!O146,2)&lt;&gt;'Trades'!O146))),FALSE),"Money: at most 2 decimals; absolute input value ≤ 1,000,000,000.",IF(AND('Trades'!J146="GROSS",NOT(ISNUMBER('Trades'!M146))),"Enter commission: zero is a value",IF(AND('Trades'!J146="GROSS",'Trades'!M146&lt;0),"Commission must be nonnegative",IF(AND('Trades'!J146="GROSS",NOT(ISNUMBER('Trades'!N146))),"Enter other fees: zero is a value",IF(AND('Trades'!J146="GROSS",'Trades'!N146&lt;0),"Other fees must be nonnegative",IF(AND('Trades'!J146="GROSS",NOT(ISNUMBER('Trades'!O146))),"Enter signed financing, including zero",IF(AND('Trades'!J146="GROSS",NOT(ISNUMBER(F146))),"Enter gross P&amp;L for every exit",IF(IF('Trades'!J146="NET",OR(ABS('Trades'!L146)&gt;1000000000,ROUND('Trades'!L146,2)&lt;&gt;'Trades'!L146),FALSE),"Money: at most 2 decimals; absolute input value ≤ 1,000,000,000.",IF(IF('Trades'!J146="GROSS",OR(ABS('Trades'!M146)&gt;1000000000,ABS('Trades'!N146)&gt;1000000000,ABS('Trades'!O146)&gt;1000000000,ROUND('Trades'!M146,2)&lt;&gt;'Trades'!M146,ROUND('Trades'!N146,2)&lt;&gt;'Trades'!N146,ROUND('Trades'!O146,2)&lt;&gt;'Trades'!O146),FALSE),"Money: at most 2 decimals; absolute input value ≤ 1,000,000,000.",IF(AND('Trades'!G146&lt;&gt;"",OR(NOT(ISNUMBER('Trades'!G146)),'Trades'!G146&lt;=0)),"Enter a positive price or leave blank",IF(AND('Trades'!H146&lt;&gt;"",OR(NOT(ISNUMBER('Trades'!H146)),'Trades'!H146&lt;=0)),"Enter a positive price or leave blank","")))))))))))))))))))))))))))))))))))</x:f>
      </x:c>
      <x:c r="D146" s="31"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n.a.",ROUND(SUMIFS('Exits'!$I$9:$I$608,'Exits'!$B$9:$B$608,'Trades'!A146),8)))</x:f>
      </x:c>
      <x:c r="E146" s="32"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n.a.",IF(OR(O146=0,COUNTIFS('Exits'!$B$9:$B$608,'Trades'!A146,'Exits'!$G$9:$G$608,-1)&gt;0),"n.a.",_xlfn.MAXIFS('Exits'!$C$9:$C$608,'Exits'!$B$9:$B$608,'Trades'!A146))))</x:f>
      </x:c>
      <x:c r="F146" s="30"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n.a.",IF(AND(O146&gt;0,SUMIFS('Exits'!$J$9:$J$608,'Exits'!$B$9:$B$608,'Trades'!A146)=O146),ROUND(SUMIFS('Exits'!$F$9:$F$608,'Exits'!$B$9:$B$608,'Trades'!A146),2),"n.a.")))</x:f>
      </x:c>
      <x:c r="G146" s="30" t="str">
        <x:f>IF(P146=0,"",IF(K146&lt;&gt;1,"n.a.",IF('Trades'!J146="NET",'Trades'!L146,ROUND(F146-'Trades'!M146-'Trades'!N146+'Trades'!O146,2))))</x:f>
      </x:c>
      <x:c r="H146" s="31" t="str">
        <x:f>IF(P146=0,"",IF(N146=1,G146/'Trades'!P146,"n.a."))</x:f>
      </x:c>
      <x:c r="I146" s="33" t="str">
        <x:f>IF(P146=0,"",IF(K146&lt;&gt;1,"Position not completed",IF(NOT(ISNUMBER('Trades'!P146)),"Risk missing or invalid: positive, ≤ 1,000,000,000, at most 2 decimals.",IF(OR('Trades'!P146&lt;=0,'Trades'!P146&gt;1000000000,ROUND('Trades'!P146,2)&lt;&gt;'Trades'!P146),"Risk missing or invalid: positive, ≤ 1,000,000,000, at most 2 decimals.",IF(AND('Trades'!Q146&lt;&gt;"PRICE",'Trades'!Q146&lt;&gt;"ALL_IN"),"Select PRICE or ALL_IN",IF('Trades'!Q146&lt;&gt;'Summary'!$K$4,"Different selected basis","Recorded"))))))</x:f>
      </x:c>
      <x:c r="J146" s="33" t="str">
        <x:f>IF(P146=0,"",IF('Summary'!$H$6="Check date filters","Check date filters",IF(L146=1,"Included",IF(K146=1,"Outside period","Not eligible"))))</x:f>
      </x:c>
      <x:c r="K146" s="29" t="n">
        <x:f>IF(P146=0,0,IF('Trades'!I146="UNSUPPORTED",4,IF(C146&lt;&gt;"",3,IF('Trades'!I146="OPEN",2,1))))</x:f>
        <x:v>0</x:v>
      </x:c>
      <x:c r="L146" s="29" t="n">
        <x:f>IF(OR(K146&lt;&gt;1,'Summary'!$H$6="Check date filters"),0,IF(AND(OR('Summary'!$B$6="",E146&gt;='Summary'!$B$6),OR('Summary'!$E$6="",E146&lt;'Summary'!$E$6+1)),1,0))</x:f>
        <x:v>0</x:v>
      </x:c>
      <x:c r="M146" s="29" t="n">
        <x:f>IF(AND(L146=1,N146=1,'Trades'!Q146='Summary'!$K$4),1,0)</x:f>
        <x:v>0</x:v>
      </x:c>
      <x:c r="N146" s="29" t="n">
        <x:f>IF(K146&lt;&gt;1,0,IF(NOT(ISNUMBER('Trades'!P146)),0,IF(AND('Trades'!P146&gt;0,'Trades'!P146&lt;=1000000000,ROUND('Trades'!P146,2)='Trades'!P146,OR('Trades'!Q146="PRICE",'Trades'!Q146="ALL_IN")),1,0)))</x:f>
        <x:v>0</x:v>
      </x:c>
      <x:c r="O146" s="29" t="n">
        <x:f>IF(P146=0,0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0,COUNTIFS('Exits'!$B$9:$B$608,'Trades'!A146,'Exits'!$K$9:$K$608,1)))</x:f>
        <x:v>0</x:v>
      </x:c>
      <x:c r="P146" s="29" t="n">
        <x:f>IF(COUNTA('Trades'!A146:I146,'Trades'!K146:T146)=0,0,1)</x:f>
        <x:v>0</x:v>
      </x:c>
    </x:row>
    <x:row r="147" ht="52" customHeight="1">
      <x:c r="A147" s="29" t="str">
        <x:f>IF(P147=0,"",IF('Trades'!A147="","[Trades "&amp;ROW()&amp;"]",'Trades'!A147))</x:f>
      </x:c>
      <x:c r="B147" s="33" t="str">
        <x:f>IF(K147=0,"",CHOOSE(K147,"Completed","Open","Incomplete / invalid","Unsupported"))</x:f>
      </x:c>
      <x:c r="C147" s="33" t="str">
        <x:f>IF(P147=0,"",IF('Trades'!I147="UNSUPPORTED","Additions / reversals are unsupported",IF('Trades'!A147="","Enter a trade ID",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IDs: text starting with A–Z, up to 64 characters; do not use *, ?, ~, =, &lt; or &gt;. Example: T-001.",IF(COUNTIFS('Trades'!$A$9:$A$208,'Trades'!A147)&lt;&gt;1,"Trade ID is duplicated",IF('Trades'!B147="","Enter the symbol",IF(AND('Trades'!C147&lt;&gt;"LONG",'Trades'!C147&lt;&gt;"SHORT"),"Select LONG or SHORT",IF(NOT(ISNUMBER('Trades'!D147)),"Enter a valid opening date/time",IF(OR('Trades'!D147&lt;1,'Trades'!D147&gt;2958465),"Enter a valid opening date/time",IF(NOT(ISNUMBER('Trades'!E147)),"Enter a positive original quantity",IF(OR('Trades'!E147&lt;=0,'Trades'!E147&gt;1000000,ROUND('Trades'!E147,8)&lt;&gt;'Trades'!E147),"Enter a positive original quantity",IF('Trades'!F147="","State the quantity unit",IF(AND('Trades'!I147&lt;&gt;"OPEN",'Trades'!I147&lt;&gt;"CLOSED"),"Select OPEN or CLOSED",IF(AND('Trades'!J147&lt;&gt;"NET",'Trades'!J147&lt;&gt;"GROSS"),"Select NET or GROSS",IF(COUNTIFS('Exits'!$B$9:$B$608,'Trades'!A147,'Exits'!$G$9:$G$608,-1)&gt;0,"Review linked exit rows",IF(D147&gt;'Trades'!E147,"Closed quantity exceeds original",IF(AND('Trades'!I147="OPEN",D147='Trades'!E147),"OPEN conflicts with no remainder",IF('Trades'!I147="OPEN","",IF(O147=0,"Add a closing event in Exits",IF(D147&lt;&gt;'Trades'!E147,"CLOSED requires all quantity closed",IF(AND('Trades'!J147="NET",NOT(ISNUMBER('Trades'!L147))),"Enter the reconciled whole-position net",IF(AND('Trades'!J147="NET",'Trades'!K147&lt;&gt;"YES"),"Confirm the net covers the whole position",IF(IF('Trades'!J147="NET",IF('Trades'!M147="",FALSE,IF(NOT(ISNUMBER('Trades'!M147)),TRUE,OR('Trades'!M147&lt;0,'Trades'!M147&gt;1000000000,ROUND('Trades'!M147,2)&lt;&gt;'Trades'!M147))),FALSE),"Money: at most 2 decimals; absolute input value ≤ 1,000,000,000.",IF(IF('Trades'!J147="NET",IF('Trades'!N147="",FALSE,IF(NOT(ISNUMBER('Trades'!N147)),TRUE,OR('Trades'!N147&lt;0,'Trades'!N147&gt;1000000000,ROUND('Trades'!N147,2)&lt;&gt;'Trades'!N147))),FALSE),"Money: at most 2 decimals; absolute input value ≤ 1,000,000,000.",IF(IF('Trades'!J147="NET",IF('Trades'!O147="",FALSE,IF(NOT(ISNUMBER('Trades'!O147)),TRUE,OR(ABS('Trades'!O147)&gt;1000000000,ROUND('Trades'!O147,2)&lt;&gt;'Trades'!O147))),FALSE),"Money: at most 2 decimals; absolute input value ≤ 1,000,000,000.",IF(AND('Trades'!J147="GROSS",NOT(ISNUMBER('Trades'!M147))),"Enter commission: zero is a value",IF(AND('Trades'!J147="GROSS",'Trades'!M147&lt;0),"Commission must be nonnegative",IF(AND('Trades'!J147="GROSS",NOT(ISNUMBER('Trades'!N147))),"Enter other fees: zero is a value",IF(AND('Trades'!J147="GROSS",'Trades'!N147&lt;0),"Other fees must be nonnegative",IF(AND('Trades'!J147="GROSS",NOT(ISNUMBER('Trades'!O147))),"Enter signed financing, including zero",IF(AND('Trades'!J147="GROSS",NOT(ISNUMBER(F147))),"Enter gross P&amp;L for every exit",IF(IF('Trades'!J147="NET",OR(ABS('Trades'!L147)&gt;1000000000,ROUND('Trades'!L147,2)&lt;&gt;'Trades'!L147),FALSE),"Money: at most 2 decimals; absolute input value ≤ 1,000,000,000.",IF(IF('Trades'!J147="GROSS",OR(ABS('Trades'!M147)&gt;1000000000,ABS('Trades'!N147)&gt;1000000000,ABS('Trades'!O147)&gt;1000000000,ROUND('Trades'!M147,2)&lt;&gt;'Trades'!M147,ROUND('Trades'!N147,2)&lt;&gt;'Trades'!N147,ROUND('Trades'!O147,2)&lt;&gt;'Trades'!O147),FALSE),"Money: at most 2 decimals; absolute input value ≤ 1,000,000,000.",IF(AND('Trades'!G147&lt;&gt;"",OR(NOT(ISNUMBER('Trades'!G147)),'Trades'!G147&lt;=0)),"Enter a positive price or leave blank",IF(AND('Trades'!H147&lt;&gt;"",OR(NOT(ISNUMBER('Trades'!H147)),'Trades'!H147&lt;=0)),"Enter a positive price or leave blank","")))))))))))))))))))))))))))))))))))</x:f>
      </x:c>
      <x:c r="D147" s="31"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n.a.",ROUND(SUMIFS('Exits'!$I$9:$I$608,'Exits'!$B$9:$B$608,'Trades'!A147),8)))</x:f>
      </x:c>
      <x:c r="E147" s="32"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n.a.",IF(OR(O147=0,COUNTIFS('Exits'!$B$9:$B$608,'Trades'!A147,'Exits'!$G$9:$G$608,-1)&gt;0),"n.a.",_xlfn.MAXIFS('Exits'!$C$9:$C$608,'Exits'!$B$9:$B$608,'Trades'!A147))))</x:f>
      </x:c>
      <x:c r="F147" s="30"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n.a.",IF(AND(O147&gt;0,SUMIFS('Exits'!$J$9:$J$608,'Exits'!$B$9:$B$608,'Trades'!A147)=O147),ROUND(SUMIFS('Exits'!$F$9:$F$608,'Exits'!$B$9:$B$608,'Trades'!A147),2),"n.a.")))</x:f>
      </x:c>
      <x:c r="G147" s="30" t="str">
        <x:f>IF(P147=0,"",IF(K147&lt;&gt;1,"n.a.",IF('Trades'!J147="NET",'Trades'!L147,ROUND(F147-'Trades'!M147-'Trades'!N147+'Trades'!O147,2))))</x:f>
      </x:c>
      <x:c r="H147" s="31" t="str">
        <x:f>IF(P147=0,"",IF(N147=1,G147/'Trades'!P147,"n.a."))</x:f>
      </x:c>
      <x:c r="I147" s="33" t="str">
        <x:f>IF(P147=0,"",IF(K147&lt;&gt;1,"Position not completed",IF(NOT(ISNUMBER('Trades'!P147)),"Risk missing or invalid: positive, ≤ 1,000,000,000, at most 2 decimals.",IF(OR('Trades'!P147&lt;=0,'Trades'!P147&gt;1000000000,ROUND('Trades'!P147,2)&lt;&gt;'Trades'!P147),"Risk missing or invalid: positive, ≤ 1,000,000,000, at most 2 decimals.",IF(AND('Trades'!Q147&lt;&gt;"PRICE",'Trades'!Q147&lt;&gt;"ALL_IN"),"Select PRICE or ALL_IN",IF('Trades'!Q147&lt;&gt;'Summary'!$K$4,"Different selected basis","Recorded"))))))</x:f>
      </x:c>
      <x:c r="J147" s="33" t="str">
        <x:f>IF(P147=0,"",IF('Summary'!$H$6="Check date filters","Check date filters",IF(L147=1,"Included",IF(K147=1,"Outside period","Not eligible"))))</x:f>
      </x:c>
      <x:c r="K147" s="29" t="n">
        <x:f>IF(P147=0,0,IF('Trades'!I147="UNSUPPORTED",4,IF(C147&lt;&gt;"",3,IF('Trades'!I147="OPEN",2,1))))</x:f>
        <x:v>0</x:v>
      </x:c>
      <x:c r="L147" s="29" t="n">
        <x:f>IF(OR(K147&lt;&gt;1,'Summary'!$H$6="Check date filters"),0,IF(AND(OR('Summary'!$B$6="",E147&gt;='Summary'!$B$6),OR('Summary'!$E$6="",E147&lt;'Summary'!$E$6+1)),1,0))</x:f>
        <x:v>0</x:v>
      </x:c>
      <x:c r="M147" s="29" t="n">
        <x:f>IF(AND(L147=1,N147=1,'Trades'!Q147='Summary'!$K$4),1,0)</x:f>
        <x:v>0</x:v>
      </x:c>
      <x:c r="N147" s="29" t="n">
        <x:f>IF(K147&lt;&gt;1,0,IF(NOT(ISNUMBER('Trades'!P147)),0,IF(AND('Trades'!P147&gt;0,'Trades'!P147&lt;=1000000000,ROUND('Trades'!P147,2)='Trades'!P147,OR('Trades'!Q147="PRICE",'Trades'!Q147="ALL_IN")),1,0)))</x:f>
        <x:v>0</x:v>
      </x:c>
      <x:c r="O147" s="29" t="n">
        <x:f>IF(P147=0,0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0,COUNTIFS('Exits'!$B$9:$B$608,'Trades'!A147,'Exits'!$K$9:$K$608,1)))</x:f>
        <x:v>0</x:v>
      </x:c>
      <x:c r="P147" s="29" t="n">
        <x:f>IF(COUNTA('Trades'!A147:I147,'Trades'!K147:T147)=0,0,1)</x:f>
        <x:v>0</x:v>
      </x:c>
    </x:row>
    <x:row r="148" ht="52" customHeight="1">
      <x:c r="A148" s="29" t="str">
        <x:f>IF(P148=0,"",IF('Trades'!A148="","[Trades "&amp;ROW()&amp;"]",'Trades'!A148))</x:f>
      </x:c>
      <x:c r="B148" s="33" t="str">
        <x:f>IF(K148=0,"",CHOOSE(K148,"Completed","Open","Incomplete / invalid","Unsupported"))</x:f>
      </x:c>
      <x:c r="C148" s="33" t="str">
        <x:f>IF(P148=0,"",IF('Trades'!I148="UNSUPPORTED","Additions / reversals are unsupported",IF('Trades'!A148="","Enter a trade ID",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IDs: text starting with A–Z, up to 64 characters; do not use *, ?, ~, =, &lt; or &gt;. Example: T-001.",IF(COUNTIFS('Trades'!$A$9:$A$208,'Trades'!A148)&lt;&gt;1,"Trade ID is duplicated",IF('Trades'!B148="","Enter the symbol",IF(AND('Trades'!C148&lt;&gt;"LONG",'Trades'!C148&lt;&gt;"SHORT"),"Select LONG or SHORT",IF(NOT(ISNUMBER('Trades'!D148)),"Enter a valid opening date/time",IF(OR('Trades'!D148&lt;1,'Trades'!D148&gt;2958465),"Enter a valid opening date/time",IF(NOT(ISNUMBER('Trades'!E148)),"Enter a positive original quantity",IF(OR('Trades'!E148&lt;=0,'Trades'!E148&gt;1000000,ROUND('Trades'!E148,8)&lt;&gt;'Trades'!E148),"Enter a positive original quantity",IF('Trades'!F148="","State the quantity unit",IF(AND('Trades'!I148&lt;&gt;"OPEN",'Trades'!I148&lt;&gt;"CLOSED"),"Select OPEN or CLOSED",IF(AND('Trades'!J148&lt;&gt;"NET",'Trades'!J148&lt;&gt;"GROSS"),"Select NET or GROSS",IF(COUNTIFS('Exits'!$B$9:$B$608,'Trades'!A148,'Exits'!$G$9:$G$608,-1)&gt;0,"Review linked exit rows",IF(D148&gt;'Trades'!E148,"Closed quantity exceeds original",IF(AND('Trades'!I148="OPEN",D148='Trades'!E148),"OPEN conflicts with no remainder",IF('Trades'!I148="OPEN","",IF(O148=0,"Add a closing event in Exits",IF(D148&lt;&gt;'Trades'!E148,"CLOSED requires all quantity closed",IF(AND('Trades'!J148="NET",NOT(ISNUMBER('Trades'!L148))),"Enter the reconciled whole-position net",IF(AND('Trades'!J148="NET",'Trades'!K148&lt;&gt;"YES"),"Confirm the net covers the whole position",IF(IF('Trades'!J148="NET",IF('Trades'!M148="",FALSE,IF(NOT(ISNUMBER('Trades'!M148)),TRUE,OR('Trades'!M148&lt;0,'Trades'!M148&gt;1000000000,ROUND('Trades'!M148,2)&lt;&gt;'Trades'!M148))),FALSE),"Money: at most 2 decimals; absolute input value ≤ 1,000,000,000.",IF(IF('Trades'!J148="NET",IF('Trades'!N148="",FALSE,IF(NOT(ISNUMBER('Trades'!N148)),TRUE,OR('Trades'!N148&lt;0,'Trades'!N148&gt;1000000000,ROUND('Trades'!N148,2)&lt;&gt;'Trades'!N148))),FALSE),"Money: at most 2 decimals; absolute input value ≤ 1,000,000,000.",IF(IF('Trades'!J148="NET",IF('Trades'!O148="",FALSE,IF(NOT(ISNUMBER('Trades'!O148)),TRUE,OR(ABS('Trades'!O148)&gt;1000000000,ROUND('Trades'!O148,2)&lt;&gt;'Trades'!O148))),FALSE),"Money: at most 2 decimals; absolute input value ≤ 1,000,000,000.",IF(AND('Trades'!J148="GROSS",NOT(ISNUMBER('Trades'!M148))),"Enter commission: zero is a value",IF(AND('Trades'!J148="GROSS",'Trades'!M148&lt;0),"Commission must be nonnegative",IF(AND('Trades'!J148="GROSS",NOT(ISNUMBER('Trades'!N148))),"Enter other fees: zero is a value",IF(AND('Trades'!J148="GROSS",'Trades'!N148&lt;0),"Other fees must be nonnegative",IF(AND('Trades'!J148="GROSS",NOT(ISNUMBER('Trades'!O148))),"Enter signed financing, including zero",IF(AND('Trades'!J148="GROSS",NOT(ISNUMBER(F148))),"Enter gross P&amp;L for every exit",IF(IF('Trades'!J148="NET",OR(ABS('Trades'!L148)&gt;1000000000,ROUND('Trades'!L148,2)&lt;&gt;'Trades'!L148),FALSE),"Money: at most 2 decimals; absolute input value ≤ 1,000,000,000.",IF(IF('Trades'!J148="GROSS",OR(ABS('Trades'!M148)&gt;1000000000,ABS('Trades'!N148)&gt;1000000000,ABS('Trades'!O148)&gt;1000000000,ROUND('Trades'!M148,2)&lt;&gt;'Trades'!M148,ROUND('Trades'!N148,2)&lt;&gt;'Trades'!N148,ROUND('Trades'!O148,2)&lt;&gt;'Trades'!O148),FALSE),"Money: at most 2 decimals; absolute input value ≤ 1,000,000,000.",IF(AND('Trades'!G148&lt;&gt;"",OR(NOT(ISNUMBER('Trades'!G148)),'Trades'!G148&lt;=0)),"Enter a positive price or leave blank",IF(AND('Trades'!H148&lt;&gt;"",OR(NOT(ISNUMBER('Trades'!H148)),'Trades'!H148&lt;=0)),"Enter a positive price or leave blank","")))))))))))))))))))))))))))))))))))</x:f>
      </x:c>
      <x:c r="D148" s="31"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n.a.",ROUND(SUMIFS('Exits'!$I$9:$I$608,'Exits'!$B$9:$B$608,'Trades'!A148),8)))</x:f>
      </x:c>
      <x:c r="E148" s="32"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n.a.",IF(OR(O148=0,COUNTIFS('Exits'!$B$9:$B$608,'Trades'!A148,'Exits'!$G$9:$G$608,-1)&gt;0),"n.a.",_xlfn.MAXIFS('Exits'!$C$9:$C$608,'Exits'!$B$9:$B$608,'Trades'!A148))))</x:f>
      </x:c>
      <x:c r="F148" s="30"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n.a.",IF(AND(O148&gt;0,SUMIFS('Exits'!$J$9:$J$608,'Exits'!$B$9:$B$608,'Trades'!A148)=O148),ROUND(SUMIFS('Exits'!$F$9:$F$608,'Exits'!$B$9:$B$608,'Trades'!A148),2),"n.a.")))</x:f>
      </x:c>
      <x:c r="G148" s="30" t="str">
        <x:f>IF(P148=0,"",IF(K148&lt;&gt;1,"n.a.",IF('Trades'!J148="NET",'Trades'!L148,ROUND(F148-'Trades'!M148-'Trades'!N148+'Trades'!O148,2))))</x:f>
      </x:c>
      <x:c r="H148" s="31" t="str">
        <x:f>IF(P148=0,"",IF(N148=1,G148/'Trades'!P148,"n.a."))</x:f>
      </x:c>
      <x:c r="I148" s="33" t="str">
        <x:f>IF(P148=0,"",IF(K148&lt;&gt;1,"Position not completed",IF(NOT(ISNUMBER('Trades'!P148)),"Risk missing or invalid: positive, ≤ 1,000,000,000, at most 2 decimals.",IF(OR('Trades'!P148&lt;=0,'Trades'!P148&gt;1000000000,ROUND('Trades'!P148,2)&lt;&gt;'Trades'!P148),"Risk missing or invalid: positive, ≤ 1,000,000,000, at most 2 decimals.",IF(AND('Trades'!Q148&lt;&gt;"PRICE",'Trades'!Q148&lt;&gt;"ALL_IN"),"Select PRICE or ALL_IN",IF('Trades'!Q148&lt;&gt;'Summary'!$K$4,"Different selected basis","Recorded"))))))</x:f>
      </x:c>
      <x:c r="J148" s="33" t="str">
        <x:f>IF(P148=0,"",IF('Summary'!$H$6="Check date filters","Check date filters",IF(L148=1,"Included",IF(K148=1,"Outside period","Not eligible"))))</x:f>
      </x:c>
      <x:c r="K148" s="29" t="n">
        <x:f>IF(P148=0,0,IF('Trades'!I148="UNSUPPORTED",4,IF(C148&lt;&gt;"",3,IF('Trades'!I148="OPEN",2,1))))</x:f>
        <x:v>0</x:v>
      </x:c>
      <x:c r="L148" s="29" t="n">
        <x:f>IF(OR(K148&lt;&gt;1,'Summary'!$H$6="Check date filters"),0,IF(AND(OR('Summary'!$B$6="",E148&gt;='Summary'!$B$6),OR('Summary'!$E$6="",E148&lt;'Summary'!$E$6+1)),1,0))</x:f>
        <x:v>0</x:v>
      </x:c>
      <x:c r="M148" s="29" t="n">
        <x:f>IF(AND(L148=1,N148=1,'Trades'!Q148='Summary'!$K$4),1,0)</x:f>
        <x:v>0</x:v>
      </x:c>
      <x:c r="N148" s="29" t="n">
        <x:f>IF(K148&lt;&gt;1,0,IF(NOT(ISNUMBER('Trades'!P148)),0,IF(AND('Trades'!P148&gt;0,'Trades'!P148&lt;=1000000000,ROUND('Trades'!P148,2)='Trades'!P148,OR('Trades'!Q148="PRICE",'Trades'!Q148="ALL_IN")),1,0)))</x:f>
        <x:v>0</x:v>
      </x:c>
      <x:c r="O148" s="29" t="n">
        <x:f>IF(P148=0,0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0,COUNTIFS('Exits'!$B$9:$B$608,'Trades'!A148,'Exits'!$K$9:$K$608,1)))</x:f>
        <x:v>0</x:v>
      </x:c>
      <x:c r="P148" s="29" t="n">
        <x:f>IF(COUNTA('Trades'!A148:I148,'Trades'!K148:T148)=0,0,1)</x:f>
        <x:v>0</x:v>
      </x:c>
    </x:row>
    <x:row r="149" ht="52" customHeight="1">
      <x:c r="A149" s="29" t="str">
        <x:f>IF(P149=0,"",IF('Trades'!A149="","[Trades "&amp;ROW()&amp;"]",'Trades'!A149))</x:f>
      </x:c>
      <x:c r="B149" s="33" t="str">
        <x:f>IF(K149=0,"",CHOOSE(K149,"Completed","Open","Incomplete / invalid","Unsupported"))</x:f>
      </x:c>
      <x:c r="C149" s="33" t="str">
        <x:f>IF(P149=0,"",IF('Trades'!I149="UNSUPPORTED","Additions / reversals are unsupported",IF('Trades'!A149="","Enter a trade ID",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IDs: text starting with A–Z, up to 64 characters; do not use *, ?, ~, =, &lt; or &gt;. Example: T-001.",IF(COUNTIFS('Trades'!$A$9:$A$208,'Trades'!A149)&lt;&gt;1,"Trade ID is duplicated",IF('Trades'!B149="","Enter the symbol",IF(AND('Trades'!C149&lt;&gt;"LONG",'Trades'!C149&lt;&gt;"SHORT"),"Select LONG or SHORT",IF(NOT(ISNUMBER('Trades'!D149)),"Enter a valid opening date/time",IF(OR('Trades'!D149&lt;1,'Trades'!D149&gt;2958465),"Enter a valid opening date/time",IF(NOT(ISNUMBER('Trades'!E149)),"Enter a positive original quantity",IF(OR('Trades'!E149&lt;=0,'Trades'!E149&gt;1000000,ROUND('Trades'!E149,8)&lt;&gt;'Trades'!E149),"Enter a positive original quantity",IF('Trades'!F149="","State the quantity unit",IF(AND('Trades'!I149&lt;&gt;"OPEN",'Trades'!I149&lt;&gt;"CLOSED"),"Select OPEN or CLOSED",IF(AND('Trades'!J149&lt;&gt;"NET",'Trades'!J149&lt;&gt;"GROSS"),"Select NET or GROSS",IF(COUNTIFS('Exits'!$B$9:$B$608,'Trades'!A149,'Exits'!$G$9:$G$608,-1)&gt;0,"Review linked exit rows",IF(D149&gt;'Trades'!E149,"Closed quantity exceeds original",IF(AND('Trades'!I149="OPEN",D149='Trades'!E149),"OPEN conflicts with no remainder",IF('Trades'!I149="OPEN","",IF(O149=0,"Add a closing event in Exits",IF(D149&lt;&gt;'Trades'!E149,"CLOSED requires all quantity closed",IF(AND('Trades'!J149="NET",NOT(ISNUMBER('Trades'!L149))),"Enter the reconciled whole-position net",IF(AND('Trades'!J149="NET",'Trades'!K149&lt;&gt;"YES"),"Confirm the net covers the whole position",IF(IF('Trades'!J149="NET",IF('Trades'!M149="",FALSE,IF(NOT(ISNUMBER('Trades'!M149)),TRUE,OR('Trades'!M149&lt;0,'Trades'!M149&gt;1000000000,ROUND('Trades'!M149,2)&lt;&gt;'Trades'!M149))),FALSE),"Money: at most 2 decimals; absolute input value ≤ 1,000,000,000.",IF(IF('Trades'!J149="NET",IF('Trades'!N149="",FALSE,IF(NOT(ISNUMBER('Trades'!N149)),TRUE,OR('Trades'!N149&lt;0,'Trades'!N149&gt;1000000000,ROUND('Trades'!N149,2)&lt;&gt;'Trades'!N149))),FALSE),"Money: at most 2 decimals; absolute input value ≤ 1,000,000,000.",IF(IF('Trades'!J149="NET",IF('Trades'!O149="",FALSE,IF(NOT(ISNUMBER('Trades'!O149)),TRUE,OR(ABS('Trades'!O149)&gt;1000000000,ROUND('Trades'!O149,2)&lt;&gt;'Trades'!O149))),FALSE),"Money: at most 2 decimals; absolute input value ≤ 1,000,000,000.",IF(AND('Trades'!J149="GROSS",NOT(ISNUMBER('Trades'!M149))),"Enter commission: zero is a value",IF(AND('Trades'!J149="GROSS",'Trades'!M149&lt;0),"Commission must be nonnegative",IF(AND('Trades'!J149="GROSS",NOT(ISNUMBER('Trades'!N149))),"Enter other fees: zero is a value",IF(AND('Trades'!J149="GROSS",'Trades'!N149&lt;0),"Other fees must be nonnegative",IF(AND('Trades'!J149="GROSS",NOT(ISNUMBER('Trades'!O149))),"Enter signed financing, including zero",IF(AND('Trades'!J149="GROSS",NOT(ISNUMBER(F149))),"Enter gross P&amp;L for every exit",IF(IF('Trades'!J149="NET",OR(ABS('Trades'!L149)&gt;1000000000,ROUND('Trades'!L149,2)&lt;&gt;'Trades'!L149),FALSE),"Money: at most 2 decimals; absolute input value ≤ 1,000,000,000.",IF(IF('Trades'!J149="GROSS",OR(ABS('Trades'!M149)&gt;1000000000,ABS('Trades'!N149)&gt;1000000000,ABS('Trades'!O149)&gt;1000000000,ROUND('Trades'!M149,2)&lt;&gt;'Trades'!M149,ROUND('Trades'!N149,2)&lt;&gt;'Trades'!N149,ROUND('Trades'!O149,2)&lt;&gt;'Trades'!O149),FALSE),"Money: at most 2 decimals; absolute input value ≤ 1,000,000,000.",IF(AND('Trades'!G149&lt;&gt;"",OR(NOT(ISNUMBER('Trades'!G149)),'Trades'!G149&lt;=0)),"Enter a positive price or leave blank",IF(AND('Trades'!H149&lt;&gt;"",OR(NOT(ISNUMBER('Trades'!H149)),'Trades'!H149&lt;=0)),"Enter a positive price or leave blank","")))))))))))))))))))))))))))))))))))</x:f>
      </x:c>
      <x:c r="D149" s="31"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n.a.",ROUND(SUMIFS('Exits'!$I$9:$I$608,'Exits'!$B$9:$B$608,'Trades'!A149),8)))</x:f>
      </x:c>
      <x:c r="E149" s="32"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n.a.",IF(OR(O149=0,COUNTIFS('Exits'!$B$9:$B$608,'Trades'!A149,'Exits'!$G$9:$G$608,-1)&gt;0),"n.a.",_xlfn.MAXIFS('Exits'!$C$9:$C$608,'Exits'!$B$9:$B$608,'Trades'!A149))))</x:f>
      </x:c>
      <x:c r="F149" s="30"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n.a.",IF(AND(O149&gt;0,SUMIFS('Exits'!$J$9:$J$608,'Exits'!$B$9:$B$608,'Trades'!A149)=O149),ROUND(SUMIFS('Exits'!$F$9:$F$608,'Exits'!$B$9:$B$608,'Trades'!A149),2),"n.a.")))</x:f>
      </x:c>
      <x:c r="G149" s="30" t="str">
        <x:f>IF(P149=0,"",IF(K149&lt;&gt;1,"n.a.",IF('Trades'!J149="NET",'Trades'!L149,ROUND(F149-'Trades'!M149-'Trades'!N149+'Trades'!O149,2))))</x:f>
      </x:c>
      <x:c r="H149" s="31" t="str">
        <x:f>IF(P149=0,"",IF(N149=1,G149/'Trades'!P149,"n.a."))</x:f>
      </x:c>
      <x:c r="I149" s="33" t="str">
        <x:f>IF(P149=0,"",IF(K149&lt;&gt;1,"Position not completed",IF(NOT(ISNUMBER('Trades'!P149)),"Risk missing or invalid: positive, ≤ 1,000,000,000, at most 2 decimals.",IF(OR('Trades'!P149&lt;=0,'Trades'!P149&gt;1000000000,ROUND('Trades'!P149,2)&lt;&gt;'Trades'!P149),"Risk missing or invalid: positive, ≤ 1,000,000,000, at most 2 decimals.",IF(AND('Trades'!Q149&lt;&gt;"PRICE",'Trades'!Q149&lt;&gt;"ALL_IN"),"Select PRICE or ALL_IN",IF('Trades'!Q149&lt;&gt;'Summary'!$K$4,"Different selected basis","Recorded"))))))</x:f>
      </x:c>
      <x:c r="J149" s="33" t="str">
        <x:f>IF(P149=0,"",IF('Summary'!$H$6="Check date filters","Check date filters",IF(L149=1,"Included",IF(K149=1,"Outside period","Not eligible"))))</x:f>
      </x:c>
      <x:c r="K149" s="29" t="n">
        <x:f>IF(P149=0,0,IF('Trades'!I149="UNSUPPORTED",4,IF(C149&lt;&gt;"",3,IF('Trades'!I149="OPEN",2,1))))</x:f>
        <x:v>0</x:v>
      </x:c>
      <x:c r="L149" s="29" t="n">
        <x:f>IF(OR(K149&lt;&gt;1,'Summary'!$H$6="Check date filters"),0,IF(AND(OR('Summary'!$B$6="",E149&gt;='Summary'!$B$6),OR('Summary'!$E$6="",E149&lt;'Summary'!$E$6+1)),1,0))</x:f>
        <x:v>0</x:v>
      </x:c>
      <x:c r="M149" s="29" t="n">
        <x:f>IF(AND(L149=1,N149=1,'Trades'!Q149='Summary'!$K$4),1,0)</x:f>
        <x:v>0</x:v>
      </x:c>
      <x:c r="N149" s="29" t="n">
        <x:f>IF(K149&lt;&gt;1,0,IF(NOT(ISNUMBER('Trades'!P149)),0,IF(AND('Trades'!P149&gt;0,'Trades'!P149&lt;=1000000000,ROUND('Trades'!P149,2)='Trades'!P149,OR('Trades'!Q149="PRICE",'Trades'!Q149="ALL_IN")),1,0)))</x:f>
        <x:v>0</x:v>
      </x:c>
      <x:c r="O149" s="29" t="n">
        <x:f>IF(P149=0,0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0,COUNTIFS('Exits'!$B$9:$B$608,'Trades'!A149,'Exits'!$K$9:$K$608,1)))</x:f>
        <x:v>0</x:v>
      </x:c>
      <x:c r="P149" s="29" t="n">
        <x:f>IF(COUNTA('Trades'!A149:I149,'Trades'!K149:T149)=0,0,1)</x:f>
        <x:v>0</x:v>
      </x:c>
    </x:row>
    <x:row r="150" ht="52" customHeight="1">
      <x:c r="A150" s="29" t="str">
        <x:f>IF(P150=0,"",IF('Trades'!A150="","[Trades "&amp;ROW()&amp;"]",'Trades'!A150))</x:f>
      </x:c>
      <x:c r="B150" s="33" t="str">
        <x:f>IF(K150=0,"",CHOOSE(K150,"Completed","Open","Incomplete / invalid","Unsupported"))</x:f>
      </x:c>
      <x:c r="C150" s="33" t="str">
        <x:f>IF(P150=0,"",IF('Trades'!I150="UNSUPPORTED","Additions / reversals are unsupported",IF('Trades'!A150="","Enter a trade ID",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IDs: text starting with A–Z, up to 64 characters; do not use *, ?, ~, =, &lt; or &gt;. Example: T-001.",IF(COUNTIFS('Trades'!$A$9:$A$208,'Trades'!A150)&lt;&gt;1,"Trade ID is duplicated",IF('Trades'!B150="","Enter the symbol",IF(AND('Trades'!C150&lt;&gt;"LONG",'Trades'!C150&lt;&gt;"SHORT"),"Select LONG or SHORT",IF(NOT(ISNUMBER('Trades'!D150)),"Enter a valid opening date/time",IF(OR('Trades'!D150&lt;1,'Trades'!D150&gt;2958465),"Enter a valid opening date/time",IF(NOT(ISNUMBER('Trades'!E150)),"Enter a positive original quantity",IF(OR('Trades'!E150&lt;=0,'Trades'!E150&gt;1000000,ROUND('Trades'!E150,8)&lt;&gt;'Trades'!E150),"Enter a positive original quantity",IF('Trades'!F150="","State the quantity unit",IF(AND('Trades'!I150&lt;&gt;"OPEN",'Trades'!I150&lt;&gt;"CLOSED"),"Select OPEN or CLOSED",IF(AND('Trades'!J150&lt;&gt;"NET",'Trades'!J150&lt;&gt;"GROSS"),"Select NET or GROSS",IF(COUNTIFS('Exits'!$B$9:$B$608,'Trades'!A150,'Exits'!$G$9:$G$608,-1)&gt;0,"Review linked exit rows",IF(D150&gt;'Trades'!E150,"Closed quantity exceeds original",IF(AND('Trades'!I150="OPEN",D150='Trades'!E150),"OPEN conflicts with no remainder",IF('Trades'!I150="OPEN","",IF(O150=0,"Add a closing event in Exits",IF(D150&lt;&gt;'Trades'!E150,"CLOSED requires all quantity closed",IF(AND('Trades'!J150="NET",NOT(ISNUMBER('Trades'!L150))),"Enter the reconciled whole-position net",IF(AND('Trades'!J150="NET",'Trades'!K150&lt;&gt;"YES"),"Confirm the net covers the whole position",IF(IF('Trades'!J150="NET",IF('Trades'!M150="",FALSE,IF(NOT(ISNUMBER('Trades'!M150)),TRUE,OR('Trades'!M150&lt;0,'Trades'!M150&gt;1000000000,ROUND('Trades'!M150,2)&lt;&gt;'Trades'!M150))),FALSE),"Money: at most 2 decimals; absolute input value ≤ 1,000,000,000.",IF(IF('Trades'!J150="NET",IF('Trades'!N150="",FALSE,IF(NOT(ISNUMBER('Trades'!N150)),TRUE,OR('Trades'!N150&lt;0,'Trades'!N150&gt;1000000000,ROUND('Trades'!N150,2)&lt;&gt;'Trades'!N150))),FALSE),"Money: at most 2 decimals; absolute input value ≤ 1,000,000,000.",IF(IF('Trades'!J150="NET",IF('Trades'!O150="",FALSE,IF(NOT(ISNUMBER('Trades'!O150)),TRUE,OR(ABS('Trades'!O150)&gt;1000000000,ROUND('Trades'!O150,2)&lt;&gt;'Trades'!O150))),FALSE),"Money: at most 2 decimals; absolute input value ≤ 1,000,000,000.",IF(AND('Trades'!J150="GROSS",NOT(ISNUMBER('Trades'!M150))),"Enter commission: zero is a value",IF(AND('Trades'!J150="GROSS",'Trades'!M150&lt;0),"Commission must be nonnegative",IF(AND('Trades'!J150="GROSS",NOT(ISNUMBER('Trades'!N150))),"Enter other fees: zero is a value",IF(AND('Trades'!J150="GROSS",'Trades'!N150&lt;0),"Other fees must be nonnegative",IF(AND('Trades'!J150="GROSS",NOT(ISNUMBER('Trades'!O150))),"Enter signed financing, including zero",IF(AND('Trades'!J150="GROSS",NOT(ISNUMBER(F150))),"Enter gross P&amp;L for every exit",IF(IF('Trades'!J150="NET",OR(ABS('Trades'!L150)&gt;1000000000,ROUND('Trades'!L150,2)&lt;&gt;'Trades'!L150),FALSE),"Money: at most 2 decimals; absolute input value ≤ 1,000,000,000.",IF(IF('Trades'!J150="GROSS",OR(ABS('Trades'!M150)&gt;1000000000,ABS('Trades'!N150)&gt;1000000000,ABS('Trades'!O150)&gt;1000000000,ROUND('Trades'!M150,2)&lt;&gt;'Trades'!M150,ROUND('Trades'!N150,2)&lt;&gt;'Trades'!N150,ROUND('Trades'!O150,2)&lt;&gt;'Trades'!O150),FALSE),"Money: at most 2 decimals; absolute input value ≤ 1,000,000,000.",IF(AND('Trades'!G150&lt;&gt;"",OR(NOT(ISNUMBER('Trades'!G150)),'Trades'!G150&lt;=0)),"Enter a positive price or leave blank",IF(AND('Trades'!H150&lt;&gt;"",OR(NOT(ISNUMBER('Trades'!H150)),'Trades'!H150&lt;=0)),"Enter a positive price or leave blank","")))))))))))))))))))))))))))))))))))</x:f>
      </x:c>
      <x:c r="D150" s="31"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n.a.",ROUND(SUMIFS('Exits'!$I$9:$I$608,'Exits'!$B$9:$B$608,'Trades'!A150),8)))</x:f>
      </x:c>
      <x:c r="E150" s="32"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n.a.",IF(OR(O150=0,COUNTIFS('Exits'!$B$9:$B$608,'Trades'!A150,'Exits'!$G$9:$G$608,-1)&gt;0),"n.a.",_xlfn.MAXIFS('Exits'!$C$9:$C$608,'Exits'!$B$9:$B$608,'Trades'!A150))))</x:f>
      </x:c>
      <x:c r="F150" s="30"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n.a.",IF(AND(O150&gt;0,SUMIFS('Exits'!$J$9:$J$608,'Exits'!$B$9:$B$608,'Trades'!A150)=O150),ROUND(SUMIFS('Exits'!$F$9:$F$608,'Exits'!$B$9:$B$608,'Trades'!A150),2),"n.a.")))</x:f>
      </x:c>
      <x:c r="G150" s="30" t="str">
        <x:f>IF(P150=0,"",IF(K150&lt;&gt;1,"n.a.",IF('Trades'!J150="NET",'Trades'!L150,ROUND(F150-'Trades'!M150-'Trades'!N150+'Trades'!O150,2))))</x:f>
      </x:c>
      <x:c r="H150" s="31" t="str">
        <x:f>IF(P150=0,"",IF(N150=1,G150/'Trades'!P150,"n.a."))</x:f>
      </x:c>
      <x:c r="I150" s="33" t="str">
        <x:f>IF(P150=0,"",IF(K150&lt;&gt;1,"Position not completed",IF(NOT(ISNUMBER('Trades'!P150)),"Risk missing or invalid: positive, ≤ 1,000,000,000, at most 2 decimals.",IF(OR('Trades'!P150&lt;=0,'Trades'!P150&gt;1000000000,ROUND('Trades'!P150,2)&lt;&gt;'Trades'!P150),"Risk missing or invalid: positive, ≤ 1,000,000,000, at most 2 decimals.",IF(AND('Trades'!Q150&lt;&gt;"PRICE",'Trades'!Q150&lt;&gt;"ALL_IN"),"Select PRICE or ALL_IN",IF('Trades'!Q150&lt;&gt;'Summary'!$K$4,"Different selected basis","Recorded"))))))</x:f>
      </x:c>
      <x:c r="J150" s="33" t="str">
        <x:f>IF(P150=0,"",IF('Summary'!$H$6="Check date filters","Check date filters",IF(L150=1,"Included",IF(K150=1,"Outside period","Not eligible"))))</x:f>
      </x:c>
      <x:c r="K150" s="29" t="n">
        <x:f>IF(P150=0,0,IF('Trades'!I150="UNSUPPORTED",4,IF(C150&lt;&gt;"",3,IF('Trades'!I150="OPEN",2,1))))</x:f>
        <x:v>0</x:v>
      </x:c>
      <x:c r="L150" s="29" t="n">
        <x:f>IF(OR(K150&lt;&gt;1,'Summary'!$H$6="Check date filters"),0,IF(AND(OR('Summary'!$B$6="",E150&gt;='Summary'!$B$6),OR('Summary'!$E$6="",E150&lt;'Summary'!$E$6+1)),1,0))</x:f>
        <x:v>0</x:v>
      </x:c>
      <x:c r="M150" s="29" t="n">
        <x:f>IF(AND(L150=1,N150=1,'Trades'!Q150='Summary'!$K$4),1,0)</x:f>
        <x:v>0</x:v>
      </x:c>
      <x:c r="N150" s="29" t="n">
        <x:f>IF(K150&lt;&gt;1,0,IF(NOT(ISNUMBER('Trades'!P150)),0,IF(AND('Trades'!P150&gt;0,'Trades'!P150&lt;=1000000000,ROUND('Trades'!P150,2)='Trades'!P150,OR('Trades'!Q150="PRICE",'Trades'!Q150="ALL_IN")),1,0)))</x:f>
        <x:v>0</x:v>
      </x:c>
      <x:c r="O150" s="29" t="n">
        <x:f>IF(P150=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0,COUNTIFS('Exits'!$B$9:$B$608,'Trades'!A150,'Exits'!$K$9:$K$608,1)))</x:f>
        <x:v>0</x:v>
      </x:c>
      <x:c r="P150" s="29" t="n">
        <x:f>IF(COUNTA('Trades'!A150:I150,'Trades'!K150:T150)=0,0,1)</x:f>
        <x:v>0</x:v>
      </x:c>
    </x:row>
    <x:row r="151" ht="52" customHeight="1">
      <x:c r="A151" s="29" t="str">
        <x:f>IF(P151=0,"",IF('Trades'!A151="","[Trades "&amp;ROW()&amp;"]",'Trades'!A151))</x:f>
      </x:c>
      <x:c r="B151" s="33" t="str">
        <x:f>IF(K151=0,"",CHOOSE(K151,"Completed","Open","Incomplete / invalid","Unsupported"))</x:f>
      </x:c>
      <x:c r="C151" s="33" t="str">
        <x:f>IF(P151=0,"",IF('Trades'!I151="UNSUPPORTED","Additions / reversals are unsupported",IF('Trades'!A151="","Enter a trade ID",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IDs: text starting with A–Z, up to 64 characters; do not use *, ?, ~, =, &lt; or &gt;. Example: T-001.",IF(COUNTIFS('Trades'!$A$9:$A$208,'Trades'!A151)&lt;&gt;1,"Trade ID is duplicated",IF('Trades'!B151="","Enter the symbol",IF(AND('Trades'!C151&lt;&gt;"LONG",'Trades'!C151&lt;&gt;"SHORT"),"Select LONG or SHORT",IF(NOT(ISNUMBER('Trades'!D151)),"Enter a valid opening date/time",IF(OR('Trades'!D151&lt;1,'Trades'!D151&gt;2958465),"Enter a valid opening date/time",IF(NOT(ISNUMBER('Trades'!E151)),"Enter a positive original quantity",IF(OR('Trades'!E151&lt;=0,'Trades'!E151&gt;1000000,ROUND('Trades'!E151,8)&lt;&gt;'Trades'!E151),"Enter a positive original quantity",IF('Trades'!F151="","State the quantity unit",IF(AND('Trades'!I151&lt;&gt;"OPEN",'Trades'!I151&lt;&gt;"CLOSED"),"Select OPEN or CLOSED",IF(AND('Trades'!J151&lt;&gt;"NET",'Trades'!J151&lt;&gt;"GROSS"),"Select NET or GROSS",IF(COUNTIFS('Exits'!$B$9:$B$608,'Trades'!A151,'Exits'!$G$9:$G$608,-1)&gt;0,"Review linked exit rows",IF(D151&gt;'Trades'!E151,"Closed quantity exceeds original",IF(AND('Trades'!I151="OPEN",D151='Trades'!E151),"OPEN conflicts with no remainder",IF('Trades'!I151="OPEN","",IF(O151=0,"Add a closing event in Exits",IF(D151&lt;&gt;'Trades'!E151,"CLOSED requires all quantity closed",IF(AND('Trades'!J151="NET",NOT(ISNUMBER('Trades'!L151))),"Enter the reconciled whole-position net",IF(AND('Trades'!J151="NET",'Trades'!K151&lt;&gt;"YES"),"Confirm the net covers the whole position",IF(IF('Trades'!J151="NET",IF('Trades'!M151="",FALSE,IF(NOT(ISNUMBER('Trades'!M151)),TRUE,OR('Trades'!M151&lt;0,'Trades'!M151&gt;1000000000,ROUND('Trades'!M151,2)&lt;&gt;'Trades'!M151))),FALSE),"Money: at most 2 decimals; absolute input value ≤ 1,000,000,000.",IF(IF('Trades'!J151="NET",IF('Trades'!N151="",FALSE,IF(NOT(ISNUMBER('Trades'!N151)),TRUE,OR('Trades'!N151&lt;0,'Trades'!N151&gt;1000000000,ROUND('Trades'!N151,2)&lt;&gt;'Trades'!N151))),FALSE),"Money: at most 2 decimals; absolute input value ≤ 1,000,000,000.",IF(IF('Trades'!J151="NET",IF('Trades'!O151="",FALSE,IF(NOT(ISNUMBER('Trades'!O151)),TRUE,OR(ABS('Trades'!O151)&gt;1000000000,ROUND('Trades'!O151,2)&lt;&gt;'Trades'!O151))),FALSE),"Money: at most 2 decimals; absolute input value ≤ 1,000,000,000.",IF(AND('Trades'!J151="GROSS",NOT(ISNUMBER('Trades'!M151))),"Enter commission: zero is a value",IF(AND('Trades'!J151="GROSS",'Trades'!M151&lt;0),"Commission must be nonnegative",IF(AND('Trades'!J151="GROSS",NOT(ISNUMBER('Trades'!N151))),"Enter other fees: zero is a value",IF(AND('Trades'!J151="GROSS",'Trades'!N151&lt;0),"Other fees must be nonnegative",IF(AND('Trades'!J151="GROSS",NOT(ISNUMBER('Trades'!O151))),"Enter signed financing, including zero",IF(AND('Trades'!J151="GROSS",NOT(ISNUMBER(F151))),"Enter gross P&amp;L for every exit",IF(IF('Trades'!J151="NET",OR(ABS('Trades'!L151)&gt;1000000000,ROUND('Trades'!L151,2)&lt;&gt;'Trades'!L151),FALSE),"Money: at most 2 decimals; absolute input value ≤ 1,000,000,000.",IF(IF('Trades'!J151="GROSS",OR(ABS('Trades'!M151)&gt;1000000000,ABS('Trades'!N151)&gt;1000000000,ABS('Trades'!O151)&gt;1000000000,ROUND('Trades'!M151,2)&lt;&gt;'Trades'!M151,ROUND('Trades'!N151,2)&lt;&gt;'Trades'!N151,ROUND('Trades'!O151,2)&lt;&gt;'Trades'!O151),FALSE),"Money: at most 2 decimals; absolute input value ≤ 1,000,000,000.",IF(AND('Trades'!G151&lt;&gt;"",OR(NOT(ISNUMBER('Trades'!G151)),'Trades'!G151&lt;=0)),"Enter a positive price or leave blank",IF(AND('Trades'!H151&lt;&gt;"",OR(NOT(ISNUMBER('Trades'!H151)),'Trades'!H151&lt;=0)),"Enter a positive price or leave blank","")))))))))))))))))))))))))))))))))))</x:f>
      </x:c>
      <x:c r="D151" s="31"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n.a.",ROUND(SUMIFS('Exits'!$I$9:$I$608,'Exits'!$B$9:$B$608,'Trades'!A151),8)))</x:f>
      </x:c>
      <x:c r="E151" s="32"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n.a.",IF(OR(O151=0,COUNTIFS('Exits'!$B$9:$B$608,'Trades'!A151,'Exits'!$G$9:$G$608,-1)&gt;0),"n.a.",_xlfn.MAXIFS('Exits'!$C$9:$C$608,'Exits'!$B$9:$B$608,'Trades'!A151))))</x:f>
      </x:c>
      <x:c r="F151" s="30"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n.a.",IF(AND(O151&gt;0,SUMIFS('Exits'!$J$9:$J$608,'Exits'!$B$9:$B$608,'Trades'!A151)=O151),ROUND(SUMIFS('Exits'!$F$9:$F$608,'Exits'!$B$9:$B$608,'Trades'!A151),2),"n.a.")))</x:f>
      </x:c>
      <x:c r="G151" s="30" t="str">
        <x:f>IF(P151=0,"",IF(K151&lt;&gt;1,"n.a.",IF('Trades'!J151="NET",'Trades'!L151,ROUND(F151-'Trades'!M151-'Trades'!N151+'Trades'!O151,2))))</x:f>
      </x:c>
      <x:c r="H151" s="31" t="str">
        <x:f>IF(P151=0,"",IF(N151=1,G151/'Trades'!P151,"n.a."))</x:f>
      </x:c>
      <x:c r="I151" s="33" t="str">
        <x:f>IF(P151=0,"",IF(K151&lt;&gt;1,"Position not completed",IF(NOT(ISNUMBER('Trades'!P151)),"Risk missing or invalid: positive, ≤ 1,000,000,000, at most 2 decimals.",IF(OR('Trades'!P151&lt;=0,'Trades'!P151&gt;1000000000,ROUND('Trades'!P151,2)&lt;&gt;'Trades'!P151),"Risk missing or invalid: positive, ≤ 1,000,000,000, at most 2 decimals.",IF(AND('Trades'!Q151&lt;&gt;"PRICE",'Trades'!Q151&lt;&gt;"ALL_IN"),"Select PRICE or ALL_IN",IF('Trades'!Q151&lt;&gt;'Summary'!$K$4,"Different selected basis","Recorded"))))))</x:f>
      </x:c>
      <x:c r="J151" s="33" t="str">
        <x:f>IF(P151=0,"",IF('Summary'!$H$6="Check date filters","Check date filters",IF(L151=1,"Included",IF(K151=1,"Outside period","Not eligible"))))</x:f>
      </x:c>
      <x:c r="K151" s="29" t="n">
        <x:f>IF(P151=0,0,IF('Trades'!I151="UNSUPPORTED",4,IF(C151&lt;&gt;"",3,IF('Trades'!I151="OPEN",2,1))))</x:f>
        <x:v>0</x:v>
      </x:c>
      <x:c r="L151" s="29" t="n">
        <x:f>IF(OR(K151&lt;&gt;1,'Summary'!$H$6="Check date filters"),0,IF(AND(OR('Summary'!$B$6="",E151&gt;='Summary'!$B$6),OR('Summary'!$E$6="",E151&lt;'Summary'!$E$6+1)),1,0))</x:f>
        <x:v>0</x:v>
      </x:c>
      <x:c r="M151" s="29" t="n">
        <x:f>IF(AND(L151=1,N151=1,'Trades'!Q151='Summary'!$K$4),1,0)</x:f>
        <x:v>0</x:v>
      </x:c>
      <x:c r="N151" s="29" t="n">
        <x:f>IF(K151&lt;&gt;1,0,IF(NOT(ISNUMBER('Trades'!P151)),0,IF(AND('Trades'!P151&gt;0,'Trades'!P151&lt;=1000000000,ROUND('Trades'!P151,2)='Trades'!P151,OR('Trades'!Q151="PRICE",'Trades'!Q151="ALL_IN")),1,0)))</x:f>
        <x:v>0</x:v>
      </x:c>
      <x:c r="O151" s="29" t="n">
        <x:f>IF(P151=0,0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0,COUNTIFS('Exits'!$B$9:$B$608,'Trades'!A151,'Exits'!$K$9:$K$608,1)))</x:f>
        <x:v>0</x:v>
      </x:c>
      <x:c r="P151" s="29" t="n">
        <x:f>IF(COUNTA('Trades'!A151:I151,'Trades'!K151:T151)=0,0,1)</x:f>
        <x:v>0</x:v>
      </x:c>
    </x:row>
    <x:row r="152" ht="52" customHeight="1">
      <x:c r="A152" s="29" t="str">
        <x:f>IF(P152=0,"",IF('Trades'!A152="","[Trades "&amp;ROW()&amp;"]",'Trades'!A152))</x:f>
      </x:c>
      <x:c r="B152" s="33" t="str">
        <x:f>IF(K152=0,"",CHOOSE(K152,"Completed","Open","Incomplete / invalid","Unsupported"))</x:f>
      </x:c>
      <x:c r="C152" s="33" t="str">
        <x:f>IF(P152=0,"",IF('Trades'!I152="UNSUPPORTED","Additions / reversals are unsupported",IF('Trades'!A152="","Enter a trade ID",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IDs: text starting with A–Z, up to 64 characters; do not use *, ?, ~, =, &lt; or &gt;. Example: T-001.",IF(COUNTIFS('Trades'!$A$9:$A$208,'Trades'!A152)&lt;&gt;1,"Trade ID is duplicated",IF('Trades'!B152="","Enter the symbol",IF(AND('Trades'!C152&lt;&gt;"LONG",'Trades'!C152&lt;&gt;"SHORT"),"Select LONG or SHORT",IF(NOT(ISNUMBER('Trades'!D152)),"Enter a valid opening date/time",IF(OR('Trades'!D152&lt;1,'Trades'!D152&gt;2958465),"Enter a valid opening date/time",IF(NOT(ISNUMBER('Trades'!E152)),"Enter a positive original quantity",IF(OR('Trades'!E152&lt;=0,'Trades'!E152&gt;1000000,ROUND('Trades'!E152,8)&lt;&gt;'Trades'!E152),"Enter a positive original quantity",IF('Trades'!F152="","State the quantity unit",IF(AND('Trades'!I152&lt;&gt;"OPEN",'Trades'!I152&lt;&gt;"CLOSED"),"Select OPEN or CLOSED",IF(AND('Trades'!J152&lt;&gt;"NET",'Trades'!J152&lt;&gt;"GROSS"),"Select NET or GROSS",IF(COUNTIFS('Exits'!$B$9:$B$608,'Trades'!A152,'Exits'!$G$9:$G$608,-1)&gt;0,"Review linked exit rows",IF(D152&gt;'Trades'!E152,"Closed quantity exceeds original",IF(AND('Trades'!I152="OPEN",D152='Trades'!E152),"OPEN conflicts with no remainder",IF('Trades'!I152="OPEN","",IF(O152=0,"Add a closing event in Exits",IF(D152&lt;&gt;'Trades'!E152,"CLOSED requires all quantity closed",IF(AND('Trades'!J152="NET",NOT(ISNUMBER('Trades'!L152))),"Enter the reconciled whole-position net",IF(AND('Trades'!J152="NET",'Trades'!K152&lt;&gt;"YES"),"Confirm the net covers the whole position",IF(IF('Trades'!J152="NET",IF('Trades'!M152="",FALSE,IF(NOT(ISNUMBER('Trades'!M152)),TRUE,OR('Trades'!M152&lt;0,'Trades'!M152&gt;1000000000,ROUND('Trades'!M152,2)&lt;&gt;'Trades'!M152))),FALSE),"Money: at most 2 decimals; absolute input value ≤ 1,000,000,000.",IF(IF('Trades'!J152="NET",IF('Trades'!N152="",FALSE,IF(NOT(ISNUMBER('Trades'!N152)),TRUE,OR('Trades'!N152&lt;0,'Trades'!N152&gt;1000000000,ROUND('Trades'!N152,2)&lt;&gt;'Trades'!N152))),FALSE),"Money: at most 2 decimals; absolute input value ≤ 1,000,000,000.",IF(IF('Trades'!J152="NET",IF('Trades'!O152="",FALSE,IF(NOT(ISNUMBER('Trades'!O152)),TRUE,OR(ABS('Trades'!O152)&gt;1000000000,ROUND('Trades'!O152,2)&lt;&gt;'Trades'!O152))),FALSE),"Money: at most 2 decimals; absolute input value ≤ 1,000,000,000.",IF(AND('Trades'!J152="GROSS",NOT(ISNUMBER('Trades'!M152))),"Enter commission: zero is a value",IF(AND('Trades'!J152="GROSS",'Trades'!M152&lt;0),"Commission must be nonnegative",IF(AND('Trades'!J152="GROSS",NOT(ISNUMBER('Trades'!N152))),"Enter other fees: zero is a value",IF(AND('Trades'!J152="GROSS",'Trades'!N152&lt;0),"Other fees must be nonnegative",IF(AND('Trades'!J152="GROSS",NOT(ISNUMBER('Trades'!O152))),"Enter signed financing, including zero",IF(AND('Trades'!J152="GROSS",NOT(ISNUMBER(F152))),"Enter gross P&amp;L for every exit",IF(IF('Trades'!J152="NET",OR(ABS('Trades'!L152)&gt;1000000000,ROUND('Trades'!L152,2)&lt;&gt;'Trades'!L152),FALSE),"Money: at most 2 decimals; absolute input value ≤ 1,000,000,000.",IF(IF('Trades'!J152="GROSS",OR(ABS('Trades'!M152)&gt;1000000000,ABS('Trades'!N152)&gt;1000000000,ABS('Trades'!O152)&gt;1000000000,ROUND('Trades'!M152,2)&lt;&gt;'Trades'!M152,ROUND('Trades'!N152,2)&lt;&gt;'Trades'!N152,ROUND('Trades'!O152,2)&lt;&gt;'Trades'!O152),FALSE),"Money: at most 2 decimals; absolute input value ≤ 1,000,000,000.",IF(AND('Trades'!G152&lt;&gt;"",OR(NOT(ISNUMBER('Trades'!G152)),'Trades'!G152&lt;=0)),"Enter a positive price or leave blank",IF(AND('Trades'!H152&lt;&gt;"",OR(NOT(ISNUMBER('Trades'!H152)),'Trades'!H152&lt;=0)),"Enter a positive price or leave blank","")))))))))))))))))))))))))))))))))))</x:f>
      </x:c>
      <x:c r="D152" s="31"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n.a.",ROUND(SUMIFS('Exits'!$I$9:$I$608,'Exits'!$B$9:$B$608,'Trades'!A152),8)))</x:f>
      </x:c>
      <x:c r="E152" s="32"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n.a.",IF(OR(O152=0,COUNTIFS('Exits'!$B$9:$B$608,'Trades'!A152,'Exits'!$G$9:$G$608,-1)&gt;0),"n.a.",_xlfn.MAXIFS('Exits'!$C$9:$C$608,'Exits'!$B$9:$B$608,'Trades'!A152))))</x:f>
      </x:c>
      <x:c r="F152" s="30"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n.a.",IF(AND(O152&gt;0,SUMIFS('Exits'!$J$9:$J$608,'Exits'!$B$9:$B$608,'Trades'!A152)=O152),ROUND(SUMIFS('Exits'!$F$9:$F$608,'Exits'!$B$9:$B$608,'Trades'!A152),2),"n.a.")))</x:f>
      </x:c>
      <x:c r="G152" s="30" t="str">
        <x:f>IF(P152=0,"",IF(K152&lt;&gt;1,"n.a.",IF('Trades'!J152="NET",'Trades'!L152,ROUND(F152-'Trades'!M152-'Trades'!N152+'Trades'!O152,2))))</x:f>
      </x:c>
      <x:c r="H152" s="31" t="str">
        <x:f>IF(P152=0,"",IF(N152=1,G152/'Trades'!P152,"n.a."))</x:f>
      </x:c>
      <x:c r="I152" s="33" t="str">
        <x:f>IF(P152=0,"",IF(K152&lt;&gt;1,"Position not completed",IF(NOT(ISNUMBER('Trades'!P152)),"Risk missing or invalid: positive, ≤ 1,000,000,000, at most 2 decimals.",IF(OR('Trades'!P152&lt;=0,'Trades'!P152&gt;1000000000,ROUND('Trades'!P152,2)&lt;&gt;'Trades'!P152),"Risk missing or invalid: positive, ≤ 1,000,000,000, at most 2 decimals.",IF(AND('Trades'!Q152&lt;&gt;"PRICE",'Trades'!Q152&lt;&gt;"ALL_IN"),"Select PRICE or ALL_IN",IF('Trades'!Q152&lt;&gt;'Summary'!$K$4,"Different selected basis","Recorded"))))))</x:f>
      </x:c>
      <x:c r="J152" s="33" t="str">
        <x:f>IF(P152=0,"",IF('Summary'!$H$6="Check date filters","Check date filters",IF(L152=1,"Included",IF(K152=1,"Outside period","Not eligible"))))</x:f>
      </x:c>
      <x:c r="K152" s="29" t="n">
        <x:f>IF(P152=0,0,IF('Trades'!I152="UNSUPPORTED",4,IF(C152&lt;&gt;"",3,IF('Trades'!I152="OPEN",2,1))))</x:f>
        <x:v>0</x:v>
      </x:c>
      <x:c r="L152" s="29" t="n">
        <x:f>IF(OR(K152&lt;&gt;1,'Summary'!$H$6="Check date filters"),0,IF(AND(OR('Summary'!$B$6="",E152&gt;='Summary'!$B$6),OR('Summary'!$E$6="",E152&lt;'Summary'!$E$6+1)),1,0))</x:f>
        <x:v>0</x:v>
      </x:c>
      <x:c r="M152" s="29" t="n">
        <x:f>IF(AND(L152=1,N152=1,'Trades'!Q152='Summary'!$K$4),1,0)</x:f>
        <x:v>0</x:v>
      </x:c>
      <x:c r="N152" s="29" t="n">
        <x:f>IF(K152&lt;&gt;1,0,IF(NOT(ISNUMBER('Trades'!P152)),0,IF(AND('Trades'!P152&gt;0,'Trades'!P152&lt;=1000000000,ROUND('Trades'!P152,2)='Trades'!P152,OR('Trades'!Q152="PRICE",'Trades'!Q152="ALL_IN")),1,0)))</x:f>
        <x:v>0</x:v>
      </x:c>
      <x:c r="O152" s="29" t="n">
        <x:f>IF(P152=0,0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0,COUNTIFS('Exits'!$B$9:$B$608,'Trades'!A152,'Exits'!$K$9:$K$608,1)))</x:f>
        <x:v>0</x:v>
      </x:c>
      <x:c r="P152" s="29" t="n">
        <x:f>IF(COUNTA('Trades'!A152:I152,'Trades'!K152:T152)=0,0,1)</x:f>
        <x:v>0</x:v>
      </x:c>
    </x:row>
    <x:row r="153" ht="52" customHeight="1">
      <x:c r="A153" s="29" t="str">
        <x:f>IF(P153=0,"",IF('Trades'!A153="","[Trades "&amp;ROW()&amp;"]",'Trades'!A153))</x:f>
      </x:c>
      <x:c r="B153" s="33" t="str">
        <x:f>IF(K153=0,"",CHOOSE(K153,"Completed","Open","Incomplete / invalid","Unsupported"))</x:f>
      </x:c>
      <x:c r="C153" s="33" t="str">
        <x:f>IF(P153=0,"",IF('Trades'!I153="UNSUPPORTED","Additions / reversals are unsupported",IF('Trades'!A153="","Enter a trade ID",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IDs: text starting with A–Z, up to 64 characters; do not use *, ?, ~, =, &lt; or &gt;. Example: T-001.",IF(COUNTIFS('Trades'!$A$9:$A$208,'Trades'!A153)&lt;&gt;1,"Trade ID is duplicated",IF('Trades'!B153="","Enter the symbol",IF(AND('Trades'!C153&lt;&gt;"LONG",'Trades'!C153&lt;&gt;"SHORT"),"Select LONG or SHORT",IF(NOT(ISNUMBER('Trades'!D153)),"Enter a valid opening date/time",IF(OR('Trades'!D153&lt;1,'Trades'!D153&gt;2958465),"Enter a valid opening date/time",IF(NOT(ISNUMBER('Trades'!E153)),"Enter a positive original quantity",IF(OR('Trades'!E153&lt;=0,'Trades'!E153&gt;1000000,ROUND('Trades'!E153,8)&lt;&gt;'Trades'!E153),"Enter a positive original quantity",IF('Trades'!F153="","State the quantity unit",IF(AND('Trades'!I153&lt;&gt;"OPEN",'Trades'!I153&lt;&gt;"CLOSED"),"Select OPEN or CLOSED",IF(AND('Trades'!J153&lt;&gt;"NET",'Trades'!J153&lt;&gt;"GROSS"),"Select NET or GROSS",IF(COUNTIFS('Exits'!$B$9:$B$608,'Trades'!A153,'Exits'!$G$9:$G$608,-1)&gt;0,"Review linked exit rows",IF(D153&gt;'Trades'!E153,"Closed quantity exceeds original",IF(AND('Trades'!I153="OPEN",D153='Trades'!E153),"OPEN conflicts with no remainder",IF('Trades'!I153="OPEN","",IF(O153=0,"Add a closing event in Exits",IF(D153&lt;&gt;'Trades'!E153,"CLOSED requires all quantity closed",IF(AND('Trades'!J153="NET",NOT(ISNUMBER('Trades'!L153))),"Enter the reconciled whole-position net",IF(AND('Trades'!J153="NET",'Trades'!K153&lt;&gt;"YES"),"Confirm the net covers the whole position",IF(IF('Trades'!J153="NET",IF('Trades'!M153="",FALSE,IF(NOT(ISNUMBER('Trades'!M153)),TRUE,OR('Trades'!M153&lt;0,'Trades'!M153&gt;1000000000,ROUND('Trades'!M153,2)&lt;&gt;'Trades'!M153))),FALSE),"Money: at most 2 decimals; absolute input value ≤ 1,000,000,000.",IF(IF('Trades'!J153="NET",IF('Trades'!N153="",FALSE,IF(NOT(ISNUMBER('Trades'!N153)),TRUE,OR('Trades'!N153&lt;0,'Trades'!N153&gt;1000000000,ROUND('Trades'!N153,2)&lt;&gt;'Trades'!N153))),FALSE),"Money: at most 2 decimals; absolute input value ≤ 1,000,000,000.",IF(IF('Trades'!J153="NET",IF('Trades'!O153="",FALSE,IF(NOT(ISNUMBER('Trades'!O153)),TRUE,OR(ABS('Trades'!O153)&gt;1000000000,ROUND('Trades'!O153,2)&lt;&gt;'Trades'!O153))),FALSE),"Money: at most 2 decimals; absolute input value ≤ 1,000,000,000.",IF(AND('Trades'!J153="GROSS",NOT(ISNUMBER('Trades'!M153))),"Enter commission: zero is a value",IF(AND('Trades'!J153="GROSS",'Trades'!M153&lt;0),"Commission must be nonnegative",IF(AND('Trades'!J153="GROSS",NOT(ISNUMBER('Trades'!N153))),"Enter other fees: zero is a value",IF(AND('Trades'!J153="GROSS",'Trades'!N153&lt;0),"Other fees must be nonnegative",IF(AND('Trades'!J153="GROSS",NOT(ISNUMBER('Trades'!O153))),"Enter signed financing, including zero",IF(AND('Trades'!J153="GROSS",NOT(ISNUMBER(F153))),"Enter gross P&amp;L for every exit",IF(IF('Trades'!J153="NET",OR(ABS('Trades'!L153)&gt;1000000000,ROUND('Trades'!L153,2)&lt;&gt;'Trades'!L153),FALSE),"Money: at most 2 decimals; absolute input value ≤ 1,000,000,000.",IF(IF('Trades'!J153="GROSS",OR(ABS('Trades'!M153)&gt;1000000000,ABS('Trades'!N153)&gt;1000000000,ABS('Trades'!O153)&gt;1000000000,ROUND('Trades'!M153,2)&lt;&gt;'Trades'!M153,ROUND('Trades'!N153,2)&lt;&gt;'Trades'!N153,ROUND('Trades'!O153,2)&lt;&gt;'Trades'!O153),FALSE),"Money: at most 2 decimals; absolute input value ≤ 1,000,000,000.",IF(AND('Trades'!G153&lt;&gt;"",OR(NOT(ISNUMBER('Trades'!G153)),'Trades'!G153&lt;=0)),"Enter a positive price or leave blank",IF(AND('Trades'!H153&lt;&gt;"",OR(NOT(ISNUMBER('Trades'!H153)),'Trades'!H153&lt;=0)),"Enter a positive price or leave blank","")))))))))))))))))))))))))))))))))))</x:f>
      </x:c>
      <x:c r="D153" s="31"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n.a.",ROUND(SUMIFS('Exits'!$I$9:$I$608,'Exits'!$B$9:$B$608,'Trades'!A153),8)))</x:f>
      </x:c>
      <x:c r="E153" s="32"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n.a.",IF(OR(O153=0,COUNTIFS('Exits'!$B$9:$B$608,'Trades'!A153,'Exits'!$G$9:$G$608,-1)&gt;0),"n.a.",_xlfn.MAXIFS('Exits'!$C$9:$C$608,'Exits'!$B$9:$B$608,'Trades'!A153))))</x:f>
      </x:c>
      <x:c r="F153" s="30"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n.a.",IF(AND(O153&gt;0,SUMIFS('Exits'!$J$9:$J$608,'Exits'!$B$9:$B$608,'Trades'!A153)=O153),ROUND(SUMIFS('Exits'!$F$9:$F$608,'Exits'!$B$9:$B$608,'Trades'!A153),2),"n.a.")))</x:f>
      </x:c>
      <x:c r="G153" s="30" t="str">
        <x:f>IF(P153=0,"",IF(K153&lt;&gt;1,"n.a.",IF('Trades'!J153="NET",'Trades'!L153,ROUND(F153-'Trades'!M153-'Trades'!N153+'Trades'!O153,2))))</x:f>
      </x:c>
      <x:c r="H153" s="31" t="str">
        <x:f>IF(P153=0,"",IF(N153=1,G153/'Trades'!P153,"n.a."))</x:f>
      </x:c>
      <x:c r="I153" s="33" t="str">
        <x:f>IF(P153=0,"",IF(K153&lt;&gt;1,"Position not completed",IF(NOT(ISNUMBER('Trades'!P153)),"Risk missing or invalid: positive, ≤ 1,000,000,000, at most 2 decimals.",IF(OR('Trades'!P153&lt;=0,'Trades'!P153&gt;1000000000,ROUND('Trades'!P153,2)&lt;&gt;'Trades'!P153),"Risk missing or invalid: positive, ≤ 1,000,000,000, at most 2 decimals.",IF(AND('Trades'!Q153&lt;&gt;"PRICE",'Trades'!Q153&lt;&gt;"ALL_IN"),"Select PRICE or ALL_IN",IF('Trades'!Q153&lt;&gt;'Summary'!$K$4,"Different selected basis","Recorded"))))))</x:f>
      </x:c>
      <x:c r="J153" s="33" t="str">
        <x:f>IF(P153=0,"",IF('Summary'!$H$6="Check date filters","Check date filters",IF(L153=1,"Included",IF(K153=1,"Outside period","Not eligible"))))</x:f>
      </x:c>
      <x:c r="K153" s="29" t="n">
        <x:f>IF(P153=0,0,IF('Trades'!I153="UNSUPPORTED",4,IF(C153&lt;&gt;"",3,IF('Trades'!I153="OPEN",2,1))))</x:f>
        <x:v>0</x:v>
      </x:c>
      <x:c r="L153" s="29" t="n">
        <x:f>IF(OR(K153&lt;&gt;1,'Summary'!$H$6="Check date filters"),0,IF(AND(OR('Summary'!$B$6="",E153&gt;='Summary'!$B$6),OR('Summary'!$E$6="",E153&lt;'Summary'!$E$6+1)),1,0))</x:f>
        <x:v>0</x:v>
      </x:c>
      <x:c r="M153" s="29" t="n">
        <x:f>IF(AND(L153=1,N153=1,'Trades'!Q153='Summary'!$K$4),1,0)</x:f>
        <x:v>0</x:v>
      </x:c>
      <x:c r="N153" s="29" t="n">
        <x:f>IF(K153&lt;&gt;1,0,IF(NOT(ISNUMBER('Trades'!P153)),0,IF(AND('Trades'!P153&gt;0,'Trades'!P153&lt;=1000000000,ROUND('Trades'!P153,2)='Trades'!P153,OR('Trades'!Q153="PRICE",'Trades'!Q153="ALL_IN")),1,0)))</x:f>
        <x:v>0</x:v>
      </x:c>
      <x:c r="O153" s="29" t="n">
        <x:f>IF(P153=0,0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0,COUNTIFS('Exits'!$B$9:$B$608,'Trades'!A153,'Exits'!$K$9:$K$608,1)))</x:f>
        <x:v>0</x:v>
      </x:c>
      <x:c r="P153" s="29" t="n">
        <x:f>IF(COUNTA('Trades'!A153:I153,'Trades'!K153:T153)=0,0,1)</x:f>
        <x:v>0</x:v>
      </x:c>
    </x:row>
    <x:row r="154" ht="52" customHeight="1">
      <x:c r="A154" s="29" t="str">
        <x:f>IF(P154=0,"",IF('Trades'!A154="","[Trades "&amp;ROW()&amp;"]",'Trades'!A154))</x:f>
      </x:c>
      <x:c r="B154" s="33" t="str">
        <x:f>IF(K154=0,"",CHOOSE(K154,"Completed","Open","Incomplete / invalid","Unsupported"))</x:f>
      </x:c>
      <x:c r="C154" s="33" t="str">
        <x:f>IF(P154=0,"",IF('Trades'!I154="UNSUPPORTED","Additions / reversals are unsupported",IF('Trades'!A154="","Enter a trade ID",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IDs: text starting with A–Z, up to 64 characters; do not use *, ?, ~, =, &lt; or &gt;. Example: T-001.",IF(COUNTIFS('Trades'!$A$9:$A$208,'Trades'!A154)&lt;&gt;1,"Trade ID is duplicated",IF('Trades'!B154="","Enter the symbol",IF(AND('Trades'!C154&lt;&gt;"LONG",'Trades'!C154&lt;&gt;"SHORT"),"Select LONG or SHORT",IF(NOT(ISNUMBER('Trades'!D154)),"Enter a valid opening date/time",IF(OR('Trades'!D154&lt;1,'Trades'!D154&gt;2958465),"Enter a valid opening date/time",IF(NOT(ISNUMBER('Trades'!E154)),"Enter a positive original quantity",IF(OR('Trades'!E154&lt;=0,'Trades'!E154&gt;1000000,ROUND('Trades'!E154,8)&lt;&gt;'Trades'!E154),"Enter a positive original quantity",IF('Trades'!F154="","State the quantity unit",IF(AND('Trades'!I154&lt;&gt;"OPEN",'Trades'!I154&lt;&gt;"CLOSED"),"Select OPEN or CLOSED",IF(AND('Trades'!J154&lt;&gt;"NET",'Trades'!J154&lt;&gt;"GROSS"),"Select NET or GROSS",IF(COUNTIFS('Exits'!$B$9:$B$608,'Trades'!A154,'Exits'!$G$9:$G$608,-1)&gt;0,"Review linked exit rows",IF(D154&gt;'Trades'!E154,"Closed quantity exceeds original",IF(AND('Trades'!I154="OPEN",D154='Trades'!E154),"OPEN conflicts with no remainder",IF('Trades'!I154="OPEN","",IF(O154=0,"Add a closing event in Exits",IF(D154&lt;&gt;'Trades'!E154,"CLOSED requires all quantity closed",IF(AND('Trades'!J154="NET",NOT(ISNUMBER('Trades'!L154))),"Enter the reconciled whole-position net",IF(AND('Trades'!J154="NET",'Trades'!K154&lt;&gt;"YES"),"Confirm the net covers the whole position",IF(IF('Trades'!J154="NET",IF('Trades'!M154="",FALSE,IF(NOT(ISNUMBER('Trades'!M154)),TRUE,OR('Trades'!M154&lt;0,'Trades'!M154&gt;1000000000,ROUND('Trades'!M154,2)&lt;&gt;'Trades'!M154))),FALSE),"Money: at most 2 decimals; absolute input value ≤ 1,000,000,000.",IF(IF('Trades'!J154="NET",IF('Trades'!N154="",FALSE,IF(NOT(ISNUMBER('Trades'!N154)),TRUE,OR('Trades'!N154&lt;0,'Trades'!N154&gt;1000000000,ROUND('Trades'!N154,2)&lt;&gt;'Trades'!N154))),FALSE),"Money: at most 2 decimals; absolute input value ≤ 1,000,000,000.",IF(IF('Trades'!J154="NET",IF('Trades'!O154="",FALSE,IF(NOT(ISNUMBER('Trades'!O154)),TRUE,OR(ABS('Trades'!O154)&gt;1000000000,ROUND('Trades'!O154,2)&lt;&gt;'Trades'!O154))),FALSE),"Money: at most 2 decimals; absolute input value ≤ 1,000,000,000.",IF(AND('Trades'!J154="GROSS",NOT(ISNUMBER('Trades'!M154))),"Enter commission: zero is a value",IF(AND('Trades'!J154="GROSS",'Trades'!M154&lt;0),"Commission must be nonnegative",IF(AND('Trades'!J154="GROSS",NOT(ISNUMBER('Trades'!N154))),"Enter other fees: zero is a value",IF(AND('Trades'!J154="GROSS",'Trades'!N154&lt;0),"Other fees must be nonnegative",IF(AND('Trades'!J154="GROSS",NOT(ISNUMBER('Trades'!O154))),"Enter signed financing, including zero",IF(AND('Trades'!J154="GROSS",NOT(ISNUMBER(F154))),"Enter gross P&amp;L for every exit",IF(IF('Trades'!J154="NET",OR(ABS('Trades'!L154)&gt;1000000000,ROUND('Trades'!L154,2)&lt;&gt;'Trades'!L154),FALSE),"Money: at most 2 decimals; absolute input value ≤ 1,000,000,000.",IF(IF('Trades'!J154="GROSS",OR(ABS('Trades'!M154)&gt;1000000000,ABS('Trades'!N154)&gt;1000000000,ABS('Trades'!O154)&gt;1000000000,ROUND('Trades'!M154,2)&lt;&gt;'Trades'!M154,ROUND('Trades'!N154,2)&lt;&gt;'Trades'!N154,ROUND('Trades'!O154,2)&lt;&gt;'Trades'!O154),FALSE),"Money: at most 2 decimals; absolute input value ≤ 1,000,000,000.",IF(AND('Trades'!G154&lt;&gt;"",OR(NOT(ISNUMBER('Trades'!G154)),'Trades'!G154&lt;=0)),"Enter a positive price or leave blank",IF(AND('Trades'!H154&lt;&gt;"",OR(NOT(ISNUMBER('Trades'!H154)),'Trades'!H154&lt;=0)),"Enter a positive price or leave blank","")))))))))))))))))))))))))))))))))))</x:f>
      </x:c>
      <x:c r="D154" s="31"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n.a.",ROUND(SUMIFS('Exits'!$I$9:$I$608,'Exits'!$B$9:$B$608,'Trades'!A154),8)))</x:f>
      </x:c>
      <x:c r="E154" s="32"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n.a.",IF(OR(O154=0,COUNTIFS('Exits'!$B$9:$B$608,'Trades'!A154,'Exits'!$G$9:$G$608,-1)&gt;0),"n.a.",_xlfn.MAXIFS('Exits'!$C$9:$C$608,'Exits'!$B$9:$B$608,'Trades'!A154))))</x:f>
      </x:c>
      <x:c r="F154" s="30"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n.a.",IF(AND(O154&gt;0,SUMIFS('Exits'!$J$9:$J$608,'Exits'!$B$9:$B$608,'Trades'!A154)=O154),ROUND(SUMIFS('Exits'!$F$9:$F$608,'Exits'!$B$9:$B$608,'Trades'!A154),2),"n.a.")))</x:f>
      </x:c>
      <x:c r="G154" s="30" t="str">
        <x:f>IF(P154=0,"",IF(K154&lt;&gt;1,"n.a.",IF('Trades'!J154="NET",'Trades'!L154,ROUND(F154-'Trades'!M154-'Trades'!N154+'Trades'!O154,2))))</x:f>
      </x:c>
      <x:c r="H154" s="31" t="str">
        <x:f>IF(P154=0,"",IF(N154=1,G154/'Trades'!P154,"n.a."))</x:f>
      </x:c>
      <x:c r="I154" s="33" t="str">
        <x:f>IF(P154=0,"",IF(K154&lt;&gt;1,"Position not completed",IF(NOT(ISNUMBER('Trades'!P154)),"Risk missing or invalid: positive, ≤ 1,000,000,000, at most 2 decimals.",IF(OR('Trades'!P154&lt;=0,'Trades'!P154&gt;1000000000,ROUND('Trades'!P154,2)&lt;&gt;'Trades'!P154),"Risk missing or invalid: positive, ≤ 1,000,000,000, at most 2 decimals.",IF(AND('Trades'!Q154&lt;&gt;"PRICE",'Trades'!Q154&lt;&gt;"ALL_IN"),"Select PRICE or ALL_IN",IF('Trades'!Q154&lt;&gt;'Summary'!$K$4,"Different selected basis","Recorded"))))))</x:f>
      </x:c>
      <x:c r="J154" s="33" t="str">
        <x:f>IF(P154=0,"",IF('Summary'!$H$6="Check date filters","Check date filters",IF(L154=1,"Included",IF(K154=1,"Outside period","Not eligible"))))</x:f>
      </x:c>
      <x:c r="K154" s="29" t="n">
        <x:f>IF(P154=0,0,IF('Trades'!I154="UNSUPPORTED",4,IF(C154&lt;&gt;"",3,IF('Trades'!I154="OPEN",2,1))))</x:f>
        <x:v>0</x:v>
      </x:c>
      <x:c r="L154" s="29" t="n">
        <x:f>IF(OR(K154&lt;&gt;1,'Summary'!$H$6="Check date filters"),0,IF(AND(OR('Summary'!$B$6="",E154&gt;='Summary'!$B$6),OR('Summary'!$E$6="",E154&lt;'Summary'!$E$6+1)),1,0))</x:f>
        <x:v>0</x:v>
      </x:c>
      <x:c r="M154" s="29" t="n">
        <x:f>IF(AND(L154=1,N154=1,'Trades'!Q154='Summary'!$K$4),1,0)</x:f>
        <x:v>0</x:v>
      </x:c>
      <x:c r="N154" s="29" t="n">
        <x:f>IF(K154&lt;&gt;1,0,IF(NOT(ISNUMBER('Trades'!P154)),0,IF(AND('Trades'!P154&gt;0,'Trades'!P154&lt;=1000000000,ROUND('Trades'!P154,2)='Trades'!P154,OR('Trades'!Q154="PRICE",'Trades'!Q154="ALL_IN")),1,0)))</x:f>
        <x:v>0</x:v>
      </x:c>
      <x:c r="O154" s="29" t="n">
        <x:f>IF(P154=0,0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0,COUNTIFS('Exits'!$B$9:$B$608,'Trades'!A154,'Exits'!$K$9:$K$608,1)))</x:f>
        <x:v>0</x:v>
      </x:c>
      <x:c r="P154" s="29" t="n">
        <x:f>IF(COUNTA('Trades'!A154:I154,'Trades'!K154:T154)=0,0,1)</x:f>
        <x:v>0</x:v>
      </x:c>
    </x:row>
    <x:row r="155" ht="52" customHeight="1">
      <x:c r="A155" s="29" t="str">
        <x:f>IF(P155=0,"",IF('Trades'!A155="","[Trades "&amp;ROW()&amp;"]",'Trades'!A155))</x:f>
      </x:c>
      <x:c r="B155" s="33" t="str">
        <x:f>IF(K155=0,"",CHOOSE(K155,"Completed","Open","Incomplete / invalid","Unsupported"))</x:f>
      </x:c>
      <x:c r="C155" s="33" t="str">
        <x:f>IF(P155=0,"",IF('Trades'!I155="UNSUPPORTED","Additions / reversals are unsupported",IF('Trades'!A155="","Enter a trade ID",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IDs: text starting with A–Z, up to 64 characters; do not use *, ?, ~, =, &lt; or &gt;. Example: T-001.",IF(COUNTIFS('Trades'!$A$9:$A$208,'Trades'!A155)&lt;&gt;1,"Trade ID is duplicated",IF('Trades'!B155="","Enter the symbol",IF(AND('Trades'!C155&lt;&gt;"LONG",'Trades'!C155&lt;&gt;"SHORT"),"Select LONG or SHORT",IF(NOT(ISNUMBER('Trades'!D155)),"Enter a valid opening date/time",IF(OR('Trades'!D155&lt;1,'Trades'!D155&gt;2958465),"Enter a valid opening date/time",IF(NOT(ISNUMBER('Trades'!E155)),"Enter a positive original quantity",IF(OR('Trades'!E155&lt;=0,'Trades'!E155&gt;1000000,ROUND('Trades'!E155,8)&lt;&gt;'Trades'!E155),"Enter a positive original quantity",IF('Trades'!F155="","State the quantity unit",IF(AND('Trades'!I155&lt;&gt;"OPEN",'Trades'!I155&lt;&gt;"CLOSED"),"Select OPEN or CLOSED",IF(AND('Trades'!J155&lt;&gt;"NET",'Trades'!J155&lt;&gt;"GROSS"),"Select NET or GROSS",IF(COUNTIFS('Exits'!$B$9:$B$608,'Trades'!A155,'Exits'!$G$9:$G$608,-1)&gt;0,"Review linked exit rows",IF(D155&gt;'Trades'!E155,"Closed quantity exceeds original",IF(AND('Trades'!I155="OPEN",D155='Trades'!E155),"OPEN conflicts with no remainder",IF('Trades'!I155="OPEN","",IF(O155=0,"Add a closing event in Exits",IF(D155&lt;&gt;'Trades'!E155,"CLOSED requires all quantity closed",IF(AND('Trades'!J155="NET",NOT(ISNUMBER('Trades'!L155))),"Enter the reconciled whole-position net",IF(AND('Trades'!J155="NET",'Trades'!K155&lt;&gt;"YES"),"Confirm the net covers the whole position",IF(IF('Trades'!J155="NET",IF('Trades'!M155="",FALSE,IF(NOT(ISNUMBER('Trades'!M155)),TRUE,OR('Trades'!M155&lt;0,'Trades'!M155&gt;1000000000,ROUND('Trades'!M155,2)&lt;&gt;'Trades'!M155))),FALSE),"Money: at most 2 decimals; absolute input value ≤ 1,000,000,000.",IF(IF('Trades'!J155="NET",IF('Trades'!N155="",FALSE,IF(NOT(ISNUMBER('Trades'!N155)),TRUE,OR('Trades'!N155&lt;0,'Trades'!N155&gt;1000000000,ROUND('Trades'!N155,2)&lt;&gt;'Trades'!N155))),FALSE),"Money: at most 2 decimals; absolute input value ≤ 1,000,000,000.",IF(IF('Trades'!J155="NET",IF('Trades'!O155="",FALSE,IF(NOT(ISNUMBER('Trades'!O155)),TRUE,OR(ABS('Trades'!O155)&gt;1000000000,ROUND('Trades'!O155,2)&lt;&gt;'Trades'!O155))),FALSE),"Money: at most 2 decimals; absolute input value ≤ 1,000,000,000.",IF(AND('Trades'!J155="GROSS",NOT(ISNUMBER('Trades'!M155))),"Enter commission: zero is a value",IF(AND('Trades'!J155="GROSS",'Trades'!M155&lt;0),"Commission must be nonnegative",IF(AND('Trades'!J155="GROSS",NOT(ISNUMBER('Trades'!N155))),"Enter other fees: zero is a value",IF(AND('Trades'!J155="GROSS",'Trades'!N155&lt;0),"Other fees must be nonnegative",IF(AND('Trades'!J155="GROSS",NOT(ISNUMBER('Trades'!O155))),"Enter signed financing, including zero",IF(AND('Trades'!J155="GROSS",NOT(ISNUMBER(F155))),"Enter gross P&amp;L for every exit",IF(IF('Trades'!J155="NET",OR(ABS('Trades'!L155)&gt;1000000000,ROUND('Trades'!L155,2)&lt;&gt;'Trades'!L155),FALSE),"Money: at most 2 decimals; absolute input value ≤ 1,000,000,000.",IF(IF('Trades'!J155="GROSS",OR(ABS('Trades'!M155)&gt;1000000000,ABS('Trades'!N155)&gt;1000000000,ABS('Trades'!O155)&gt;1000000000,ROUND('Trades'!M155,2)&lt;&gt;'Trades'!M155,ROUND('Trades'!N155,2)&lt;&gt;'Trades'!N155,ROUND('Trades'!O155,2)&lt;&gt;'Trades'!O155),FALSE),"Money: at most 2 decimals; absolute input value ≤ 1,000,000,000.",IF(AND('Trades'!G155&lt;&gt;"",OR(NOT(ISNUMBER('Trades'!G155)),'Trades'!G155&lt;=0)),"Enter a positive price or leave blank",IF(AND('Trades'!H155&lt;&gt;"",OR(NOT(ISNUMBER('Trades'!H155)),'Trades'!H155&lt;=0)),"Enter a positive price or leave blank","")))))))))))))))))))))))))))))))))))</x:f>
      </x:c>
      <x:c r="D155" s="31"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n.a.",ROUND(SUMIFS('Exits'!$I$9:$I$608,'Exits'!$B$9:$B$608,'Trades'!A155),8)))</x:f>
      </x:c>
      <x:c r="E155" s="32"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n.a.",IF(OR(O155=0,COUNTIFS('Exits'!$B$9:$B$608,'Trades'!A155,'Exits'!$G$9:$G$608,-1)&gt;0),"n.a.",_xlfn.MAXIFS('Exits'!$C$9:$C$608,'Exits'!$B$9:$B$608,'Trades'!A155))))</x:f>
      </x:c>
      <x:c r="F155" s="30"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n.a.",IF(AND(O155&gt;0,SUMIFS('Exits'!$J$9:$J$608,'Exits'!$B$9:$B$608,'Trades'!A155)=O155),ROUND(SUMIFS('Exits'!$F$9:$F$608,'Exits'!$B$9:$B$608,'Trades'!A155),2),"n.a.")))</x:f>
      </x:c>
      <x:c r="G155" s="30" t="str">
        <x:f>IF(P155=0,"",IF(K155&lt;&gt;1,"n.a.",IF('Trades'!J155="NET",'Trades'!L155,ROUND(F155-'Trades'!M155-'Trades'!N155+'Trades'!O155,2))))</x:f>
      </x:c>
      <x:c r="H155" s="31" t="str">
        <x:f>IF(P155=0,"",IF(N155=1,G155/'Trades'!P155,"n.a."))</x:f>
      </x:c>
      <x:c r="I155" s="33" t="str">
        <x:f>IF(P155=0,"",IF(K155&lt;&gt;1,"Position not completed",IF(NOT(ISNUMBER('Trades'!P155)),"Risk missing or invalid: positive, ≤ 1,000,000,000, at most 2 decimals.",IF(OR('Trades'!P155&lt;=0,'Trades'!P155&gt;1000000000,ROUND('Trades'!P155,2)&lt;&gt;'Trades'!P155),"Risk missing or invalid: positive, ≤ 1,000,000,000, at most 2 decimals.",IF(AND('Trades'!Q155&lt;&gt;"PRICE",'Trades'!Q155&lt;&gt;"ALL_IN"),"Select PRICE or ALL_IN",IF('Trades'!Q155&lt;&gt;'Summary'!$K$4,"Different selected basis","Recorded"))))))</x:f>
      </x:c>
      <x:c r="J155" s="33" t="str">
        <x:f>IF(P155=0,"",IF('Summary'!$H$6="Check date filters","Check date filters",IF(L155=1,"Included",IF(K155=1,"Outside period","Not eligible"))))</x:f>
      </x:c>
      <x:c r="K155" s="29" t="n">
        <x:f>IF(P155=0,0,IF('Trades'!I155="UNSUPPORTED",4,IF(C155&lt;&gt;"",3,IF('Trades'!I155="OPEN",2,1))))</x:f>
        <x:v>0</x:v>
      </x:c>
      <x:c r="L155" s="29" t="n">
        <x:f>IF(OR(K155&lt;&gt;1,'Summary'!$H$6="Check date filters"),0,IF(AND(OR('Summary'!$B$6="",E155&gt;='Summary'!$B$6),OR('Summary'!$E$6="",E155&lt;'Summary'!$E$6+1)),1,0))</x:f>
        <x:v>0</x:v>
      </x:c>
      <x:c r="M155" s="29" t="n">
        <x:f>IF(AND(L155=1,N155=1,'Trades'!Q155='Summary'!$K$4),1,0)</x:f>
        <x:v>0</x:v>
      </x:c>
      <x:c r="N155" s="29" t="n">
        <x:f>IF(K155&lt;&gt;1,0,IF(NOT(ISNUMBER('Trades'!P155)),0,IF(AND('Trades'!P155&gt;0,'Trades'!P155&lt;=1000000000,ROUND('Trades'!P155,2)='Trades'!P155,OR('Trades'!Q155="PRICE",'Trades'!Q155="ALL_IN")),1,0)))</x:f>
        <x:v>0</x:v>
      </x:c>
      <x:c r="O155" s="29" t="n">
        <x:f>IF(P155=0,0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0,COUNTIFS('Exits'!$B$9:$B$608,'Trades'!A155,'Exits'!$K$9:$K$608,1)))</x:f>
        <x:v>0</x:v>
      </x:c>
      <x:c r="P155" s="29" t="n">
        <x:f>IF(COUNTA('Trades'!A155:I155,'Trades'!K155:T155)=0,0,1)</x:f>
        <x:v>0</x:v>
      </x:c>
    </x:row>
    <x:row r="156" ht="52" customHeight="1">
      <x:c r="A156" s="29" t="str">
        <x:f>IF(P156=0,"",IF('Trades'!A156="","[Trades "&amp;ROW()&amp;"]",'Trades'!A156))</x:f>
      </x:c>
      <x:c r="B156" s="33" t="str">
        <x:f>IF(K156=0,"",CHOOSE(K156,"Completed","Open","Incomplete / invalid","Unsupported"))</x:f>
      </x:c>
      <x:c r="C156" s="33" t="str">
        <x:f>IF(P156=0,"",IF('Trades'!I156="UNSUPPORTED","Additions / reversals are unsupported",IF('Trades'!A156="","Enter a trade ID",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IDs: text starting with A–Z, up to 64 characters; do not use *, ?, ~, =, &lt; or &gt;. Example: T-001.",IF(COUNTIFS('Trades'!$A$9:$A$208,'Trades'!A156)&lt;&gt;1,"Trade ID is duplicated",IF('Trades'!B156="","Enter the symbol",IF(AND('Trades'!C156&lt;&gt;"LONG",'Trades'!C156&lt;&gt;"SHORT"),"Select LONG or SHORT",IF(NOT(ISNUMBER('Trades'!D156)),"Enter a valid opening date/time",IF(OR('Trades'!D156&lt;1,'Trades'!D156&gt;2958465),"Enter a valid opening date/time",IF(NOT(ISNUMBER('Trades'!E156)),"Enter a positive original quantity",IF(OR('Trades'!E156&lt;=0,'Trades'!E156&gt;1000000,ROUND('Trades'!E156,8)&lt;&gt;'Trades'!E156),"Enter a positive original quantity",IF('Trades'!F156="","State the quantity unit",IF(AND('Trades'!I156&lt;&gt;"OPEN",'Trades'!I156&lt;&gt;"CLOSED"),"Select OPEN or CLOSED",IF(AND('Trades'!J156&lt;&gt;"NET",'Trades'!J156&lt;&gt;"GROSS"),"Select NET or GROSS",IF(COUNTIFS('Exits'!$B$9:$B$608,'Trades'!A156,'Exits'!$G$9:$G$608,-1)&gt;0,"Review linked exit rows",IF(D156&gt;'Trades'!E156,"Closed quantity exceeds original",IF(AND('Trades'!I156="OPEN",D156='Trades'!E156),"OPEN conflicts with no remainder",IF('Trades'!I156="OPEN","",IF(O156=0,"Add a closing event in Exits",IF(D156&lt;&gt;'Trades'!E156,"CLOSED requires all quantity closed",IF(AND('Trades'!J156="NET",NOT(ISNUMBER('Trades'!L156))),"Enter the reconciled whole-position net",IF(AND('Trades'!J156="NET",'Trades'!K156&lt;&gt;"YES"),"Confirm the net covers the whole position",IF(IF('Trades'!J156="NET",IF('Trades'!M156="",FALSE,IF(NOT(ISNUMBER('Trades'!M156)),TRUE,OR('Trades'!M156&lt;0,'Trades'!M156&gt;1000000000,ROUND('Trades'!M156,2)&lt;&gt;'Trades'!M156))),FALSE),"Money: at most 2 decimals; absolute input value ≤ 1,000,000,000.",IF(IF('Trades'!J156="NET",IF('Trades'!N156="",FALSE,IF(NOT(ISNUMBER('Trades'!N156)),TRUE,OR('Trades'!N156&lt;0,'Trades'!N156&gt;1000000000,ROUND('Trades'!N156,2)&lt;&gt;'Trades'!N156))),FALSE),"Money: at most 2 decimals; absolute input value ≤ 1,000,000,000.",IF(IF('Trades'!J156="NET",IF('Trades'!O156="",FALSE,IF(NOT(ISNUMBER('Trades'!O156)),TRUE,OR(ABS('Trades'!O156)&gt;1000000000,ROUND('Trades'!O156,2)&lt;&gt;'Trades'!O156))),FALSE),"Money: at most 2 decimals; absolute input value ≤ 1,000,000,000.",IF(AND('Trades'!J156="GROSS",NOT(ISNUMBER('Trades'!M156))),"Enter commission: zero is a value",IF(AND('Trades'!J156="GROSS",'Trades'!M156&lt;0),"Commission must be nonnegative",IF(AND('Trades'!J156="GROSS",NOT(ISNUMBER('Trades'!N156))),"Enter other fees: zero is a value",IF(AND('Trades'!J156="GROSS",'Trades'!N156&lt;0),"Other fees must be nonnegative",IF(AND('Trades'!J156="GROSS",NOT(ISNUMBER('Trades'!O156))),"Enter signed financing, including zero",IF(AND('Trades'!J156="GROSS",NOT(ISNUMBER(F156))),"Enter gross P&amp;L for every exit",IF(IF('Trades'!J156="NET",OR(ABS('Trades'!L156)&gt;1000000000,ROUND('Trades'!L156,2)&lt;&gt;'Trades'!L156),FALSE),"Money: at most 2 decimals; absolute input value ≤ 1,000,000,000.",IF(IF('Trades'!J156="GROSS",OR(ABS('Trades'!M156)&gt;1000000000,ABS('Trades'!N156)&gt;1000000000,ABS('Trades'!O156)&gt;1000000000,ROUND('Trades'!M156,2)&lt;&gt;'Trades'!M156,ROUND('Trades'!N156,2)&lt;&gt;'Trades'!N156,ROUND('Trades'!O156,2)&lt;&gt;'Trades'!O156),FALSE),"Money: at most 2 decimals; absolute input value ≤ 1,000,000,000.",IF(AND('Trades'!G156&lt;&gt;"",OR(NOT(ISNUMBER('Trades'!G156)),'Trades'!G156&lt;=0)),"Enter a positive price or leave blank",IF(AND('Trades'!H156&lt;&gt;"",OR(NOT(ISNUMBER('Trades'!H156)),'Trades'!H156&lt;=0)),"Enter a positive price or leave blank","")))))))))))))))))))))))))))))))))))</x:f>
      </x:c>
      <x:c r="D156" s="31"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n.a.",ROUND(SUMIFS('Exits'!$I$9:$I$608,'Exits'!$B$9:$B$608,'Trades'!A156),8)))</x:f>
      </x:c>
      <x:c r="E156" s="32"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n.a.",IF(OR(O156=0,COUNTIFS('Exits'!$B$9:$B$608,'Trades'!A156,'Exits'!$G$9:$G$608,-1)&gt;0),"n.a.",_xlfn.MAXIFS('Exits'!$C$9:$C$608,'Exits'!$B$9:$B$608,'Trades'!A156))))</x:f>
      </x:c>
      <x:c r="F156" s="30"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n.a.",IF(AND(O156&gt;0,SUMIFS('Exits'!$J$9:$J$608,'Exits'!$B$9:$B$608,'Trades'!A156)=O156),ROUND(SUMIFS('Exits'!$F$9:$F$608,'Exits'!$B$9:$B$608,'Trades'!A156),2),"n.a.")))</x:f>
      </x:c>
      <x:c r="G156" s="30" t="str">
        <x:f>IF(P156=0,"",IF(K156&lt;&gt;1,"n.a.",IF('Trades'!J156="NET",'Trades'!L156,ROUND(F156-'Trades'!M156-'Trades'!N156+'Trades'!O156,2))))</x:f>
      </x:c>
      <x:c r="H156" s="31" t="str">
        <x:f>IF(P156=0,"",IF(N156=1,G156/'Trades'!P156,"n.a."))</x:f>
      </x:c>
      <x:c r="I156" s="33" t="str">
        <x:f>IF(P156=0,"",IF(K156&lt;&gt;1,"Position not completed",IF(NOT(ISNUMBER('Trades'!P156)),"Risk missing or invalid: positive, ≤ 1,000,000,000, at most 2 decimals.",IF(OR('Trades'!P156&lt;=0,'Trades'!P156&gt;1000000000,ROUND('Trades'!P156,2)&lt;&gt;'Trades'!P156),"Risk missing or invalid: positive, ≤ 1,000,000,000, at most 2 decimals.",IF(AND('Trades'!Q156&lt;&gt;"PRICE",'Trades'!Q156&lt;&gt;"ALL_IN"),"Select PRICE or ALL_IN",IF('Trades'!Q156&lt;&gt;'Summary'!$K$4,"Different selected basis","Recorded"))))))</x:f>
      </x:c>
      <x:c r="J156" s="33" t="str">
        <x:f>IF(P156=0,"",IF('Summary'!$H$6="Check date filters","Check date filters",IF(L156=1,"Included",IF(K156=1,"Outside period","Not eligible"))))</x:f>
      </x:c>
      <x:c r="K156" s="29" t="n">
        <x:f>IF(P156=0,0,IF('Trades'!I156="UNSUPPORTED",4,IF(C156&lt;&gt;"",3,IF('Trades'!I156="OPEN",2,1))))</x:f>
        <x:v>0</x:v>
      </x:c>
      <x:c r="L156" s="29" t="n">
        <x:f>IF(OR(K156&lt;&gt;1,'Summary'!$H$6="Check date filters"),0,IF(AND(OR('Summary'!$B$6="",E156&gt;='Summary'!$B$6),OR('Summary'!$E$6="",E156&lt;'Summary'!$E$6+1)),1,0))</x:f>
        <x:v>0</x:v>
      </x:c>
      <x:c r="M156" s="29" t="n">
        <x:f>IF(AND(L156=1,N156=1,'Trades'!Q156='Summary'!$K$4),1,0)</x:f>
        <x:v>0</x:v>
      </x:c>
      <x:c r="N156" s="29" t="n">
        <x:f>IF(K156&lt;&gt;1,0,IF(NOT(ISNUMBER('Trades'!P156)),0,IF(AND('Trades'!P156&gt;0,'Trades'!P156&lt;=1000000000,ROUND('Trades'!P156,2)='Trades'!P156,OR('Trades'!Q156="PRICE",'Trades'!Q156="ALL_IN")),1,0)))</x:f>
        <x:v>0</x:v>
      </x:c>
      <x:c r="O156" s="29" t="n">
        <x:f>IF(P156=0,0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0,COUNTIFS('Exits'!$B$9:$B$608,'Trades'!A156,'Exits'!$K$9:$K$608,1)))</x:f>
        <x:v>0</x:v>
      </x:c>
      <x:c r="P156" s="29" t="n">
        <x:f>IF(COUNTA('Trades'!A156:I156,'Trades'!K156:T156)=0,0,1)</x:f>
        <x:v>0</x:v>
      </x:c>
    </x:row>
    <x:row r="157" ht="52" customHeight="1">
      <x:c r="A157" s="29" t="str">
        <x:f>IF(P157=0,"",IF('Trades'!A157="","[Trades "&amp;ROW()&amp;"]",'Trades'!A157))</x:f>
      </x:c>
      <x:c r="B157" s="33" t="str">
        <x:f>IF(K157=0,"",CHOOSE(K157,"Completed","Open","Incomplete / invalid","Unsupported"))</x:f>
      </x:c>
      <x:c r="C157" s="33" t="str">
        <x:f>IF(P157=0,"",IF('Trades'!I157="UNSUPPORTED","Additions / reversals are unsupported",IF('Trades'!A157="","Enter a trade ID",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IDs: text starting with A–Z, up to 64 characters; do not use *, ?, ~, =, &lt; or &gt;. Example: T-001.",IF(COUNTIFS('Trades'!$A$9:$A$208,'Trades'!A157)&lt;&gt;1,"Trade ID is duplicated",IF('Trades'!B157="","Enter the symbol",IF(AND('Trades'!C157&lt;&gt;"LONG",'Trades'!C157&lt;&gt;"SHORT"),"Select LONG or SHORT",IF(NOT(ISNUMBER('Trades'!D157)),"Enter a valid opening date/time",IF(OR('Trades'!D157&lt;1,'Trades'!D157&gt;2958465),"Enter a valid opening date/time",IF(NOT(ISNUMBER('Trades'!E157)),"Enter a positive original quantity",IF(OR('Trades'!E157&lt;=0,'Trades'!E157&gt;1000000,ROUND('Trades'!E157,8)&lt;&gt;'Trades'!E157),"Enter a positive original quantity",IF('Trades'!F157="","State the quantity unit",IF(AND('Trades'!I157&lt;&gt;"OPEN",'Trades'!I157&lt;&gt;"CLOSED"),"Select OPEN or CLOSED",IF(AND('Trades'!J157&lt;&gt;"NET",'Trades'!J157&lt;&gt;"GROSS"),"Select NET or GROSS",IF(COUNTIFS('Exits'!$B$9:$B$608,'Trades'!A157,'Exits'!$G$9:$G$608,-1)&gt;0,"Review linked exit rows",IF(D157&gt;'Trades'!E157,"Closed quantity exceeds original",IF(AND('Trades'!I157="OPEN",D157='Trades'!E157),"OPEN conflicts with no remainder",IF('Trades'!I157="OPEN","",IF(O157=0,"Add a closing event in Exits",IF(D157&lt;&gt;'Trades'!E157,"CLOSED requires all quantity closed",IF(AND('Trades'!J157="NET",NOT(ISNUMBER('Trades'!L157))),"Enter the reconciled whole-position net",IF(AND('Trades'!J157="NET",'Trades'!K157&lt;&gt;"YES"),"Confirm the net covers the whole position",IF(IF('Trades'!J157="NET",IF('Trades'!M157="",FALSE,IF(NOT(ISNUMBER('Trades'!M157)),TRUE,OR('Trades'!M157&lt;0,'Trades'!M157&gt;1000000000,ROUND('Trades'!M157,2)&lt;&gt;'Trades'!M157))),FALSE),"Money: at most 2 decimals; absolute input value ≤ 1,000,000,000.",IF(IF('Trades'!J157="NET",IF('Trades'!N157="",FALSE,IF(NOT(ISNUMBER('Trades'!N157)),TRUE,OR('Trades'!N157&lt;0,'Trades'!N157&gt;1000000000,ROUND('Trades'!N157,2)&lt;&gt;'Trades'!N157))),FALSE),"Money: at most 2 decimals; absolute input value ≤ 1,000,000,000.",IF(IF('Trades'!J157="NET",IF('Trades'!O157="",FALSE,IF(NOT(ISNUMBER('Trades'!O157)),TRUE,OR(ABS('Trades'!O157)&gt;1000000000,ROUND('Trades'!O157,2)&lt;&gt;'Trades'!O157))),FALSE),"Money: at most 2 decimals; absolute input value ≤ 1,000,000,000.",IF(AND('Trades'!J157="GROSS",NOT(ISNUMBER('Trades'!M157))),"Enter commission: zero is a value",IF(AND('Trades'!J157="GROSS",'Trades'!M157&lt;0),"Commission must be nonnegative",IF(AND('Trades'!J157="GROSS",NOT(ISNUMBER('Trades'!N157))),"Enter other fees: zero is a value",IF(AND('Trades'!J157="GROSS",'Trades'!N157&lt;0),"Other fees must be nonnegative",IF(AND('Trades'!J157="GROSS",NOT(ISNUMBER('Trades'!O157))),"Enter signed financing, including zero",IF(AND('Trades'!J157="GROSS",NOT(ISNUMBER(F157))),"Enter gross P&amp;L for every exit",IF(IF('Trades'!J157="NET",OR(ABS('Trades'!L157)&gt;1000000000,ROUND('Trades'!L157,2)&lt;&gt;'Trades'!L157),FALSE),"Money: at most 2 decimals; absolute input value ≤ 1,000,000,000.",IF(IF('Trades'!J157="GROSS",OR(ABS('Trades'!M157)&gt;1000000000,ABS('Trades'!N157)&gt;1000000000,ABS('Trades'!O157)&gt;1000000000,ROUND('Trades'!M157,2)&lt;&gt;'Trades'!M157,ROUND('Trades'!N157,2)&lt;&gt;'Trades'!N157,ROUND('Trades'!O157,2)&lt;&gt;'Trades'!O157),FALSE),"Money: at most 2 decimals; absolute input value ≤ 1,000,000,000.",IF(AND('Trades'!G157&lt;&gt;"",OR(NOT(ISNUMBER('Trades'!G157)),'Trades'!G157&lt;=0)),"Enter a positive price or leave blank",IF(AND('Trades'!H157&lt;&gt;"",OR(NOT(ISNUMBER('Trades'!H157)),'Trades'!H157&lt;=0)),"Enter a positive price or leave blank","")))))))))))))))))))))))))))))))))))</x:f>
      </x:c>
      <x:c r="D157" s="31"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n.a.",ROUND(SUMIFS('Exits'!$I$9:$I$608,'Exits'!$B$9:$B$608,'Trades'!A157),8)))</x:f>
      </x:c>
      <x:c r="E157" s="32"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n.a.",IF(OR(O157=0,COUNTIFS('Exits'!$B$9:$B$608,'Trades'!A157,'Exits'!$G$9:$G$608,-1)&gt;0),"n.a.",_xlfn.MAXIFS('Exits'!$C$9:$C$608,'Exits'!$B$9:$B$608,'Trades'!A157))))</x:f>
      </x:c>
      <x:c r="F157" s="30"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n.a.",IF(AND(O157&gt;0,SUMIFS('Exits'!$J$9:$J$608,'Exits'!$B$9:$B$608,'Trades'!A157)=O157),ROUND(SUMIFS('Exits'!$F$9:$F$608,'Exits'!$B$9:$B$608,'Trades'!A157),2),"n.a.")))</x:f>
      </x:c>
      <x:c r="G157" s="30" t="str">
        <x:f>IF(P157=0,"",IF(K157&lt;&gt;1,"n.a.",IF('Trades'!J157="NET",'Trades'!L157,ROUND(F157-'Trades'!M157-'Trades'!N157+'Trades'!O157,2))))</x:f>
      </x:c>
      <x:c r="H157" s="31" t="str">
        <x:f>IF(P157=0,"",IF(N157=1,G157/'Trades'!P157,"n.a."))</x:f>
      </x:c>
      <x:c r="I157" s="33" t="str">
        <x:f>IF(P157=0,"",IF(K157&lt;&gt;1,"Position not completed",IF(NOT(ISNUMBER('Trades'!P157)),"Risk missing or invalid: positive, ≤ 1,000,000,000, at most 2 decimals.",IF(OR('Trades'!P157&lt;=0,'Trades'!P157&gt;1000000000,ROUND('Trades'!P157,2)&lt;&gt;'Trades'!P157),"Risk missing or invalid: positive, ≤ 1,000,000,000, at most 2 decimals.",IF(AND('Trades'!Q157&lt;&gt;"PRICE",'Trades'!Q157&lt;&gt;"ALL_IN"),"Select PRICE or ALL_IN",IF('Trades'!Q157&lt;&gt;'Summary'!$K$4,"Different selected basis","Recorded"))))))</x:f>
      </x:c>
      <x:c r="J157" s="33" t="str">
        <x:f>IF(P157=0,"",IF('Summary'!$H$6="Check date filters","Check date filters",IF(L157=1,"Included",IF(K157=1,"Outside period","Not eligible"))))</x:f>
      </x:c>
      <x:c r="K157" s="29" t="n">
        <x:f>IF(P157=0,0,IF('Trades'!I157="UNSUPPORTED",4,IF(C157&lt;&gt;"",3,IF('Trades'!I157="OPEN",2,1))))</x:f>
        <x:v>0</x:v>
      </x:c>
      <x:c r="L157" s="29" t="n">
        <x:f>IF(OR(K157&lt;&gt;1,'Summary'!$H$6="Check date filters"),0,IF(AND(OR('Summary'!$B$6="",E157&gt;='Summary'!$B$6),OR('Summary'!$E$6="",E157&lt;'Summary'!$E$6+1)),1,0))</x:f>
        <x:v>0</x:v>
      </x:c>
      <x:c r="M157" s="29" t="n">
        <x:f>IF(AND(L157=1,N157=1,'Trades'!Q157='Summary'!$K$4),1,0)</x:f>
        <x:v>0</x:v>
      </x:c>
      <x:c r="N157" s="29" t="n">
        <x:f>IF(K157&lt;&gt;1,0,IF(NOT(ISNUMBER('Trades'!P157)),0,IF(AND('Trades'!P157&gt;0,'Trades'!P157&lt;=1000000000,ROUND('Trades'!P157,2)='Trades'!P157,OR('Trades'!Q157="PRICE",'Trades'!Q157="ALL_IN")),1,0)))</x:f>
        <x:v>0</x:v>
      </x:c>
      <x:c r="O157" s="29" t="n">
        <x:f>IF(P157=0,0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0,COUNTIFS('Exits'!$B$9:$B$608,'Trades'!A157,'Exits'!$K$9:$K$608,1)))</x:f>
        <x:v>0</x:v>
      </x:c>
      <x:c r="P157" s="29" t="n">
        <x:f>IF(COUNTA('Trades'!A157:I157,'Trades'!K157:T157)=0,0,1)</x:f>
        <x:v>0</x:v>
      </x:c>
    </x:row>
    <x:row r="158" ht="52" customHeight="1">
      <x:c r="A158" s="29" t="str">
        <x:f>IF(P158=0,"",IF('Trades'!A158="","[Trades "&amp;ROW()&amp;"]",'Trades'!A158))</x:f>
      </x:c>
      <x:c r="B158" s="33" t="str">
        <x:f>IF(K158=0,"",CHOOSE(K158,"Completed","Open","Incomplete / invalid","Unsupported"))</x:f>
      </x:c>
      <x:c r="C158" s="33" t="str">
        <x:f>IF(P158=0,"",IF('Trades'!I158="UNSUPPORTED","Additions / reversals are unsupported",IF('Trades'!A158="","Enter a trade ID",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IDs: text starting with A–Z, up to 64 characters; do not use *, ?, ~, =, &lt; or &gt;. Example: T-001.",IF(COUNTIFS('Trades'!$A$9:$A$208,'Trades'!A158)&lt;&gt;1,"Trade ID is duplicated",IF('Trades'!B158="","Enter the symbol",IF(AND('Trades'!C158&lt;&gt;"LONG",'Trades'!C158&lt;&gt;"SHORT"),"Select LONG or SHORT",IF(NOT(ISNUMBER('Trades'!D158)),"Enter a valid opening date/time",IF(OR('Trades'!D158&lt;1,'Trades'!D158&gt;2958465),"Enter a valid opening date/time",IF(NOT(ISNUMBER('Trades'!E158)),"Enter a positive original quantity",IF(OR('Trades'!E158&lt;=0,'Trades'!E158&gt;1000000,ROUND('Trades'!E158,8)&lt;&gt;'Trades'!E158),"Enter a positive original quantity",IF('Trades'!F158="","State the quantity unit",IF(AND('Trades'!I158&lt;&gt;"OPEN",'Trades'!I158&lt;&gt;"CLOSED"),"Select OPEN or CLOSED",IF(AND('Trades'!J158&lt;&gt;"NET",'Trades'!J158&lt;&gt;"GROSS"),"Select NET or GROSS",IF(COUNTIFS('Exits'!$B$9:$B$608,'Trades'!A158,'Exits'!$G$9:$G$608,-1)&gt;0,"Review linked exit rows",IF(D158&gt;'Trades'!E158,"Closed quantity exceeds original",IF(AND('Trades'!I158="OPEN",D158='Trades'!E158),"OPEN conflicts with no remainder",IF('Trades'!I158="OPEN","",IF(O158=0,"Add a closing event in Exits",IF(D158&lt;&gt;'Trades'!E158,"CLOSED requires all quantity closed",IF(AND('Trades'!J158="NET",NOT(ISNUMBER('Trades'!L158))),"Enter the reconciled whole-position net",IF(AND('Trades'!J158="NET",'Trades'!K158&lt;&gt;"YES"),"Confirm the net covers the whole position",IF(IF('Trades'!J158="NET",IF('Trades'!M158="",FALSE,IF(NOT(ISNUMBER('Trades'!M158)),TRUE,OR('Trades'!M158&lt;0,'Trades'!M158&gt;1000000000,ROUND('Trades'!M158,2)&lt;&gt;'Trades'!M158))),FALSE),"Money: at most 2 decimals; absolute input value ≤ 1,000,000,000.",IF(IF('Trades'!J158="NET",IF('Trades'!N158="",FALSE,IF(NOT(ISNUMBER('Trades'!N158)),TRUE,OR('Trades'!N158&lt;0,'Trades'!N158&gt;1000000000,ROUND('Trades'!N158,2)&lt;&gt;'Trades'!N158))),FALSE),"Money: at most 2 decimals; absolute input value ≤ 1,000,000,000.",IF(IF('Trades'!J158="NET",IF('Trades'!O158="",FALSE,IF(NOT(ISNUMBER('Trades'!O158)),TRUE,OR(ABS('Trades'!O158)&gt;1000000000,ROUND('Trades'!O158,2)&lt;&gt;'Trades'!O158))),FALSE),"Money: at most 2 decimals; absolute input value ≤ 1,000,000,000.",IF(AND('Trades'!J158="GROSS",NOT(ISNUMBER('Trades'!M158))),"Enter commission: zero is a value",IF(AND('Trades'!J158="GROSS",'Trades'!M158&lt;0),"Commission must be nonnegative",IF(AND('Trades'!J158="GROSS",NOT(ISNUMBER('Trades'!N158))),"Enter other fees: zero is a value",IF(AND('Trades'!J158="GROSS",'Trades'!N158&lt;0),"Other fees must be nonnegative",IF(AND('Trades'!J158="GROSS",NOT(ISNUMBER('Trades'!O158))),"Enter signed financing, including zero",IF(AND('Trades'!J158="GROSS",NOT(ISNUMBER(F158))),"Enter gross P&amp;L for every exit",IF(IF('Trades'!J158="NET",OR(ABS('Trades'!L158)&gt;1000000000,ROUND('Trades'!L158,2)&lt;&gt;'Trades'!L158),FALSE),"Money: at most 2 decimals; absolute input value ≤ 1,000,000,000.",IF(IF('Trades'!J158="GROSS",OR(ABS('Trades'!M158)&gt;1000000000,ABS('Trades'!N158)&gt;1000000000,ABS('Trades'!O158)&gt;1000000000,ROUND('Trades'!M158,2)&lt;&gt;'Trades'!M158,ROUND('Trades'!N158,2)&lt;&gt;'Trades'!N158,ROUND('Trades'!O158,2)&lt;&gt;'Trades'!O158),FALSE),"Money: at most 2 decimals; absolute input value ≤ 1,000,000,000.",IF(AND('Trades'!G158&lt;&gt;"",OR(NOT(ISNUMBER('Trades'!G158)),'Trades'!G158&lt;=0)),"Enter a positive price or leave blank",IF(AND('Trades'!H158&lt;&gt;"",OR(NOT(ISNUMBER('Trades'!H158)),'Trades'!H158&lt;=0)),"Enter a positive price or leave blank","")))))))))))))))))))))))))))))))))))</x:f>
      </x:c>
      <x:c r="D158" s="31"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n.a.",ROUND(SUMIFS('Exits'!$I$9:$I$608,'Exits'!$B$9:$B$608,'Trades'!A158),8)))</x:f>
      </x:c>
      <x:c r="E158" s="32"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n.a.",IF(OR(O158=0,COUNTIFS('Exits'!$B$9:$B$608,'Trades'!A158,'Exits'!$G$9:$G$608,-1)&gt;0),"n.a.",_xlfn.MAXIFS('Exits'!$C$9:$C$608,'Exits'!$B$9:$B$608,'Trades'!A158))))</x:f>
      </x:c>
      <x:c r="F158" s="30"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n.a.",IF(AND(O158&gt;0,SUMIFS('Exits'!$J$9:$J$608,'Exits'!$B$9:$B$608,'Trades'!A158)=O158),ROUND(SUMIFS('Exits'!$F$9:$F$608,'Exits'!$B$9:$B$608,'Trades'!A158),2),"n.a.")))</x:f>
      </x:c>
      <x:c r="G158" s="30" t="str">
        <x:f>IF(P158=0,"",IF(K158&lt;&gt;1,"n.a.",IF('Trades'!J158="NET",'Trades'!L158,ROUND(F158-'Trades'!M158-'Trades'!N158+'Trades'!O158,2))))</x:f>
      </x:c>
      <x:c r="H158" s="31" t="str">
        <x:f>IF(P158=0,"",IF(N158=1,G158/'Trades'!P158,"n.a."))</x:f>
      </x:c>
      <x:c r="I158" s="33" t="str">
        <x:f>IF(P158=0,"",IF(K158&lt;&gt;1,"Position not completed",IF(NOT(ISNUMBER('Trades'!P158)),"Risk missing or invalid: positive, ≤ 1,000,000,000, at most 2 decimals.",IF(OR('Trades'!P158&lt;=0,'Trades'!P158&gt;1000000000,ROUND('Trades'!P158,2)&lt;&gt;'Trades'!P158),"Risk missing or invalid: positive, ≤ 1,000,000,000, at most 2 decimals.",IF(AND('Trades'!Q158&lt;&gt;"PRICE",'Trades'!Q158&lt;&gt;"ALL_IN"),"Select PRICE or ALL_IN",IF('Trades'!Q158&lt;&gt;'Summary'!$K$4,"Different selected basis","Recorded"))))))</x:f>
      </x:c>
      <x:c r="J158" s="33" t="str">
        <x:f>IF(P158=0,"",IF('Summary'!$H$6="Check date filters","Check date filters",IF(L158=1,"Included",IF(K158=1,"Outside period","Not eligible"))))</x:f>
      </x:c>
      <x:c r="K158" s="29" t="n">
        <x:f>IF(P158=0,0,IF('Trades'!I158="UNSUPPORTED",4,IF(C158&lt;&gt;"",3,IF('Trades'!I158="OPEN",2,1))))</x:f>
        <x:v>0</x:v>
      </x:c>
      <x:c r="L158" s="29" t="n">
        <x:f>IF(OR(K158&lt;&gt;1,'Summary'!$H$6="Check date filters"),0,IF(AND(OR('Summary'!$B$6="",E158&gt;='Summary'!$B$6),OR('Summary'!$E$6="",E158&lt;'Summary'!$E$6+1)),1,0))</x:f>
        <x:v>0</x:v>
      </x:c>
      <x:c r="M158" s="29" t="n">
        <x:f>IF(AND(L158=1,N158=1,'Trades'!Q158='Summary'!$K$4),1,0)</x:f>
        <x:v>0</x:v>
      </x:c>
      <x:c r="N158" s="29" t="n">
        <x:f>IF(K158&lt;&gt;1,0,IF(NOT(ISNUMBER('Trades'!P158)),0,IF(AND('Trades'!P158&gt;0,'Trades'!P158&lt;=1000000000,ROUND('Trades'!P158,2)='Trades'!P158,OR('Trades'!Q158="PRICE",'Trades'!Q158="ALL_IN")),1,0)))</x:f>
        <x:v>0</x:v>
      </x:c>
      <x:c r="O158" s="29" t="n">
        <x:f>IF(P158=0,0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0,COUNTIFS('Exits'!$B$9:$B$608,'Trades'!A158,'Exits'!$K$9:$K$608,1)))</x:f>
        <x:v>0</x:v>
      </x:c>
      <x:c r="P158" s="29" t="n">
        <x:f>IF(COUNTA('Trades'!A158:I158,'Trades'!K158:T158)=0,0,1)</x:f>
        <x:v>0</x:v>
      </x:c>
    </x:row>
    <x:row r="159" ht="52" customHeight="1">
      <x:c r="A159" s="29" t="str">
        <x:f>IF(P159=0,"",IF('Trades'!A159="","[Trades "&amp;ROW()&amp;"]",'Trades'!A159))</x:f>
      </x:c>
      <x:c r="B159" s="33" t="str">
        <x:f>IF(K159=0,"",CHOOSE(K159,"Completed","Open","Incomplete / invalid","Unsupported"))</x:f>
      </x:c>
      <x:c r="C159" s="33" t="str">
        <x:f>IF(P159=0,"",IF('Trades'!I159="UNSUPPORTED","Additions / reversals are unsupported",IF('Trades'!A159="","Enter a trade ID",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IDs: text starting with A–Z, up to 64 characters; do not use *, ?, ~, =, &lt; or &gt;. Example: T-001.",IF(COUNTIFS('Trades'!$A$9:$A$208,'Trades'!A159)&lt;&gt;1,"Trade ID is duplicated",IF('Trades'!B159="","Enter the symbol",IF(AND('Trades'!C159&lt;&gt;"LONG",'Trades'!C159&lt;&gt;"SHORT"),"Select LONG or SHORT",IF(NOT(ISNUMBER('Trades'!D159)),"Enter a valid opening date/time",IF(OR('Trades'!D159&lt;1,'Trades'!D159&gt;2958465),"Enter a valid opening date/time",IF(NOT(ISNUMBER('Trades'!E159)),"Enter a positive original quantity",IF(OR('Trades'!E159&lt;=0,'Trades'!E159&gt;1000000,ROUND('Trades'!E159,8)&lt;&gt;'Trades'!E159),"Enter a positive original quantity",IF('Trades'!F159="","State the quantity unit",IF(AND('Trades'!I159&lt;&gt;"OPEN",'Trades'!I159&lt;&gt;"CLOSED"),"Select OPEN or CLOSED",IF(AND('Trades'!J159&lt;&gt;"NET",'Trades'!J159&lt;&gt;"GROSS"),"Select NET or GROSS",IF(COUNTIFS('Exits'!$B$9:$B$608,'Trades'!A159,'Exits'!$G$9:$G$608,-1)&gt;0,"Review linked exit rows",IF(D159&gt;'Trades'!E159,"Closed quantity exceeds original",IF(AND('Trades'!I159="OPEN",D159='Trades'!E159),"OPEN conflicts with no remainder",IF('Trades'!I159="OPEN","",IF(O159=0,"Add a closing event in Exits",IF(D159&lt;&gt;'Trades'!E159,"CLOSED requires all quantity closed",IF(AND('Trades'!J159="NET",NOT(ISNUMBER('Trades'!L159))),"Enter the reconciled whole-position net",IF(AND('Trades'!J159="NET",'Trades'!K159&lt;&gt;"YES"),"Confirm the net covers the whole position",IF(IF('Trades'!J159="NET",IF('Trades'!M159="",FALSE,IF(NOT(ISNUMBER('Trades'!M159)),TRUE,OR('Trades'!M159&lt;0,'Trades'!M159&gt;1000000000,ROUND('Trades'!M159,2)&lt;&gt;'Trades'!M159))),FALSE),"Money: at most 2 decimals; absolute input value ≤ 1,000,000,000.",IF(IF('Trades'!J159="NET",IF('Trades'!N159="",FALSE,IF(NOT(ISNUMBER('Trades'!N159)),TRUE,OR('Trades'!N159&lt;0,'Trades'!N159&gt;1000000000,ROUND('Trades'!N159,2)&lt;&gt;'Trades'!N159))),FALSE),"Money: at most 2 decimals; absolute input value ≤ 1,000,000,000.",IF(IF('Trades'!J159="NET",IF('Trades'!O159="",FALSE,IF(NOT(ISNUMBER('Trades'!O159)),TRUE,OR(ABS('Trades'!O159)&gt;1000000000,ROUND('Trades'!O159,2)&lt;&gt;'Trades'!O159))),FALSE),"Money: at most 2 decimals; absolute input value ≤ 1,000,000,000.",IF(AND('Trades'!J159="GROSS",NOT(ISNUMBER('Trades'!M159))),"Enter commission: zero is a value",IF(AND('Trades'!J159="GROSS",'Trades'!M159&lt;0),"Commission must be nonnegative",IF(AND('Trades'!J159="GROSS",NOT(ISNUMBER('Trades'!N159))),"Enter other fees: zero is a value",IF(AND('Trades'!J159="GROSS",'Trades'!N159&lt;0),"Other fees must be nonnegative",IF(AND('Trades'!J159="GROSS",NOT(ISNUMBER('Trades'!O159))),"Enter signed financing, including zero",IF(AND('Trades'!J159="GROSS",NOT(ISNUMBER(F159))),"Enter gross P&amp;L for every exit",IF(IF('Trades'!J159="NET",OR(ABS('Trades'!L159)&gt;1000000000,ROUND('Trades'!L159,2)&lt;&gt;'Trades'!L159),FALSE),"Money: at most 2 decimals; absolute input value ≤ 1,000,000,000.",IF(IF('Trades'!J159="GROSS",OR(ABS('Trades'!M159)&gt;1000000000,ABS('Trades'!N159)&gt;1000000000,ABS('Trades'!O159)&gt;1000000000,ROUND('Trades'!M159,2)&lt;&gt;'Trades'!M159,ROUND('Trades'!N159,2)&lt;&gt;'Trades'!N159,ROUND('Trades'!O159,2)&lt;&gt;'Trades'!O159),FALSE),"Money: at most 2 decimals; absolute input value ≤ 1,000,000,000.",IF(AND('Trades'!G159&lt;&gt;"",OR(NOT(ISNUMBER('Trades'!G159)),'Trades'!G159&lt;=0)),"Enter a positive price or leave blank",IF(AND('Trades'!H159&lt;&gt;"",OR(NOT(ISNUMBER('Trades'!H159)),'Trades'!H159&lt;=0)),"Enter a positive price or leave blank","")))))))))))))))))))))))))))))))))))</x:f>
      </x:c>
      <x:c r="D159" s="31"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n.a.",ROUND(SUMIFS('Exits'!$I$9:$I$608,'Exits'!$B$9:$B$608,'Trades'!A159),8)))</x:f>
      </x:c>
      <x:c r="E159" s="32"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n.a.",IF(OR(O159=0,COUNTIFS('Exits'!$B$9:$B$608,'Trades'!A159,'Exits'!$G$9:$G$608,-1)&gt;0),"n.a.",_xlfn.MAXIFS('Exits'!$C$9:$C$608,'Exits'!$B$9:$B$608,'Trades'!A159))))</x:f>
      </x:c>
      <x:c r="F159" s="30"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n.a.",IF(AND(O159&gt;0,SUMIFS('Exits'!$J$9:$J$608,'Exits'!$B$9:$B$608,'Trades'!A159)=O159),ROUND(SUMIFS('Exits'!$F$9:$F$608,'Exits'!$B$9:$B$608,'Trades'!A159),2),"n.a.")))</x:f>
      </x:c>
      <x:c r="G159" s="30" t="str">
        <x:f>IF(P159=0,"",IF(K159&lt;&gt;1,"n.a.",IF('Trades'!J159="NET",'Trades'!L159,ROUND(F159-'Trades'!M159-'Trades'!N159+'Trades'!O159,2))))</x:f>
      </x:c>
      <x:c r="H159" s="31" t="str">
        <x:f>IF(P159=0,"",IF(N159=1,G159/'Trades'!P159,"n.a."))</x:f>
      </x:c>
      <x:c r="I159" s="33" t="str">
        <x:f>IF(P159=0,"",IF(K159&lt;&gt;1,"Position not completed",IF(NOT(ISNUMBER('Trades'!P159)),"Risk missing or invalid: positive, ≤ 1,000,000,000, at most 2 decimals.",IF(OR('Trades'!P159&lt;=0,'Trades'!P159&gt;1000000000,ROUND('Trades'!P159,2)&lt;&gt;'Trades'!P159),"Risk missing or invalid: positive, ≤ 1,000,000,000, at most 2 decimals.",IF(AND('Trades'!Q159&lt;&gt;"PRICE",'Trades'!Q159&lt;&gt;"ALL_IN"),"Select PRICE or ALL_IN",IF('Trades'!Q159&lt;&gt;'Summary'!$K$4,"Different selected basis","Recorded"))))))</x:f>
      </x:c>
      <x:c r="J159" s="33" t="str">
        <x:f>IF(P159=0,"",IF('Summary'!$H$6="Check date filters","Check date filters",IF(L159=1,"Included",IF(K159=1,"Outside period","Not eligible"))))</x:f>
      </x:c>
      <x:c r="K159" s="29" t="n">
        <x:f>IF(P159=0,0,IF('Trades'!I159="UNSUPPORTED",4,IF(C159&lt;&gt;"",3,IF('Trades'!I159="OPEN",2,1))))</x:f>
        <x:v>0</x:v>
      </x:c>
      <x:c r="L159" s="29" t="n">
        <x:f>IF(OR(K159&lt;&gt;1,'Summary'!$H$6="Check date filters"),0,IF(AND(OR('Summary'!$B$6="",E159&gt;='Summary'!$B$6),OR('Summary'!$E$6="",E159&lt;'Summary'!$E$6+1)),1,0))</x:f>
        <x:v>0</x:v>
      </x:c>
      <x:c r="M159" s="29" t="n">
        <x:f>IF(AND(L159=1,N159=1,'Trades'!Q159='Summary'!$K$4),1,0)</x:f>
        <x:v>0</x:v>
      </x:c>
      <x:c r="N159" s="29" t="n">
        <x:f>IF(K159&lt;&gt;1,0,IF(NOT(ISNUMBER('Trades'!P159)),0,IF(AND('Trades'!P159&gt;0,'Trades'!P159&lt;=1000000000,ROUND('Trades'!P159,2)='Trades'!P159,OR('Trades'!Q159="PRICE",'Trades'!Q159="ALL_IN")),1,0)))</x:f>
        <x:v>0</x:v>
      </x:c>
      <x:c r="O159" s="29" t="n">
        <x:f>IF(P159=0,0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0,COUNTIFS('Exits'!$B$9:$B$608,'Trades'!A159,'Exits'!$K$9:$K$608,1)))</x:f>
        <x:v>0</x:v>
      </x:c>
      <x:c r="P159" s="29" t="n">
        <x:f>IF(COUNTA('Trades'!A159:I159,'Trades'!K159:T159)=0,0,1)</x:f>
        <x:v>0</x:v>
      </x:c>
    </x:row>
    <x:row r="160" ht="52" customHeight="1">
      <x:c r="A160" s="29" t="str">
        <x:f>IF(P160=0,"",IF('Trades'!A160="","[Trades "&amp;ROW()&amp;"]",'Trades'!A160))</x:f>
      </x:c>
      <x:c r="B160" s="33" t="str">
        <x:f>IF(K160=0,"",CHOOSE(K160,"Completed","Open","Incomplete / invalid","Unsupported"))</x:f>
      </x:c>
      <x:c r="C160" s="33" t="str">
        <x:f>IF(P160=0,"",IF('Trades'!I160="UNSUPPORTED","Additions / reversals are unsupported",IF('Trades'!A160="","Enter a trade ID",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IDs: text starting with A–Z, up to 64 characters; do not use *, ?, ~, =, &lt; or &gt;. Example: T-001.",IF(COUNTIFS('Trades'!$A$9:$A$208,'Trades'!A160)&lt;&gt;1,"Trade ID is duplicated",IF('Trades'!B160="","Enter the symbol",IF(AND('Trades'!C160&lt;&gt;"LONG",'Trades'!C160&lt;&gt;"SHORT"),"Select LONG or SHORT",IF(NOT(ISNUMBER('Trades'!D160)),"Enter a valid opening date/time",IF(OR('Trades'!D160&lt;1,'Trades'!D160&gt;2958465),"Enter a valid opening date/time",IF(NOT(ISNUMBER('Trades'!E160)),"Enter a positive original quantity",IF(OR('Trades'!E160&lt;=0,'Trades'!E160&gt;1000000,ROUND('Trades'!E160,8)&lt;&gt;'Trades'!E160),"Enter a positive original quantity",IF('Trades'!F160="","State the quantity unit",IF(AND('Trades'!I160&lt;&gt;"OPEN",'Trades'!I160&lt;&gt;"CLOSED"),"Select OPEN or CLOSED",IF(AND('Trades'!J160&lt;&gt;"NET",'Trades'!J160&lt;&gt;"GROSS"),"Select NET or GROSS",IF(COUNTIFS('Exits'!$B$9:$B$608,'Trades'!A160,'Exits'!$G$9:$G$608,-1)&gt;0,"Review linked exit rows",IF(D160&gt;'Trades'!E160,"Closed quantity exceeds original",IF(AND('Trades'!I160="OPEN",D160='Trades'!E160),"OPEN conflicts with no remainder",IF('Trades'!I160="OPEN","",IF(O160=0,"Add a closing event in Exits",IF(D160&lt;&gt;'Trades'!E160,"CLOSED requires all quantity closed",IF(AND('Trades'!J160="NET",NOT(ISNUMBER('Trades'!L160))),"Enter the reconciled whole-position net",IF(AND('Trades'!J160="NET",'Trades'!K160&lt;&gt;"YES"),"Confirm the net covers the whole position",IF(IF('Trades'!J160="NET",IF('Trades'!M160="",FALSE,IF(NOT(ISNUMBER('Trades'!M160)),TRUE,OR('Trades'!M160&lt;0,'Trades'!M160&gt;1000000000,ROUND('Trades'!M160,2)&lt;&gt;'Trades'!M160))),FALSE),"Money: at most 2 decimals; absolute input value ≤ 1,000,000,000.",IF(IF('Trades'!J160="NET",IF('Trades'!N160="",FALSE,IF(NOT(ISNUMBER('Trades'!N160)),TRUE,OR('Trades'!N160&lt;0,'Trades'!N160&gt;1000000000,ROUND('Trades'!N160,2)&lt;&gt;'Trades'!N160))),FALSE),"Money: at most 2 decimals; absolute input value ≤ 1,000,000,000.",IF(IF('Trades'!J160="NET",IF('Trades'!O160="",FALSE,IF(NOT(ISNUMBER('Trades'!O160)),TRUE,OR(ABS('Trades'!O160)&gt;1000000000,ROUND('Trades'!O160,2)&lt;&gt;'Trades'!O160))),FALSE),"Money: at most 2 decimals; absolute input value ≤ 1,000,000,000.",IF(AND('Trades'!J160="GROSS",NOT(ISNUMBER('Trades'!M160))),"Enter commission: zero is a value",IF(AND('Trades'!J160="GROSS",'Trades'!M160&lt;0),"Commission must be nonnegative",IF(AND('Trades'!J160="GROSS",NOT(ISNUMBER('Trades'!N160))),"Enter other fees: zero is a value",IF(AND('Trades'!J160="GROSS",'Trades'!N160&lt;0),"Other fees must be nonnegative",IF(AND('Trades'!J160="GROSS",NOT(ISNUMBER('Trades'!O160))),"Enter signed financing, including zero",IF(AND('Trades'!J160="GROSS",NOT(ISNUMBER(F160))),"Enter gross P&amp;L for every exit",IF(IF('Trades'!J160="NET",OR(ABS('Trades'!L160)&gt;1000000000,ROUND('Trades'!L160,2)&lt;&gt;'Trades'!L160),FALSE),"Money: at most 2 decimals; absolute input value ≤ 1,000,000,000.",IF(IF('Trades'!J160="GROSS",OR(ABS('Trades'!M160)&gt;1000000000,ABS('Trades'!N160)&gt;1000000000,ABS('Trades'!O160)&gt;1000000000,ROUND('Trades'!M160,2)&lt;&gt;'Trades'!M160,ROUND('Trades'!N160,2)&lt;&gt;'Trades'!N160,ROUND('Trades'!O160,2)&lt;&gt;'Trades'!O160),FALSE),"Money: at most 2 decimals; absolute input value ≤ 1,000,000,000.",IF(AND('Trades'!G160&lt;&gt;"",OR(NOT(ISNUMBER('Trades'!G160)),'Trades'!G160&lt;=0)),"Enter a positive price or leave blank",IF(AND('Trades'!H160&lt;&gt;"",OR(NOT(ISNUMBER('Trades'!H160)),'Trades'!H160&lt;=0)),"Enter a positive price or leave blank","")))))))))))))))))))))))))))))))))))</x:f>
      </x:c>
      <x:c r="D160" s="31"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n.a.",ROUND(SUMIFS('Exits'!$I$9:$I$608,'Exits'!$B$9:$B$608,'Trades'!A160),8)))</x:f>
      </x:c>
      <x:c r="E160" s="32"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n.a.",IF(OR(O160=0,COUNTIFS('Exits'!$B$9:$B$608,'Trades'!A160,'Exits'!$G$9:$G$608,-1)&gt;0),"n.a.",_xlfn.MAXIFS('Exits'!$C$9:$C$608,'Exits'!$B$9:$B$608,'Trades'!A160))))</x:f>
      </x:c>
      <x:c r="F160" s="30"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n.a.",IF(AND(O160&gt;0,SUMIFS('Exits'!$J$9:$J$608,'Exits'!$B$9:$B$608,'Trades'!A160)=O160),ROUND(SUMIFS('Exits'!$F$9:$F$608,'Exits'!$B$9:$B$608,'Trades'!A160),2),"n.a.")))</x:f>
      </x:c>
      <x:c r="G160" s="30" t="str">
        <x:f>IF(P160=0,"",IF(K160&lt;&gt;1,"n.a.",IF('Trades'!J160="NET",'Trades'!L160,ROUND(F160-'Trades'!M160-'Trades'!N160+'Trades'!O160,2))))</x:f>
      </x:c>
      <x:c r="H160" s="31" t="str">
        <x:f>IF(P160=0,"",IF(N160=1,G160/'Trades'!P160,"n.a."))</x:f>
      </x:c>
      <x:c r="I160" s="33" t="str">
        <x:f>IF(P160=0,"",IF(K160&lt;&gt;1,"Position not completed",IF(NOT(ISNUMBER('Trades'!P160)),"Risk missing or invalid: positive, ≤ 1,000,000,000, at most 2 decimals.",IF(OR('Trades'!P160&lt;=0,'Trades'!P160&gt;1000000000,ROUND('Trades'!P160,2)&lt;&gt;'Trades'!P160),"Risk missing or invalid: positive, ≤ 1,000,000,000, at most 2 decimals.",IF(AND('Trades'!Q160&lt;&gt;"PRICE",'Trades'!Q160&lt;&gt;"ALL_IN"),"Select PRICE or ALL_IN",IF('Trades'!Q160&lt;&gt;'Summary'!$K$4,"Different selected basis","Recorded"))))))</x:f>
      </x:c>
      <x:c r="J160" s="33" t="str">
        <x:f>IF(P160=0,"",IF('Summary'!$H$6="Check date filters","Check date filters",IF(L160=1,"Included",IF(K160=1,"Outside period","Not eligible"))))</x:f>
      </x:c>
      <x:c r="K160" s="29" t="n">
        <x:f>IF(P160=0,0,IF('Trades'!I160="UNSUPPORTED",4,IF(C160&lt;&gt;"",3,IF('Trades'!I160="OPEN",2,1))))</x:f>
        <x:v>0</x:v>
      </x:c>
      <x:c r="L160" s="29" t="n">
        <x:f>IF(OR(K160&lt;&gt;1,'Summary'!$H$6="Check date filters"),0,IF(AND(OR('Summary'!$B$6="",E160&gt;='Summary'!$B$6),OR('Summary'!$E$6="",E160&lt;'Summary'!$E$6+1)),1,0))</x:f>
        <x:v>0</x:v>
      </x:c>
      <x:c r="M160" s="29" t="n">
        <x:f>IF(AND(L160=1,N160=1,'Trades'!Q160='Summary'!$K$4),1,0)</x:f>
        <x:v>0</x:v>
      </x:c>
      <x:c r="N160" s="29" t="n">
        <x:f>IF(K160&lt;&gt;1,0,IF(NOT(ISNUMBER('Trades'!P160)),0,IF(AND('Trades'!P160&gt;0,'Trades'!P160&lt;=1000000000,ROUND('Trades'!P160,2)='Trades'!P160,OR('Trades'!Q160="PRICE",'Trades'!Q160="ALL_IN")),1,0)))</x:f>
        <x:v>0</x:v>
      </x:c>
      <x:c r="O160" s="29" t="n">
        <x:f>IF(P160=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0,COUNTIFS('Exits'!$B$9:$B$608,'Trades'!A160,'Exits'!$K$9:$K$608,1)))</x:f>
        <x:v>0</x:v>
      </x:c>
      <x:c r="P160" s="29" t="n">
        <x:f>IF(COUNTA('Trades'!A160:I160,'Trades'!K160:T160)=0,0,1)</x:f>
        <x:v>0</x:v>
      </x:c>
    </x:row>
    <x:row r="161" ht="52" customHeight="1">
      <x:c r="A161" s="29" t="str">
        <x:f>IF(P161=0,"",IF('Trades'!A161="","[Trades "&amp;ROW()&amp;"]",'Trades'!A161))</x:f>
      </x:c>
      <x:c r="B161" s="33" t="str">
        <x:f>IF(K161=0,"",CHOOSE(K161,"Completed","Open","Incomplete / invalid","Unsupported"))</x:f>
      </x:c>
      <x:c r="C161" s="33" t="str">
        <x:f>IF(P161=0,"",IF('Trades'!I161="UNSUPPORTED","Additions / reversals are unsupported",IF('Trades'!A161="","Enter a trade ID",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IDs: text starting with A–Z, up to 64 characters; do not use *, ?, ~, =, &lt; or &gt;. Example: T-001.",IF(COUNTIFS('Trades'!$A$9:$A$208,'Trades'!A161)&lt;&gt;1,"Trade ID is duplicated",IF('Trades'!B161="","Enter the symbol",IF(AND('Trades'!C161&lt;&gt;"LONG",'Trades'!C161&lt;&gt;"SHORT"),"Select LONG or SHORT",IF(NOT(ISNUMBER('Trades'!D161)),"Enter a valid opening date/time",IF(OR('Trades'!D161&lt;1,'Trades'!D161&gt;2958465),"Enter a valid opening date/time",IF(NOT(ISNUMBER('Trades'!E161)),"Enter a positive original quantity",IF(OR('Trades'!E161&lt;=0,'Trades'!E161&gt;1000000,ROUND('Trades'!E161,8)&lt;&gt;'Trades'!E161),"Enter a positive original quantity",IF('Trades'!F161="","State the quantity unit",IF(AND('Trades'!I161&lt;&gt;"OPEN",'Trades'!I161&lt;&gt;"CLOSED"),"Select OPEN or CLOSED",IF(AND('Trades'!J161&lt;&gt;"NET",'Trades'!J161&lt;&gt;"GROSS"),"Select NET or GROSS",IF(COUNTIFS('Exits'!$B$9:$B$608,'Trades'!A161,'Exits'!$G$9:$G$608,-1)&gt;0,"Review linked exit rows",IF(D161&gt;'Trades'!E161,"Closed quantity exceeds original",IF(AND('Trades'!I161="OPEN",D161='Trades'!E161),"OPEN conflicts with no remainder",IF('Trades'!I161="OPEN","",IF(O161=0,"Add a closing event in Exits",IF(D161&lt;&gt;'Trades'!E161,"CLOSED requires all quantity closed",IF(AND('Trades'!J161="NET",NOT(ISNUMBER('Trades'!L161))),"Enter the reconciled whole-position net",IF(AND('Trades'!J161="NET",'Trades'!K161&lt;&gt;"YES"),"Confirm the net covers the whole position",IF(IF('Trades'!J161="NET",IF('Trades'!M161="",FALSE,IF(NOT(ISNUMBER('Trades'!M161)),TRUE,OR('Trades'!M161&lt;0,'Trades'!M161&gt;1000000000,ROUND('Trades'!M161,2)&lt;&gt;'Trades'!M161))),FALSE),"Money: at most 2 decimals; absolute input value ≤ 1,000,000,000.",IF(IF('Trades'!J161="NET",IF('Trades'!N161="",FALSE,IF(NOT(ISNUMBER('Trades'!N161)),TRUE,OR('Trades'!N161&lt;0,'Trades'!N161&gt;1000000000,ROUND('Trades'!N161,2)&lt;&gt;'Trades'!N161))),FALSE),"Money: at most 2 decimals; absolute input value ≤ 1,000,000,000.",IF(IF('Trades'!J161="NET",IF('Trades'!O161="",FALSE,IF(NOT(ISNUMBER('Trades'!O161)),TRUE,OR(ABS('Trades'!O161)&gt;1000000000,ROUND('Trades'!O161,2)&lt;&gt;'Trades'!O161))),FALSE),"Money: at most 2 decimals; absolute input value ≤ 1,000,000,000.",IF(AND('Trades'!J161="GROSS",NOT(ISNUMBER('Trades'!M161))),"Enter commission: zero is a value",IF(AND('Trades'!J161="GROSS",'Trades'!M161&lt;0),"Commission must be nonnegative",IF(AND('Trades'!J161="GROSS",NOT(ISNUMBER('Trades'!N161))),"Enter other fees: zero is a value",IF(AND('Trades'!J161="GROSS",'Trades'!N161&lt;0),"Other fees must be nonnegative",IF(AND('Trades'!J161="GROSS",NOT(ISNUMBER('Trades'!O161))),"Enter signed financing, including zero",IF(AND('Trades'!J161="GROSS",NOT(ISNUMBER(F161))),"Enter gross P&amp;L for every exit",IF(IF('Trades'!J161="NET",OR(ABS('Trades'!L161)&gt;1000000000,ROUND('Trades'!L161,2)&lt;&gt;'Trades'!L161),FALSE),"Money: at most 2 decimals; absolute input value ≤ 1,000,000,000.",IF(IF('Trades'!J161="GROSS",OR(ABS('Trades'!M161)&gt;1000000000,ABS('Trades'!N161)&gt;1000000000,ABS('Trades'!O161)&gt;1000000000,ROUND('Trades'!M161,2)&lt;&gt;'Trades'!M161,ROUND('Trades'!N161,2)&lt;&gt;'Trades'!N161,ROUND('Trades'!O161,2)&lt;&gt;'Trades'!O161),FALSE),"Money: at most 2 decimals; absolute input value ≤ 1,000,000,000.",IF(AND('Trades'!G161&lt;&gt;"",OR(NOT(ISNUMBER('Trades'!G161)),'Trades'!G161&lt;=0)),"Enter a positive price or leave blank",IF(AND('Trades'!H161&lt;&gt;"",OR(NOT(ISNUMBER('Trades'!H161)),'Trades'!H161&lt;=0)),"Enter a positive price or leave blank","")))))))))))))))))))))))))))))))))))</x:f>
      </x:c>
      <x:c r="D161" s="31"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n.a.",ROUND(SUMIFS('Exits'!$I$9:$I$608,'Exits'!$B$9:$B$608,'Trades'!A161),8)))</x:f>
      </x:c>
      <x:c r="E161" s="32"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n.a.",IF(OR(O161=0,COUNTIFS('Exits'!$B$9:$B$608,'Trades'!A161,'Exits'!$G$9:$G$608,-1)&gt;0),"n.a.",_xlfn.MAXIFS('Exits'!$C$9:$C$608,'Exits'!$B$9:$B$608,'Trades'!A161))))</x:f>
      </x:c>
      <x:c r="F161" s="30"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n.a.",IF(AND(O161&gt;0,SUMIFS('Exits'!$J$9:$J$608,'Exits'!$B$9:$B$608,'Trades'!A161)=O161),ROUND(SUMIFS('Exits'!$F$9:$F$608,'Exits'!$B$9:$B$608,'Trades'!A161),2),"n.a.")))</x:f>
      </x:c>
      <x:c r="G161" s="30" t="str">
        <x:f>IF(P161=0,"",IF(K161&lt;&gt;1,"n.a.",IF('Trades'!J161="NET",'Trades'!L161,ROUND(F161-'Trades'!M161-'Trades'!N161+'Trades'!O161,2))))</x:f>
      </x:c>
      <x:c r="H161" s="31" t="str">
        <x:f>IF(P161=0,"",IF(N161=1,G161/'Trades'!P161,"n.a."))</x:f>
      </x:c>
      <x:c r="I161" s="33" t="str">
        <x:f>IF(P161=0,"",IF(K161&lt;&gt;1,"Position not completed",IF(NOT(ISNUMBER('Trades'!P161)),"Risk missing or invalid: positive, ≤ 1,000,000,000, at most 2 decimals.",IF(OR('Trades'!P161&lt;=0,'Trades'!P161&gt;1000000000,ROUND('Trades'!P161,2)&lt;&gt;'Trades'!P161),"Risk missing or invalid: positive, ≤ 1,000,000,000, at most 2 decimals.",IF(AND('Trades'!Q161&lt;&gt;"PRICE",'Trades'!Q161&lt;&gt;"ALL_IN"),"Select PRICE or ALL_IN",IF('Trades'!Q161&lt;&gt;'Summary'!$K$4,"Different selected basis","Recorded"))))))</x:f>
      </x:c>
      <x:c r="J161" s="33" t="str">
        <x:f>IF(P161=0,"",IF('Summary'!$H$6="Check date filters","Check date filters",IF(L161=1,"Included",IF(K161=1,"Outside period","Not eligible"))))</x:f>
      </x:c>
      <x:c r="K161" s="29" t="n">
        <x:f>IF(P161=0,0,IF('Trades'!I161="UNSUPPORTED",4,IF(C161&lt;&gt;"",3,IF('Trades'!I161="OPEN",2,1))))</x:f>
        <x:v>0</x:v>
      </x:c>
      <x:c r="L161" s="29" t="n">
        <x:f>IF(OR(K161&lt;&gt;1,'Summary'!$H$6="Check date filters"),0,IF(AND(OR('Summary'!$B$6="",E161&gt;='Summary'!$B$6),OR('Summary'!$E$6="",E161&lt;'Summary'!$E$6+1)),1,0))</x:f>
        <x:v>0</x:v>
      </x:c>
      <x:c r="M161" s="29" t="n">
        <x:f>IF(AND(L161=1,N161=1,'Trades'!Q161='Summary'!$K$4),1,0)</x:f>
        <x:v>0</x:v>
      </x:c>
      <x:c r="N161" s="29" t="n">
        <x:f>IF(K161&lt;&gt;1,0,IF(NOT(ISNUMBER('Trades'!P161)),0,IF(AND('Trades'!P161&gt;0,'Trades'!P161&lt;=1000000000,ROUND('Trades'!P161,2)='Trades'!P161,OR('Trades'!Q161="PRICE",'Trades'!Q161="ALL_IN")),1,0)))</x:f>
        <x:v>0</x:v>
      </x:c>
      <x:c r="O161" s="29" t="n">
        <x:f>IF(P161=0,0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0,COUNTIFS('Exits'!$B$9:$B$608,'Trades'!A161,'Exits'!$K$9:$K$608,1)))</x:f>
        <x:v>0</x:v>
      </x:c>
      <x:c r="P161" s="29" t="n">
        <x:f>IF(COUNTA('Trades'!A161:I161,'Trades'!K161:T161)=0,0,1)</x:f>
        <x:v>0</x:v>
      </x:c>
    </x:row>
    <x:row r="162" ht="52" customHeight="1">
      <x:c r="A162" s="29" t="str">
        <x:f>IF(P162=0,"",IF('Trades'!A162="","[Trades "&amp;ROW()&amp;"]",'Trades'!A162))</x:f>
      </x:c>
      <x:c r="B162" s="33" t="str">
        <x:f>IF(K162=0,"",CHOOSE(K162,"Completed","Open","Incomplete / invalid","Unsupported"))</x:f>
      </x:c>
      <x:c r="C162" s="33" t="str">
        <x:f>IF(P162=0,"",IF('Trades'!I162="UNSUPPORTED","Additions / reversals are unsupported",IF('Trades'!A162="","Enter a trade ID",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IDs: text starting with A–Z, up to 64 characters; do not use *, ?, ~, =, &lt; or &gt;. Example: T-001.",IF(COUNTIFS('Trades'!$A$9:$A$208,'Trades'!A162)&lt;&gt;1,"Trade ID is duplicated",IF('Trades'!B162="","Enter the symbol",IF(AND('Trades'!C162&lt;&gt;"LONG",'Trades'!C162&lt;&gt;"SHORT"),"Select LONG or SHORT",IF(NOT(ISNUMBER('Trades'!D162)),"Enter a valid opening date/time",IF(OR('Trades'!D162&lt;1,'Trades'!D162&gt;2958465),"Enter a valid opening date/time",IF(NOT(ISNUMBER('Trades'!E162)),"Enter a positive original quantity",IF(OR('Trades'!E162&lt;=0,'Trades'!E162&gt;1000000,ROUND('Trades'!E162,8)&lt;&gt;'Trades'!E162),"Enter a positive original quantity",IF('Trades'!F162="","State the quantity unit",IF(AND('Trades'!I162&lt;&gt;"OPEN",'Trades'!I162&lt;&gt;"CLOSED"),"Select OPEN or CLOSED",IF(AND('Trades'!J162&lt;&gt;"NET",'Trades'!J162&lt;&gt;"GROSS"),"Select NET or GROSS",IF(COUNTIFS('Exits'!$B$9:$B$608,'Trades'!A162,'Exits'!$G$9:$G$608,-1)&gt;0,"Review linked exit rows",IF(D162&gt;'Trades'!E162,"Closed quantity exceeds original",IF(AND('Trades'!I162="OPEN",D162='Trades'!E162),"OPEN conflicts with no remainder",IF('Trades'!I162="OPEN","",IF(O162=0,"Add a closing event in Exits",IF(D162&lt;&gt;'Trades'!E162,"CLOSED requires all quantity closed",IF(AND('Trades'!J162="NET",NOT(ISNUMBER('Trades'!L162))),"Enter the reconciled whole-position net",IF(AND('Trades'!J162="NET",'Trades'!K162&lt;&gt;"YES"),"Confirm the net covers the whole position",IF(IF('Trades'!J162="NET",IF('Trades'!M162="",FALSE,IF(NOT(ISNUMBER('Trades'!M162)),TRUE,OR('Trades'!M162&lt;0,'Trades'!M162&gt;1000000000,ROUND('Trades'!M162,2)&lt;&gt;'Trades'!M162))),FALSE),"Money: at most 2 decimals; absolute input value ≤ 1,000,000,000.",IF(IF('Trades'!J162="NET",IF('Trades'!N162="",FALSE,IF(NOT(ISNUMBER('Trades'!N162)),TRUE,OR('Trades'!N162&lt;0,'Trades'!N162&gt;1000000000,ROUND('Trades'!N162,2)&lt;&gt;'Trades'!N162))),FALSE),"Money: at most 2 decimals; absolute input value ≤ 1,000,000,000.",IF(IF('Trades'!J162="NET",IF('Trades'!O162="",FALSE,IF(NOT(ISNUMBER('Trades'!O162)),TRUE,OR(ABS('Trades'!O162)&gt;1000000000,ROUND('Trades'!O162,2)&lt;&gt;'Trades'!O162))),FALSE),"Money: at most 2 decimals; absolute input value ≤ 1,000,000,000.",IF(AND('Trades'!J162="GROSS",NOT(ISNUMBER('Trades'!M162))),"Enter commission: zero is a value",IF(AND('Trades'!J162="GROSS",'Trades'!M162&lt;0),"Commission must be nonnegative",IF(AND('Trades'!J162="GROSS",NOT(ISNUMBER('Trades'!N162))),"Enter other fees: zero is a value",IF(AND('Trades'!J162="GROSS",'Trades'!N162&lt;0),"Other fees must be nonnegative",IF(AND('Trades'!J162="GROSS",NOT(ISNUMBER('Trades'!O162))),"Enter signed financing, including zero",IF(AND('Trades'!J162="GROSS",NOT(ISNUMBER(F162))),"Enter gross P&amp;L for every exit",IF(IF('Trades'!J162="NET",OR(ABS('Trades'!L162)&gt;1000000000,ROUND('Trades'!L162,2)&lt;&gt;'Trades'!L162),FALSE),"Money: at most 2 decimals; absolute input value ≤ 1,000,000,000.",IF(IF('Trades'!J162="GROSS",OR(ABS('Trades'!M162)&gt;1000000000,ABS('Trades'!N162)&gt;1000000000,ABS('Trades'!O162)&gt;1000000000,ROUND('Trades'!M162,2)&lt;&gt;'Trades'!M162,ROUND('Trades'!N162,2)&lt;&gt;'Trades'!N162,ROUND('Trades'!O162,2)&lt;&gt;'Trades'!O162),FALSE),"Money: at most 2 decimals; absolute input value ≤ 1,000,000,000.",IF(AND('Trades'!G162&lt;&gt;"",OR(NOT(ISNUMBER('Trades'!G162)),'Trades'!G162&lt;=0)),"Enter a positive price or leave blank",IF(AND('Trades'!H162&lt;&gt;"",OR(NOT(ISNUMBER('Trades'!H162)),'Trades'!H162&lt;=0)),"Enter a positive price or leave blank","")))))))))))))))))))))))))))))))))))</x:f>
      </x:c>
      <x:c r="D162" s="31"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n.a.",ROUND(SUMIFS('Exits'!$I$9:$I$608,'Exits'!$B$9:$B$608,'Trades'!A162),8)))</x:f>
      </x:c>
      <x:c r="E162" s="32"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n.a.",IF(OR(O162=0,COUNTIFS('Exits'!$B$9:$B$608,'Trades'!A162,'Exits'!$G$9:$G$608,-1)&gt;0),"n.a.",_xlfn.MAXIFS('Exits'!$C$9:$C$608,'Exits'!$B$9:$B$608,'Trades'!A162))))</x:f>
      </x:c>
      <x:c r="F162" s="30"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n.a.",IF(AND(O162&gt;0,SUMIFS('Exits'!$J$9:$J$608,'Exits'!$B$9:$B$608,'Trades'!A162)=O162),ROUND(SUMIFS('Exits'!$F$9:$F$608,'Exits'!$B$9:$B$608,'Trades'!A162),2),"n.a.")))</x:f>
      </x:c>
      <x:c r="G162" s="30" t="str">
        <x:f>IF(P162=0,"",IF(K162&lt;&gt;1,"n.a.",IF('Trades'!J162="NET",'Trades'!L162,ROUND(F162-'Trades'!M162-'Trades'!N162+'Trades'!O162,2))))</x:f>
      </x:c>
      <x:c r="H162" s="31" t="str">
        <x:f>IF(P162=0,"",IF(N162=1,G162/'Trades'!P162,"n.a."))</x:f>
      </x:c>
      <x:c r="I162" s="33" t="str">
        <x:f>IF(P162=0,"",IF(K162&lt;&gt;1,"Position not completed",IF(NOT(ISNUMBER('Trades'!P162)),"Risk missing or invalid: positive, ≤ 1,000,000,000, at most 2 decimals.",IF(OR('Trades'!P162&lt;=0,'Trades'!P162&gt;1000000000,ROUND('Trades'!P162,2)&lt;&gt;'Trades'!P162),"Risk missing or invalid: positive, ≤ 1,000,000,000, at most 2 decimals.",IF(AND('Trades'!Q162&lt;&gt;"PRICE",'Trades'!Q162&lt;&gt;"ALL_IN"),"Select PRICE or ALL_IN",IF('Trades'!Q162&lt;&gt;'Summary'!$K$4,"Different selected basis","Recorded"))))))</x:f>
      </x:c>
      <x:c r="J162" s="33" t="str">
        <x:f>IF(P162=0,"",IF('Summary'!$H$6="Check date filters","Check date filters",IF(L162=1,"Included",IF(K162=1,"Outside period","Not eligible"))))</x:f>
      </x:c>
      <x:c r="K162" s="29" t="n">
        <x:f>IF(P162=0,0,IF('Trades'!I162="UNSUPPORTED",4,IF(C162&lt;&gt;"",3,IF('Trades'!I162="OPEN",2,1))))</x:f>
        <x:v>0</x:v>
      </x:c>
      <x:c r="L162" s="29" t="n">
        <x:f>IF(OR(K162&lt;&gt;1,'Summary'!$H$6="Check date filters"),0,IF(AND(OR('Summary'!$B$6="",E162&gt;='Summary'!$B$6),OR('Summary'!$E$6="",E162&lt;'Summary'!$E$6+1)),1,0))</x:f>
        <x:v>0</x:v>
      </x:c>
      <x:c r="M162" s="29" t="n">
        <x:f>IF(AND(L162=1,N162=1,'Trades'!Q162='Summary'!$K$4),1,0)</x:f>
        <x:v>0</x:v>
      </x:c>
      <x:c r="N162" s="29" t="n">
        <x:f>IF(K162&lt;&gt;1,0,IF(NOT(ISNUMBER('Trades'!P162)),0,IF(AND('Trades'!P162&gt;0,'Trades'!P162&lt;=1000000000,ROUND('Trades'!P162,2)='Trades'!P162,OR('Trades'!Q162="PRICE",'Trades'!Q162="ALL_IN")),1,0)))</x:f>
        <x:v>0</x:v>
      </x:c>
      <x:c r="O162" s="29" t="n">
        <x:f>IF(P162=0,0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0,COUNTIFS('Exits'!$B$9:$B$608,'Trades'!A162,'Exits'!$K$9:$K$608,1)))</x:f>
        <x:v>0</x:v>
      </x:c>
      <x:c r="P162" s="29" t="n">
        <x:f>IF(COUNTA('Trades'!A162:I162,'Trades'!K162:T162)=0,0,1)</x:f>
        <x:v>0</x:v>
      </x:c>
    </x:row>
    <x:row r="163" ht="52" customHeight="1">
      <x:c r="A163" s="29" t="str">
        <x:f>IF(P163=0,"",IF('Trades'!A163="","[Trades "&amp;ROW()&amp;"]",'Trades'!A163))</x:f>
      </x:c>
      <x:c r="B163" s="33" t="str">
        <x:f>IF(K163=0,"",CHOOSE(K163,"Completed","Open","Incomplete / invalid","Unsupported"))</x:f>
      </x:c>
      <x:c r="C163" s="33" t="str">
        <x:f>IF(P163=0,"",IF('Trades'!I163="UNSUPPORTED","Additions / reversals are unsupported",IF('Trades'!A163="","Enter a trade ID",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IDs: text starting with A–Z, up to 64 characters; do not use *, ?, ~, =, &lt; or &gt;. Example: T-001.",IF(COUNTIFS('Trades'!$A$9:$A$208,'Trades'!A163)&lt;&gt;1,"Trade ID is duplicated",IF('Trades'!B163="","Enter the symbol",IF(AND('Trades'!C163&lt;&gt;"LONG",'Trades'!C163&lt;&gt;"SHORT"),"Select LONG or SHORT",IF(NOT(ISNUMBER('Trades'!D163)),"Enter a valid opening date/time",IF(OR('Trades'!D163&lt;1,'Trades'!D163&gt;2958465),"Enter a valid opening date/time",IF(NOT(ISNUMBER('Trades'!E163)),"Enter a positive original quantity",IF(OR('Trades'!E163&lt;=0,'Trades'!E163&gt;1000000,ROUND('Trades'!E163,8)&lt;&gt;'Trades'!E163),"Enter a positive original quantity",IF('Trades'!F163="","State the quantity unit",IF(AND('Trades'!I163&lt;&gt;"OPEN",'Trades'!I163&lt;&gt;"CLOSED"),"Select OPEN or CLOSED",IF(AND('Trades'!J163&lt;&gt;"NET",'Trades'!J163&lt;&gt;"GROSS"),"Select NET or GROSS",IF(COUNTIFS('Exits'!$B$9:$B$608,'Trades'!A163,'Exits'!$G$9:$G$608,-1)&gt;0,"Review linked exit rows",IF(D163&gt;'Trades'!E163,"Closed quantity exceeds original",IF(AND('Trades'!I163="OPEN",D163='Trades'!E163),"OPEN conflicts with no remainder",IF('Trades'!I163="OPEN","",IF(O163=0,"Add a closing event in Exits",IF(D163&lt;&gt;'Trades'!E163,"CLOSED requires all quantity closed",IF(AND('Trades'!J163="NET",NOT(ISNUMBER('Trades'!L163))),"Enter the reconciled whole-position net",IF(AND('Trades'!J163="NET",'Trades'!K163&lt;&gt;"YES"),"Confirm the net covers the whole position",IF(IF('Trades'!J163="NET",IF('Trades'!M163="",FALSE,IF(NOT(ISNUMBER('Trades'!M163)),TRUE,OR('Trades'!M163&lt;0,'Trades'!M163&gt;1000000000,ROUND('Trades'!M163,2)&lt;&gt;'Trades'!M163))),FALSE),"Money: at most 2 decimals; absolute input value ≤ 1,000,000,000.",IF(IF('Trades'!J163="NET",IF('Trades'!N163="",FALSE,IF(NOT(ISNUMBER('Trades'!N163)),TRUE,OR('Trades'!N163&lt;0,'Trades'!N163&gt;1000000000,ROUND('Trades'!N163,2)&lt;&gt;'Trades'!N163))),FALSE),"Money: at most 2 decimals; absolute input value ≤ 1,000,000,000.",IF(IF('Trades'!J163="NET",IF('Trades'!O163="",FALSE,IF(NOT(ISNUMBER('Trades'!O163)),TRUE,OR(ABS('Trades'!O163)&gt;1000000000,ROUND('Trades'!O163,2)&lt;&gt;'Trades'!O163))),FALSE),"Money: at most 2 decimals; absolute input value ≤ 1,000,000,000.",IF(AND('Trades'!J163="GROSS",NOT(ISNUMBER('Trades'!M163))),"Enter commission: zero is a value",IF(AND('Trades'!J163="GROSS",'Trades'!M163&lt;0),"Commission must be nonnegative",IF(AND('Trades'!J163="GROSS",NOT(ISNUMBER('Trades'!N163))),"Enter other fees: zero is a value",IF(AND('Trades'!J163="GROSS",'Trades'!N163&lt;0),"Other fees must be nonnegative",IF(AND('Trades'!J163="GROSS",NOT(ISNUMBER('Trades'!O163))),"Enter signed financing, including zero",IF(AND('Trades'!J163="GROSS",NOT(ISNUMBER(F163))),"Enter gross P&amp;L for every exit",IF(IF('Trades'!J163="NET",OR(ABS('Trades'!L163)&gt;1000000000,ROUND('Trades'!L163,2)&lt;&gt;'Trades'!L163),FALSE),"Money: at most 2 decimals; absolute input value ≤ 1,000,000,000.",IF(IF('Trades'!J163="GROSS",OR(ABS('Trades'!M163)&gt;1000000000,ABS('Trades'!N163)&gt;1000000000,ABS('Trades'!O163)&gt;1000000000,ROUND('Trades'!M163,2)&lt;&gt;'Trades'!M163,ROUND('Trades'!N163,2)&lt;&gt;'Trades'!N163,ROUND('Trades'!O163,2)&lt;&gt;'Trades'!O163),FALSE),"Money: at most 2 decimals; absolute input value ≤ 1,000,000,000.",IF(AND('Trades'!G163&lt;&gt;"",OR(NOT(ISNUMBER('Trades'!G163)),'Trades'!G163&lt;=0)),"Enter a positive price or leave blank",IF(AND('Trades'!H163&lt;&gt;"",OR(NOT(ISNUMBER('Trades'!H163)),'Trades'!H163&lt;=0)),"Enter a positive price or leave blank","")))))))))))))))))))))))))))))))))))</x:f>
      </x:c>
      <x:c r="D163" s="31"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n.a.",ROUND(SUMIFS('Exits'!$I$9:$I$608,'Exits'!$B$9:$B$608,'Trades'!A163),8)))</x:f>
      </x:c>
      <x:c r="E163" s="32"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n.a.",IF(OR(O163=0,COUNTIFS('Exits'!$B$9:$B$608,'Trades'!A163,'Exits'!$G$9:$G$608,-1)&gt;0),"n.a.",_xlfn.MAXIFS('Exits'!$C$9:$C$608,'Exits'!$B$9:$B$608,'Trades'!A163))))</x:f>
      </x:c>
      <x:c r="F163" s="30"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n.a.",IF(AND(O163&gt;0,SUMIFS('Exits'!$J$9:$J$608,'Exits'!$B$9:$B$608,'Trades'!A163)=O163),ROUND(SUMIFS('Exits'!$F$9:$F$608,'Exits'!$B$9:$B$608,'Trades'!A163),2),"n.a.")))</x:f>
      </x:c>
      <x:c r="G163" s="30" t="str">
        <x:f>IF(P163=0,"",IF(K163&lt;&gt;1,"n.a.",IF('Trades'!J163="NET",'Trades'!L163,ROUND(F163-'Trades'!M163-'Trades'!N163+'Trades'!O163,2))))</x:f>
      </x:c>
      <x:c r="H163" s="31" t="str">
        <x:f>IF(P163=0,"",IF(N163=1,G163/'Trades'!P163,"n.a."))</x:f>
      </x:c>
      <x:c r="I163" s="33" t="str">
        <x:f>IF(P163=0,"",IF(K163&lt;&gt;1,"Position not completed",IF(NOT(ISNUMBER('Trades'!P163)),"Risk missing or invalid: positive, ≤ 1,000,000,000, at most 2 decimals.",IF(OR('Trades'!P163&lt;=0,'Trades'!P163&gt;1000000000,ROUND('Trades'!P163,2)&lt;&gt;'Trades'!P163),"Risk missing or invalid: positive, ≤ 1,000,000,000, at most 2 decimals.",IF(AND('Trades'!Q163&lt;&gt;"PRICE",'Trades'!Q163&lt;&gt;"ALL_IN"),"Select PRICE or ALL_IN",IF('Trades'!Q163&lt;&gt;'Summary'!$K$4,"Different selected basis","Recorded"))))))</x:f>
      </x:c>
      <x:c r="J163" s="33" t="str">
        <x:f>IF(P163=0,"",IF('Summary'!$H$6="Check date filters","Check date filters",IF(L163=1,"Included",IF(K163=1,"Outside period","Not eligible"))))</x:f>
      </x:c>
      <x:c r="K163" s="29" t="n">
        <x:f>IF(P163=0,0,IF('Trades'!I163="UNSUPPORTED",4,IF(C163&lt;&gt;"",3,IF('Trades'!I163="OPEN",2,1))))</x:f>
        <x:v>0</x:v>
      </x:c>
      <x:c r="L163" s="29" t="n">
        <x:f>IF(OR(K163&lt;&gt;1,'Summary'!$H$6="Check date filters"),0,IF(AND(OR('Summary'!$B$6="",E163&gt;='Summary'!$B$6),OR('Summary'!$E$6="",E163&lt;'Summary'!$E$6+1)),1,0))</x:f>
        <x:v>0</x:v>
      </x:c>
      <x:c r="M163" s="29" t="n">
        <x:f>IF(AND(L163=1,N163=1,'Trades'!Q163='Summary'!$K$4),1,0)</x:f>
        <x:v>0</x:v>
      </x:c>
      <x:c r="N163" s="29" t="n">
        <x:f>IF(K163&lt;&gt;1,0,IF(NOT(ISNUMBER('Trades'!P163)),0,IF(AND('Trades'!P163&gt;0,'Trades'!P163&lt;=1000000000,ROUND('Trades'!P163,2)='Trades'!P163,OR('Trades'!Q163="PRICE",'Trades'!Q163="ALL_IN")),1,0)))</x:f>
        <x:v>0</x:v>
      </x:c>
      <x:c r="O163" s="29" t="n">
        <x:f>IF(P163=0,0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0,COUNTIFS('Exits'!$B$9:$B$608,'Trades'!A163,'Exits'!$K$9:$K$608,1)))</x:f>
        <x:v>0</x:v>
      </x:c>
      <x:c r="P163" s="29" t="n">
        <x:f>IF(COUNTA('Trades'!A163:I163,'Trades'!K163:T163)=0,0,1)</x:f>
        <x:v>0</x:v>
      </x:c>
    </x:row>
    <x:row r="164" ht="52" customHeight="1">
      <x:c r="A164" s="29" t="str">
        <x:f>IF(P164=0,"",IF('Trades'!A164="","[Trades "&amp;ROW()&amp;"]",'Trades'!A164))</x:f>
      </x:c>
      <x:c r="B164" s="33" t="str">
        <x:f>IF(K164=0,"",CHOOSE(K164,"Completed","Open","Incomplete / invalid","Unsupported"))</x:f>
      </x:c>
      <x:c r="C164" s="33" t="str">
        <x:f>IF(P164=0,"",IF('Trades'!I164="UNSUPPORTED","Additions / reversals are unsupported",IF('Trades'!A164="","Enter a trade ID",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IDs: text starting with A–Z, up to 64 characters; do not use *, ?, ~, =, &lt; or &gt;. Example: T-001.",IF(COUNTIFS('Trades'!$A$9:$A$208,'Trades'!A164)&lt;&gt;1,"Trade ID is duplicated",IF('Trades'!B164="","Enter the symbol",IF(AND('Trades'!C164&lt;&gt;"LONG",'Trades'!C164&lt;&gt;"SHORT"),"Select LONG or SHORT",IF(NOT(ISNUMBER('Trades'!D164)),"Enter a valid opening date/time",IF(OR('Trades'!D164&lt;1,'Trades'!D164&gt;2958465),"Enter a valid opening date/time",IF(NOT(ISNUMBER('Trades'!E164)),"Enter a positive original quantity",IF(OR('Trades'!E164&lt;=0,'Trades'!E164&gt;1000000,ROUND('Trades'!E164,8)&lt;&gt;'Trades'!E164),"Enter a positive original quantity",IF('Trades'!F164="","State the quantity unit",IF(AND('Trades'!I164&lt;&gt;"OPEN",'Trades'!I164&lt;&gt;"CLOSED"),"Select OPEN or CLOSED",IF(AND('Trades'!J164&lt;&gt;"NET",'Trades'!J164&lt;&gt;"GROSS"),"Select NET or GROSS",IF(COUNTIFS('Exits'!$B$9:$B$608,'Trades'!A164,'Exits'!$G$9:$G$608,-1)&gt;0,"Review linked exit rows",IF(D164&gt;'Trades'!E164,"Closed quantity exceeds original",IF(AND('Trades'!I164="OPEN",D164='Trades'!E164),"OPEN conflicts with no remainder",IF('Trades'!I164="OPEN","",IF(O164=0,"Add a closing event in Exits",IF(D164&lt;&gt;'Trades'!E164,"CLOSED requires all quantity closed",IF(AND('Trades'!J164="NET",NOT(ISNUMBER('Trades'!L164))),"Enter the reconciled whole-position net",IF(AND('Trades'!J164="NET",'Trades'!K164&lt;&gt;"YES"),"Confirm the net covers the whole position",IF(IF('Trades'!J164="NET",IF('Trades'!M164="",FALSE,IF(NOT(ISNUMBER('Trades'!M164)),TRUE,OR('Trades'!M164&lt;0,'Trades'!M164&gt;1000000000,ROUND('Trades'!M164,2)&lt;&gt;'Trades'!M164))),FALSE),"Money: at most 2 decimals; absolute input value ≤ 1,000,000,000.",IF(IF('Trades'!J164="NET",IF('Trades'!N164="",FALSE,IF(NOT(ISNUMBER('Trades'!N164)),TRUE,OR('Trades'!N164&lt;0,'Trades'!N164&gt;1000000000,ROUND('Trades'!N164,2)&lt;&gt;'Trades'!N164))),FALSE),"Money: at most 2 decimals; absolute input value ≤ 1,000,000,000.",IF(IF('Trades'!J164="NET",IF('Trades'!O164="",FALSE,IF(NOT(ISNUMBER('Trades'!O164)),TRUE,OR(ABS('Trades'!O164)&gt;1000000000,ROUND('Trades'!O164,2)&lt;&gt;'Trades'!O164))),FALSE),"Money: at most 2 decimals; absolute input value ≤ 1,000,000,000.",IF(AND('Trades'!J164="GROSS",NOT(ISNUMBER('Trades'!M164))),"Enter commission: zero is a value",IF(AND('Trades'!J164="GROSS",'Trades'!M164&lt;0),"Commission must be nonnegative",IF(AND('Trades'!J164="GROSS",NOT(ISNUMBER('Trades'!N164))),"Enter other fees: zero is a value",IF(AND('Trades'!J164="GROSS",'Trades'!N164&lt;0),"Other fees must be nonnegative",IF(AND('Trades'!J164="GROSS",NOT(ISNUMBER('Trades'!O164))),"Enter signed financing, including zero",IF(AND('Trades'!J164="GROSS",NOT(ISNUMBER(F164))),"Enter gross P&amp;L for every exit",IF(IF('Trades'!J164="NET",OR(ABS('Trades'!L164)&gt;1000000000,ROUND('Trades'!L164,2)&lt;&gt;'Trades'!L164),FALSE),"Money: at most 2 decimals; absolute input value ≤ 1,000,000,000.",IF(IF('Trades'!J164="GROSS",OR(ABS('Trades'!M164)&gt;1000000000,ABS('Trades'!N164)&gt;1000000000,ABS('Trades'!O164)&gt;1000000000,ROUND('Trades'!M164,2)&lt;&gt;'Trades'!M164,ROUND('Trades'!N164,2)&lt;&gt;'Trades'!N164,ROUND('Trades'!O164,2)&lt;&gt;'Trades'!O164),FALSE),"Money: at most 2 decimals; absolute input value ≤ 1,000,000,000.",IF(AND('Trades'!G164&lt;&gt;"",OR(NOT(ISNUMBER('Trades'!G164)),'Trades'!G164&lt;=0)),"Enter a positive price or leave blank",IF(AND('Trades'!H164&lt;&gt;"",OR(NOT(ISNUMBER('Trades'!H164)),'Trades'!H164&lt;=0)),"Enter a positive price or leave blank","")))))))))))))))))))))))))))))))))))</x:f>
      </x:c>
      <x:c r="D164" s="31"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n.a.",ROUND(SUMIFS('Exits'!$I$9:$I$608,'Exits'!$B$9:$B$608,'Trades'!A164),8)))</x:f>
      </x:c>
      <x:c r="E164" s="32"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n.a.",IF(OR(O164=0,COUNTIFS('Exits'!$B$9:$B$608,'Trades'!A164,'Exits'!$G$9:$G$608,-1)&gt;0),"n.a.",_xlfn.MAXIFS('Exits'!$C$9:$C$608,'Exits'!$B$9:$B$608,'Trades'!A164))))</x:f>
      </x:c>
      <x:c r="F164" s="30"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n.a.",IF(AND(O164&gt;0,SUMIFS('Exits'!$J$9:$J$608,'Exits'!$B$9:$B$608,'Trades'!A164)=O164),ROUND(SUMIFS('Exits'!$F$9:$F$608,'Exits'!$B$9:$B$608,'Trades'!A164),2),"n.a.")))</x:f>
      </x:c>
      <x:c r="G164" s="30" t="str">
        <x:f>IF(P164=0,"",IF(K164&lt;&gt;1,"n.a.",IF('Trades'!J164="NET",'Trades'!L164,ROUND(F164-'Trades'!M164-'Trades'!N164+'Trades'!O164,2))))</x:f>
      </x:c>
      <x:c r="H164" s="31" t="str">
        <x:f>IF(P164=0,"",IF(N164=1,G164/'Trades'!P164,"n.a."))</x:f>
      </x:c>
      <x:c r="I164" s="33" t="str">
        <x:f>IF(P164=0,"",IF(K164&lt;&gt;1,"Position not completed",IF(NOT(ISNUMBER('Trades'!P164)),"Risk missing or invalid: positive, ≤ 1,000,000,000, at most 2 decimals.",IF(OR('Trades'!P164&lt;=0,'Trades'!P164&gt;1000000000,ROUND('Trades'!P164,2)&lt;&gt;'Trades'!P164),"Risk missing or invalid: positive, ≤ 1,000,000,000, at most 2 decimals.",IF(AND('Trades'!Q164&lt;&gt;"PRICE",'Trades'!Q164&lt;&gt;"ALL_IN"),"Select PRICE or ALL_IN",IF('Trades'!Q164&lt;&gt;'Summary'!$K$4,"Different selected basis","Recorded"))))))</x:f>
      </x:c>
      <x:c r="J164" s="33" t="str">
        <x:f>IF(P164=0,"",IF('Summary'!$H$6="Check date filters","Check date filters",IF(L164=1,"Included",IF(K164=1,"Outside period","Not eligible"))))</x:f>
      </x:c>
      <x:c r="K164" s="29" t="n">
        <x:f>IF(P164=0,0,IF('Trades'!I164="UNSUPPORTED",4,IF(C164&lt;&gt;"",3,IF('Trades'!I164="OPEN",2,1))))</x:f>
        <x:v>0</x:v>
      </x:c>
      <x:c r="L164" s="29" t="n">
        <x:f>IF(OR(K164&lt;&gt;1,'Summary'!$H$6="Check date filters"),0,IF(AND(OR('Summary'!$B$6="",E164&gt;='Summary'!$B$6),OR('Summary'!$E$6="",E164&lt;'Summary'!$E$6+1)),1,0))</x:f>
        <x:v>0</x:v>
      </x:c>
      <x:c r="M164" s="29" t="n">
        <x:f>IF(AND(L164=1,N164=1,'Trades'!Q164='Summary'!$K$4),1,0)</x:f>
        <x:v>0</x:v>
      </x:c>
      <x:c r="N164" s="29" t="n">
        <x:f>IF(K164&lt;&gt;1,0,IF(NOT(ISNUMBER('Trades'!P164)),0,IF(AND('Trades'!P164&gt;0,'Trades'!P164&lt;=1000000000,ROUND('Trades'!P164,2)='Trades'!P164,OR('Trades'!Q164="PRICE",'Trades'!Q164="ALL_IN")),1,0)))</x:f>
        <x:v>0</x:v>
      </x:c>
      <x:c r="O164" s="29" t="n">
        <x:f>IF(P164=0,0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0,COUNTIFS('Exits'!$B$9:$B$608,'Trades'!A164,'Exits'!$K$9:$K$608,1)))</x:f>
        <x:v>0</x:v>
      </x:c>
      <x:c r="P164" s="29" t="n">
        <x:f>IF(COUNTA('Trades'!A164:I164,'Trades'!K164:T164)=0,0,1)</x:f>
        <x:v>0</x:v>
      </x:c>
    </x:row>
    <x:row r="165" ht="52" customHeight="1">
      <x:c r="A165" s="29" t="str">
        <x:f>IF(P165=0,"",IF('Trades'!A165="","[Trades "&amp;ROW()&amp;"]",'Trades'!A165))</x:f>
      </x:c>
      <x:c r="B165" s="33" t="str">
        <x:f>IF(K165=0,"",CHOOSE(K165,"Completed","Open","Incomplete / invalid","Unsupported"))</x:f>
      </x:c>
      <x:c r="C165" s="33" t="str">
        <x:f>IF(P165=0,"",IF('Trades'!I165="UNSUPPORTED","Additions / reversals are unsupported",IF('Trades'!A165="","Enter a trade ID",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IDs: text starting with A–Z, up to 64 characters; do not use *, ?, ~, =, &lt; or &gt;. Example: T-001.",IF(COUNTIFS('Trades'!$A$9:$A$208,'Trades'!A165)&lt;&gt;1,"Trade ID is duplicated",IF('Trades'!B165="","Enter the symbol",IF(AND('Trades'!C165&lt;&gt;"LONG",'Trades'!C165&lt;&gt;"SHORT"),"Select LONG or SHORT",IF(NOT(ISNUMBER('Trades'!D165)),"Enter a valid opening date/time",IF(OR('Trades'!D165&lt;1,'Trades'!D165&gt;2958465),"Enter a valid opening date/time",IF(NOT(ISNUMBER('Trades'!E165)),"Enter a positive original quantity",IF(OR('Trades'!E165&lt;=0,'Trades'!E165&gt;1000000,ROUND('Trades'!E165,8)&lt;&gt;'Trades'!E165),"Enter a positive original quantity",IF('Trades'!F165="","State the quantity unit",IF(AND('Trades'!I165&lt;&gt;"OPEN",'Trades'!I165&lt;&gt;"CLOSED"),"Select OPEN or CLOSED",IF(AND('Trades'!J165&lt;&gt;"NET",'Trades'!J165&lt;&gt;"GROSS"),"Select NET or GROSS",IF(COUNTIFS('Exits'!$B$9:$B$608,'Trades'!A165,'Exits'!$G$9:$G$608,-1)&gt;0,"Review linked exit rows",IF(D165&gt;'Trades'!E165,"Closed quantity exceeds original",IF(AND('Trades'!I165="OPEN",D165='Trades'!E165),"OPEN conflicts with no remainder",IF('Trades'!I165="OPEN","",IF(O165=0,"Add a closing event in Exits",IF(D165&lt;&gt;'Trades'!E165,"CLOSED requires all quantity closed",IF(AND('Trades'!J165="NET",NOT(ISNUMBER('Trades'!L165))),"Enter the reconciled whole-position net",IF(AND('Trades'!J165="NET",'Trades'!K165&lt;&gt;"YES"),"Confirm the net covers the whole position",IF(IF('Trades'!J165="NET",IF('Trades'!M165="",FALSE,IF(NOT(ISNUMBER('Trades'!M165)),TRUE,OR('Trades'!M165&lt;0,'Trades'!M165&gt;1000000000,ROUND('Trades'!M165,2)&lt;&gt;'Trades'!M165))),FALSE),"Money: at most 2 decimals; absolute input value ≤ 1,000,000,000.",IF(IF('Trades'!J165="NET",IF('Trades'!N165="",FALSE,IF(NOT(ISNUMBER('Trades'!N165)),TRUE,OR('Trades'!N165&lt;0,'Trades'!N165&gt;1000000000,ROUND('Trades'!N165,2)&lt;&gt;'Trades'!N165))),FALSE),"Money: at most 2 decimals; absolute input value ≤ 1,000,000,000.",IF(IF('Trades'!J165="NET",IF('Trades'!O165="",FALSE,IF(NOT(ISNUMBER('Trades'!O165)),TRUE,OR(ABS('Trades'!O165)&gt;1000000000,ROUND('Trades'!O165,2)&lt;&gt;'Trades'!O165))),FALSE),"Money: at most 2 decimals; absolute input value ≤ 1,000,000,000.",IF(AND('Trades'!J165="GROSS",NOT(ISNUMBER('Trades'!M165))),"Enter commission: zero is a value",IF(AND('Trades'!J165="GROSS",'Trades'!M165&lt;0),"Commission must be nonnegative",IF(AND('Trades'!J165="GROSS",NOT(ISNUMBER('Trades'!N165))),"Enter other fees: zero is a value",IF(AND('Trades'!J165="GROSS",'Trades'!N165&lt;0),"Other fees must be nonnegative",IF(AND('Trades'!J165="GROSS",NOT(ISNUMBER('Trades'!O165))),"Enter signed financing, including zero",IF(AND('Trades'!J165="GROSS",NOT(ISNUMBER(F165))),"Enter gross P&amp;L for every exit",IF(IF('Trades'!J165="NET",OR(ABS('Trades'!L165)&gt;1000000000,ROUND('Trades'!L165,2)&lt;&gt;'Trades'!L165),FALSE),"Money: at most 2 decimals; absolute input value ≤ 1,000,000,000.",IF(IF('Trades'!J165="GROSS",OR(ABS('Trades'!M165)&gt;1000000000,ABS('Trades'!N165)&gt;1000000000,ABS('Trades'!O165)&gt;1000000000,ROUND('Trades'!M165,2)&lt;&gt;'Trades'!M165,ROUND('Trades'!N165,2)&lt;&gt;'Trades'!N165,ROUND('Trades'!O165,2)&lt;&gt;'Trades'!O165),FALSE),"Money: at most 2 decimals; absolute input value ≤ 1,000,000,000.",IF(AND('Trades'!G165&lt;&gt;"",OR(NOT(ISNUMBER('Trades'!G165)),'Trades'!G165&lt;=0)),"Enter a positive price or leave blank",IF(AND('Trades'!H165&lt;&gt;"",OR(NOT(ISNUMBER('Trades'!H165)),'Trades'!H165&lt;=0)),"Enter a positive price or leave blank","")))))))))))))))))))))))))))))))))))</x:f>
      </x:c>
      <x:c r="D165" s="31"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n.a.",ROUND(SUMIFS('Exits'!$I$9:$I$608,'Exits'!$B$9:$B$608,'Trades'!A165),8)))</x:f>
      </x:c>
      <x:c r="E165" s="32"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n.a.",IF(OR(O165=0,COUNTIFS('Exits'!$B$9:$B$608,'Trades'!A165,'Exits'!$G$9:$G$608,-1)&gt;0),"n.a.",_xlfn.MAXIFS('Exits'!$C$9:$C$608,'Exits'!$B$9:$B$608,'Trades'!A165))))</x:f>
      </x:c>
      <x:c r="F165" s="30"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n.a.",IF(AND(O165&gt;0,SUMIFS('Exits'!$J$9:$J$608,'Exits'!$B$9:$B$608,'Trades'!A165)=O165),ROUND(SUMIFS('Exits'!$F$9:$F$608,'Exits'!$B$9:$B$608,'Trades'!A165),2),"n.a.")))</x:f>
      </x:c>
      <x:c r="G165" s="30" t="str">
        <x:f>IF(P165=0,"",IF(K165&lt;&gt;1,"n.a.",IF('Trades'!J165="NET",'Trades'!L165,ROUND(F165-'Trades'!M165-'Trades'!N165+'Trades'!O165,2))))</x:f>
      </x:c>
      <x:c r="H165" s="31" t="str">
        <x:f>IF(P165=0,"",IF(N165=1,G165/'Trades'!P165,"n.a."))</x:f>
      </x:c>
      <x:c r="I165" s="33" t="str">
        <x:f>IF(P165=0,"",IF(K165&lt;&gt;1,"Position not completed",IF(NOT(ISNUMBER('Trades'!P165)),"Risk missing or invalid: positive, ≤ 1,000,000,000, at most 2 decimals.",IF(OR('Trades'!P165&lt;=0,'Trades'!P165&gt;1000000000,ROUND('Trades'!P165,2)&lt;&gt;'Trades'!P165),"Risk missing or invalid: positive, ≤ 1,000,000,000, at most 2 decimals.",IF(AND('Trades'!Q165&lt;&gt;"PRICE",'Trades'!Q165&lt;&gt;"ALL_IN"),"Select PRICE or ALL_IN",IF('Trades'!Q165&lt;&gt;'Summary'!$K$4,"Different selected basis","Recorded"))))))</x:f>
      </x:c>
      <x:c r="J165" s="33" t="str">
        <x:f>IF(P165=0,"",IF('Summary'!$H$6="Check date filters","Check date filters",IF(L165=1,"Included",IF(K165=1,"Outside period","Not eligible"))))</x:f>
      </x:c>
      <x:c r="K165" s="29" t="n">
        <x:f>IF(P165=0,0,IF('Trades'!I165="UNSUPPORTED",4,IF(C165&lt;&gt;"",3,IF('Trades'!I165="OPEN",2,1))))</x:f>
        <x:v>0</x:v>
      </x:c>
      <x:c r="L165" s="29" t="n">
        <x:f>IF(OR(K165&lt;&gt;1,'Summary'!$H$6="Check date filters"),0,IF(AND(OR('Summary'!$B$6="",E165&gt;='Summary'!$B$6),OR('Summary'!$E$6="",E165&lt;'Summary'!$E$6+1)),1,0))</x:f>
        <x:v>0</x:v>
      </x:c>
      <x:c r="M165" s="29" t="n">
        <x:f>IF(AND(L165=1,N165=1,'Trades'!Q165='Summary'!$K$4),1,0)</x:f>
        <x:v>0</x:v>
      </x:c>
      <x:c r="N165" s="29" t="n">
        <x:f>IF(K165&lt;&gt;1,0,IF(NOT(ISNUMBER('Trades'!P165)),0,IF(AND('Trades'!P165&gt;0,'Trades'!P165&lt;=1000000000,ROUND('Trades'!P165,2)='Trades'!P165,OR('Trades'!Q165="PRICE",'Trades'!Q165="ALL_IN")),1,0)))</x:f>
        <x:v>0</x:v>
      </x:c>
      <x:c r="O165" s="29" t="n">
        <x:f>IF(P165=0,0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0,COUNTIFS('Exits'!$B$9:$B$608,'Trades'!A165,'Exits'!$K$9:$K$608,1)))</x:f>
        <x:v>0</x:v>
      </x:c>
      <x:c r="P165" s="29" t="n">
        <x:f>IF(COUNTA('Trades'!A165:I165,'Trades'!K165:T165)=0,0,1)</x:f>
        <x:v>0</x:v>
      </x:c>
    </x:row>
    <x:row r="166" ht="52" customHeight="1">
      <x:c r="A166" s="29" t="str">
        <x:f>IF(P166=0,"",IF('Trades'!A166="","[Trades "&amp;ROW()&amp;"]",'Trades'!A166))</x:f>
      </x:c>
      <x:c r="B166" s="33" t="str">
        <x:f>IF(K166=0,"",CHOOSE(K166,"Completed","Open","Incomplete / invalid","Unsupported"))</x:f>
      </x:c>
      <x:c r="C166" s="33" t="str">
        <x:f>IF(P166=0,"",IF('Trades'!I166="UNSUPPORTED","Additions / reversals are unsupported",IF('Trades'!A166="","Enter a trade ID",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IDs: text starting with A–Z, up to 64 characters; do not use *, ?, ~, =, &lt; or &gt;. Example: T-001.",IF(COUNTIFS('Trades'!$A$9:$A$208,'Trades'!A166)&lt;&gt;1,"Trade ID is duplicated",IF('Trades'!B166="","Enter the symbol",IF(AND('Trades'!C166&lt;&gt;"LONG",'Trades'!C166&lt;&gt;"SHORT"),"Select LONG or SHORT",IF(NOT(ISNUMBER('Trades'!D166)),"Enter a valid opening date/time",IF(OR('Trades'!D166&lt;1,'Trades'!D166&gt;2958465),"Enter a valid opening date/time",IF(NOT(ISNUMBER('Trades'!E166)),"Enter a positive original quantity",IF(OR('Trades'!E166&lt;=0,'Trades'!E166&gt;1000000,ROUND('Trades'!E166,8)&lt;&gt;'Trades'!E166),"Enter a positive original quantity",IF('Trades'!F166="","State the quantity unit",IF(AND('Trades'!I166&lt;&gt;"OPEN",'Trades'!I166&lt;&gt;"CLOSED"),"Select OPEN or CLOSED",IF(AND('Trades'!J166&lt;&gt;"NET",'Trades'!J166&lt;&gt;"GROSS"),"Select NET or GROSS",IF(COUNTIFS('Exits'!$B$9:$B$608,'Trades'!A166,'Exits'!$G$9:$G$608,-1)&gt;0,"Review linked exit rows",IF(D166&gt;'Trades'!E166,"Closed quantity exceeds original",IF(AND('Trades'!I166="OPEN",D166='Trades'!E166),"OPEN conflicts with no remainder",IF('Trades'!I166="OPEN","",IF(O166=0,"Add a closing event in Exits",IF(D166&lt;&gt;'Trades'!E166,"CLOSED requires all quantity closed",IF(AND('Trades'!J166="NET",NOT(ISNUMBER('Trades'!L166))),"Enter the reconciled whole-position net",IF(AND('Trades'!J166="NET",'Trades'!K166&lt;&gt;"YES"),"Confirm the net covers the whole position",IF(IF('Trades'!J166="NET",IF('Trades'!M166="",FALSE,IF(NOT(ISNUMBER('Trades'!M166)),TRUE,OR('Trades'!M166&lt;0,'Trades'!M166&gt;1000000000,ROUND('Trades'!M166,2)&lt;&gt;'Trades'!M166))),FALSE),"Money: at most 2 decimals; absolute input value ≤ 1,000,000,000.",IF(IF('Trades'!J166="NET",IF('Trades'!N166="",FALSE,IF(NOT(ISNUMBER('Trades'!N166)),TRUE,OR('Trades'!N166&lt;0,'Trades'!N166&gt;1000000000,ROUND('Trades'!N166,2)&lt;&gt;'Trades'!N166))),FALSE),"Money: at most 2 decimals; absolute input value ≤ 1,000,000,000.",IF(IF('Trades'!J166="NET",IF('Trades'!O166="",FALSE,IF(NOT(ISNUMBER('Trades'!O166)),TRUE,OR(ABS('Trades'!O166)&gt;1000000000,ROUND('Trades'!O166,2)&lt;&gt;'Trades'!O166))),FALSE),"Money: at most 2 decimals; absolute input value ≤ 1,000,000,000.",IF(AND('Trades'!J166="GROSS",NOT(ISNUMBER('Trades'!M166))),"Enter commission: zero is a value",IF(AND('Trades'!J166="GROSS",'Trades'!M166&lt;0),"Commission must be nonnegative",IF(AND('Trades'!J166="GROSS",NOT(ISNUMBER('Trades'!N166))),"Enter other fees: zero is a value",IF(AND('Trades'!J166="GROSS",'Trades'!N166&lt;0),"Other fees must be nonnegative",IF(AND('Trades'!J166="GROSS",NOT(ISNUMBER('Trades'!O166))),"Enter signed financing, including zero",IF(AND('Trades'!J166="GROSS",NOT(ISNUMBER(F166))),"Enter gross P&amp;L for every exit",IF(IF('Trades'!J166="NET",OR(ABS('Trades'!L166)&gt;1000000000,ROUND('Trades'!L166,2)&lt;&gt;'Trades'!L166),FALSE),"Money: at most 2 decimals; absolute input value ≤ 1,000,000,000.",IF(IF('Trades'!J166="GROSS",OR(ABS('Trades'!M166)&gt;1000000000,ABS('Trades'!N166)&gt;1000000000,ABS('Trades'!O166)&gt;1000000000,ROUND('Trades'!M166,2)&lt;&gt;'Trades'!M166,ROUND('Trades'!N166,2)&lt;&gt;'Trades'!N166,ROUND('Trades'!O166,2)&lt;&gt;'Trades'!O166),FALSE),"Money: at most 2 decimals; absolute input value ≤ 1,000,000,000.",IF(AND('Trades'!G166&lt;&gt;"",OR(NOT(ISNUMBER('Trades'!G166)),'Trades'!G166&lt;=0)),"Enter a positive price or leave blank",IF(AND('Trades'!H166&lt;&gt;"",OR(NOT(ISNUMBER('Trades'!H166)),'Trades'!H166&lt;=0)),"Enter a positive price or leave blank","")))))))))))))))))))))))))))))))))))</x:f>
      </x:c>
      <x:c r="D166" s="31"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n.a.",ROUND(SUMIFS('Exits'!$I$9:$I$608,'Exits'!$B$9:$B$608,'Trades'!A166),8)))</x:f>
      </x:c>
      <x:c r="E166" s="32"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n.a.",IF(OR(O166=0,COUNTIFS('Exits'!$B$9:$B$608,'Trades'!A166,'Exits'!$G$9:$G$608,-1)&gt;0),"n.a.",_xlfn.MAXIFS('Exits'!$C$9:$C$608,'Exits'!$B$9:$B$608,'Trades'!A166))))</x:f>
      </x:c>
      <x:c r="F166" s="30"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n.a.",IF(AND(O166&gt;0,SUMIFS('Exits'!$J$9:$J$608,'Exits'!$B$9:$B$608,'Trades'!A166)=O166),ROUND(SUMIFS('Exits'!$F$9:$F$608,'Exits'!$B$9:$B$608,'Trades'!A166),2),"n.a.")))</x:f>
      </x:c>
      <x:c r="G166" s="30" t="str">
        <x:f>IF(P166=0,"",IF(K166&lt;&gt;1,"n.a.",IF('Trades'!J166="NET",'Trades'!L166,ROUND(F166-'Trades'!M166-'Trades'!N166+'Trades'!O166,2))))</x:f>
      </x:c>
      <x:c r="H166" s="31" t="str">
        <x:f>IF(P166=0,"",IF(N166=1,G166/'Trades'!P166,"n.a."))</x:f>
      </x:c>
      <x:c r="I166" s="33" t="str">
        <x:f>IF(P166=0,"",IF(K166&lt;&gt;1,"Position not completed",IF(NOT(ISNUMBER('Trades'!P166)),"Risk missing or invalid: positive, ≤ 1,000,000,000, at most 2 decimals.",IF(OR('Trades'!P166&lt;=0,'Trades'!P166&gt;1000000000,ROUND('Trades'!P166,2)&lt;&gt;'Trades'!P166),"Risk missing or invalid: positive, ≤ 1,000,000,000, at most 2 decimals.",IF(AND('Trades'!Q166&lt;&gt;"PRICE",'Trades'!Q166&lt;&gt;"ALL_IN"),"Select PRICE or ALL_IN",IF('Trades'!Q166&lt;&gt;'Summary'!$K$4,"Different selected basis","Recorded"))))))</x:f>
      </x:c>
      <x:c r="J166" s="33" t="str">
        <x:f>IF(P166=0,"",IF('Summary'!$H$6="Check date filters","Check date filters",IF(L166=1,"Included",IF(K166=1,"Outside period","Not eligible"))))</x:f>
      </x:c>
      <x:c r="K166" s="29" t="n">
        <x:f>IF(P166=0,0,IF('Trades'!I166="UNSUPPORTED",4,IF(C166&lt;&gt;"",3,IF('Trades'!I166="OPEN",2,1))))</x:f>
        <x:v>0</x:v>
      </x:c>
      <x:c r="L166" s="29" t="n">
        <x:f>IF(OR(K166&lt;&gt;1,'Summary'!$H$6="Check date filters"),0,IF(AND(OR('Summary'!$B$6="",E166&gt;='Summary'!$B$6),OR('Summary'!$E$6="",E166&lt;'Summary'!$E$6+1)),1,0))</x:f>
        <x:v>0</x:v>
      </x:c>
      <x:c r="M166" s="29" t="n">
        <x:f>IF(AND(L166=1,N166=1,'Trades'!Q166='Summary'!$K$4),1,0)</x:f>
        <x:v>0</x:v>
      </x:c>
      <x:c r="N166" s="29" t="n">
        <x:f>IF(K166&lt;&gt;1,0,IF(NOT(ISNUMBER('Trades'!P166)),0,IF(AND('Trades'!P166&gt;0,'Trades'!P166&lt;=1000000000,ROUND('Trades'!P166,2)='Trades'!P166,OR('Trades'!Q166="PRICE",'Trades'!Q166="ALL_IN")),1,0)))</x:f>
        <x:v>0</x:v>
      </x:c>
      <x:c r="O166" s="29" t="n">
        <x:f>IF(P166=0,0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0,COUNTIFS('Exits'!$B$9:$B$608,'Trades'!A166,'Exits'!$K$9:$K$608,1)))</x:f>
        <x:v>0</x:v>
      </x:c>
      <x:c r="P166" s="29" t="n">
        <x:f>IF(COUNTA('Trades'!A166:I166,'Trades'!K166:T166)=0,0,1)</x:f>
        <x:v>0</x:v>
      </x:c>
    </x:row>
    <x:row r="167" ht="52" customHeight="1">
      <x:c r="A167" s="29" t="str">
        <x:f>IF(P167=0,"",IF('Trades'!A167="","[Trades "&amp;ROW()&amp;"]",'Trades'!A167))</x:f>
      </x:c>
      <x:c r="B167" s="33" t="str">
        <x:f>IF(K167=0,"",CHOOSE(K167,"Completed","Open","Incomplete / invalid","Unsupported"))</x:f>
      </x:c>
      <x:c r="C167" s="33" t="str">
        <x:f>IF(P167=0,"",IF('Trades'!I167="UNSUPPORTED","Additions / reversals are unsupported",IF('Trades'!A167="","Enter a trade ID",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IDs: text starting with A–Z, up to 64 characters; do not use *, ?, ~, =, &lt; or &gt;. Example: T-001.",IF(COUNTIFS('Trades'!$A$9:$A$208,'Trades'!A167)&lt;&gt;1,"Trade ID is duplicated",IF('Trades'!B167="","Enter the symbol",IF(AND('Trades'!C167&lt;&gt;"LONG",'Trades'!C167&lt;&gt;"SHORT"),"Select LONG or SHORT",IF(NOT(ISNUMBER('Trades'!D167)),"Enter a valid opening date/time",IF(OR('Trades'!D167&lt;1,'Trades'!D167&gt;2958465),"Enter a valid opening date/time",IF(NOT(ISNUMBER('Trades'!E167)),"Enter a positive original quantity",IF(OR('Trades'!E167&lt;=0,'Trades'!E167&gt;1000000,ROUND('Trades'!E167,8)&lt;&gt;'Trades'!E167),"Enter a positive original quantity",IF('Trades'!F167="","State the quantity unit",IF(AND('Trades'!I167&lt;&gt;"OPEN",'Trades'!I167&lt;&gt;"CLOSED"),"Select OPEN or CLOSED",IF(AND('Trades'!J167&lt;&gt;"NET",'Trades'!J167&lt;&gt;"GROSS"),"Select NET or GROSS",IF(COUNTIFS('Exits'!$B$9:$B$608,'Trades'!A167,'Exits'!$G$9:$G$608,-1)&gt;0,"Review linked exit rows",IF(D167&gt;'Trades'!E167,"Closed quantity exceeds original",IF(AND('Trades'!I167="OPEN",D167='Trades'!E167),"OPEN conflicts with no remainder",IF('Trades'!I167="OPEN","",IF(O167=0,"Add a closing event in Exits",IF(D167&lt;&gt;'Trades'!E167,"CLOSED requires all quantity closed",IF(AND('Trades'!J167="NET",NOT(ISNUMBER('Trades'!L167))),"Enter the reconciled whole-position net",IF(AND('Trades'!J167="NET",'Trades'!K167&lt;&gt;"YES"),"Confirm the net covers the whole position",IF(IF('Trades'!J167="NET",IF('Trades'!M167="",FALSE,IF(NOT(ISNUMBER('Trades'!M167)),TRUE,OR('Trades'!M167&lt;0,'Trades'!M167&gt;1000000000,ROUND('Trades'!M167,2)&lt;&gt;'Trades'!M167))),FALSE),"Money: at most 2 decimals; absolute input value ≤ 1,000,000,000.",IF(IF('Trades'!J167="NET",IF('Trades'!N167="",FALSE,IF(NOT(ISNUMBER('Trades'!N167)),TRUE,OR('Trades'!N167&lt;0,'Trades'!N167&gt;1000000000,ROUND('Trades'!N167,2)&lt;&gt;'Trades'!N167))),FALSE),"Money: at most 2 decimals; absolute input value ≤ 1,000,000,000.",IF(IF('Trades'!J167="NET",IF('Trades'!O167="",FALSE,IF(NOT(ISNUMBER('Trades'!O167)),TRUE,OR(ABS('Trades'!O167)&gt;1000000000,ROUND('Trades'!O167,2)&lt;&gt;'Trades'!O167))),FALSE),"Money: at most 2 decimals; absolute input value ≤ 1,000,000,000.",IF(AND('Trades'!J167="GROSS",NOT(ISNUMBER('Trades'!M167))),"Enter commission: zero is a value",IF(AND('Trades'!J167="GROSS",'Trades'!M167&lt;0),"Commission must be nonnegative",IF(AND('Trades'!J167="GROSS",NOT(ISNUMBER('Trades'!N167))),"Enter other fees: zero is a value",IF(AND('Trades'!J167="GROSS",'Trades'!N167&lt;0),"Other fees must be nonnegative",IF(AND('Trades'!J167="GROSS",NOT(ISNUMBER('Trades'!O167))),"Enter signed financing, including zero",IF(AND('Trades'!J167="GROSS",NOT(ISNUMBER(F167))),"Enter gross P&amp;L for every exit",IF(IF('Trades'!J167="NET",OR(ABS('Trades'!L167)&gt;1000000000,ROUND('Trades'!L167,2)&lt;&gt;'Trades'!L167),FALSE),"Money: at most 2 decimals; absolute input value ≤ 1,000,000,000.",IF(IF('Trades'!J167="GROSS",OR(ABS('Trades'!M167)&gt;1000000000,ABS('Trades'!N167)&gt;1000000000,ABS('Trades'!O167)&gt;1000000000,ROUND('Trades'!M167,2)&lt;&gt;'Trades'!M167,ROUND('Trades'!N167,2)&lt;&gt;'Trades'!N167,ROUND('Trades'!O167,2)&lt;&gt;'Trades'!O167),FALSE),"Money: at most 2 decimals; absolute input value ≤ 1,000,000,000.",IF(AND('Trades'!G167&lt;&gt;"",OR(NOT(ISNUMBER('Trades'!G167)),'Trades'!G167&lt;=0)),"Enter a positive price or leave blank",IF(AND('Trades'!H167&lt;&gt;"",OR(NOT(ISNUMBER('Trades'!H167)),'Trades'!H167&lt;=0)),"Enter a positive price or leave blank","")))))))))))))))))))))))))))))))))))</x:f>
      </x:c>
      <x:c r="D167" s="31"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n.a.",ROUND(SUMIFS('Exits'!$I$9:$I$608,'Exits'!$B$9:$B$608,'Trades'!A167),8)))</x:f>
      </x:c>
      <x:c r="E167" s="32"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n.a.",IF(OR(O167=0,COUNTIFS('Exits'!$B$9:$B$608,'Trades'!A167,'Exits'!$G$9:$G$608,-1)&gt;0),"n.a.",_xlfn.MAXIFS('Exits'!$C$9:$C$608,'Exits'!$B$9:$B$608,'Trades'!A167))))</x:f>
      </x:c>
      <x:c r="F167" s="30"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n.a.",IF(AND(O167&gt;0,SUMIFS('Exits'!$J$9:$J$608,'Exits'!$B$9:$B$608,'Trades'!A167)=O167),ROUND(SUMIFS('Exits'!$F$9:$F$608,'Exits'!$B$9:$B$608,'Trades'!A167),2),"n.a.")))</x:f>
      </x:c>
      <x:c r="G167" s="30" t="str">
        <x:f>IF(P167=0,"",IF(K167&lt;&gt;1,"n.a.",IF('Trades'!J167="NET",'Trades'!L167,ROUND(F167-'Trades'!M167-'Trades'!N167+'Trades'!O167,2))))</x:f>
      </x:c>
      <x:c r="H167" s="31" t="str">
        <x:f>IF(P167=0,"",IF(N167=1,G167/'Trades'!P167,"n.a."))</x:f>
      </x:c>
      <x:c r="I167" s="33" t="str">
        <x:f>IF(P167=0,"",IF(K167&lt;&gt;1,"Position not completed",IF(NOT(ISNUMBER('Trades'!P167)),"Risk missing or invalid: positive, ≤ 1,000,000,000, at most 2 decimals.",IF(OR('Trades'!P167&lt;=0,'Trades'!P167&gt;1000000000,ROUND('Trades'!P167,2)&lt;&gt;'Trades'!P167),"Risk missing or invalid: positive, ≤ 1,000,000,000, at most 2 decimals.",IF(AND('Trades'!Q167&lt;&gt;"PRICE",'Trades'!Q167&lt;&gt;"ALL_IN"),"Select PRICE or ALL_IN",IF('Trades'!Q167&lt;&gt;'Summary'!$K$4,"Different selected basis","Recorded"))))))</x:f>
      </x:c>
      <x:c r="J167" s="33" t="str">
        <x:f>IF(P167=0,"",IF('Summary'!$H$6="Check date filters","Check date filters",IF(L167=1,"Included",IF(K167=1,"Outside period","Not eligible"))))</x:f>
      </x:c>
      <x:c r="K167" s="29" t="n">
        <x:f>IF(P167=0,0,IF('Trades'!I167="UNSUPPORTED",4,IF(C167&lt;&gt;"",3,IF('Trades'!I167="OPEN",2,1))))</x:f>
        <x:v>0</x:v>
      </x:c>
      <x:c r="L167" s="29" t="n">
        <x:f>IF(OR(K167&lt;&gt;1,'Summary'!$H$6="Check date filters"),0,IF(AND(OR('Summary'!$B$6="",E167&gt;='Summary'!$B$6),OR('Summary'!$E$6="",E167&lt;'Summary'!$E$6+1)),1,0))</x:f>
        <x:v>0</x:v>
      </x:c>
      <x:c r="M167" s="29" t="n">
        <x:f>IF(AND(L167=1,N167=1,'Trades'!Q167='Summary'!$K$4),1,0)</x:f>
        <x:v>0</x:v>
      </x:c>
      <x:c r="N167" s="29" t="n">
        <x:f>IF(K167&lt;&gt;1,0,IF(NOT(ISNUMBER('Trades'!P167)),0,IF(AND('Trades'!P167&gt;0,'Trades'!P167&lt;=1000000000,ROUND('Trades'!P167,2)='Trades'!P167,OR('Trades'!Q167="PRICE",'Trades'!Q167="ALL_IN")),1,0)))</x:f>
        <x:v>0</x:v>
      </x:c>
      <x:c r="O167" s="29" t="n">
        <x:f>IF(P167=0,0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0,COUNTIFS('Exits'!$B$9:$B$608,'Trades'!A167,'Exits'!$K$9:$K$608,1)))</x:f>
        <x:v>0</x:v>
      </x:c>
      <x:c r="P167" s="29" t="n">
        <x:f>IF(COUNTA('Trades'!A167:I167,'Trades'!K167:T167)=0,0,1)</x:f>
        <x:v>0</x:v>
      </x:c>
    </x:row>
    <x:row r="168" ht="52" customHeight="1">
      <x:c r="A168" s="29" t="str">
        <x:f>IF(P168=0,"",IF('Trades'!A168="","[Trades "&amp;ROW()&amp;"]",'Trades'!A168))</x:f>
      </x:c>
      <x:c r="B168" s="33" t="str">
        <x:f>IF(K168=0,"",CHOOSE(K168,"Completed","Open","Incomplete / invalid","Unsupported"))</x:f>
      </x:c>
      <x:c r="C168" s="33" t="str">
        <x:f>IF(P168=0,"",IF('Trades'!I168="UNSUPPORTED","Additions / reversals are unsupported",IF('Trades'!A168="","Enter a trade ID",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IDs: text starting with A–Z, up to 64 characters; do not use *, ?, ~, =, &lt; or &gt;. Example: T-001.",IF(COUNTIFS('Trades'!$A$9:$A$208,'Trades'!A168)&lt;&gt;1,"Trade ID is duplicated",IF('Trades'!B168="","Enter the symbol",IF(AND('Trades'!C168&lt;&gt;"LONG",'Trades'!C168&lt;&gt;"SHORT"),"Select LONG or SHORT",IF(NOT(ISNUMBER('Trades'!D168)),"Enter a valid opening date/time",IF(OR('Trades'!D168&lt;1,'Trades'!D168&gt;2958465),"Enter a valid opening date/time",IF(NOT(ISNUMBER('Trades'!E168)),"Enter a positive original quantity",IF(OR('Trades'!E168&lt;=0,'Trades'!E168&gt;1000000,ROUND('Trades'!E168,8)&lt;&gt;'Trades'!E168),"Enter a positive original quantity",IF('Trades'!F168="","State the quantity unit",IF(AND('Trades'!I168&lt;&gt;"OPEN",'Trades'!I168&lt;&gt;"CLOSED"),"Select OPEN or CLOSED",IF(AND('Trades'!J168&lt;&gt;"NET",'Trades'!J168&lt;&gt;"GROSS"),"Select NET or GROSS",IF(COUNTIFS('Exits'!$B$9:$B$608,'Trades'!A168,'Exits'!$G$9:$G$608,-1)&gt;0,"Review linked exit rows",IF(D168&gt;'Trades'!E168,"Closed quantity exceeds original",IF(AND('Trades'!I168="OPEN",D168='Trades'!E168),"OPEN conflicts with no remainder",IF('Trades'!I168="OPEN","",IF(O168=0,"Add a closing event in Exits",IF(D168&lt;&gt;'Trades'!E168,"CLOSED requires all quantity closed",IF(AND('Trades'!J168="NET",NOT(ISNUMBER('Trades'!L168))),"Enter the reconciled whole-position net",IF(AND('Trades'!J168="NET",'Trades'!K168&lt;&gt;"YES"),"Confirm the net covers the whole position",IF(IF('Trades'!J168="NET",IF('Trades'!M168="",FALSE,IF(NOT(ISNUMBER('Trades'!M168)),TRUE,OR('Trades'!M168&lt;0,'Trades'!M168&gt;1000000000,ROUND('Trades'!M168,2)&lt;&gt;'Trades'!M168))),FALSE),"Money: at most 2 decimals; absolute input value ≤ 1,000,000,000.",IF(IF('Trades'!J168="NET",IF('Trades'!N168="",FALSE,IF(NOT(ISNUMBER('Trades'!N168)),TRUE,OR('Trades'!N168&lt;0,'Trades'!N168&gt;1000000000,ROUND('Trades'!N168,2)&lt;&gt;'Trades'!N168))),FALSE),"Money: at most 2 decimals; absolute input value ≤ 1,000,000,000.",IF(IF('Trades'!J168="NET",IF('Trades'!O168="",FALSE,IF(NOT(ISNUMBER('Trades'!O168)),TRUE,OR(ABS('Trades'!O168)&gt;1000000000,ROUND('Trades'!O168,2)&lt;&gt;'Trades'!O168))),FALSE),"Money: at most 2 decimals; absolute input value ≤ 1,000,000,000.",IF(AND('Trades'!J168="GROSS",NOT(ISNUMBER('Trades'!M168))),"Enter commission: zero is a value",IF(AND('Trades'!J168="GROSS",'Trades'!M168&lt;0),"Commission must be nonnegative",IF(AND('Trades'!J168="GROSS",NOT(ISNUMBER('Trades'!N168))),"Enter other fees: zero is a value",IF(AND('Trades'!J168="GROSS",'Trades'!N168&lt;0),"Other fees must be nonnegative",IF(AND('Trades'!J168="GROSS",NOT(ISNUMBER('Trades'!O168))),"Enter signed financing, including zero",IF(AND('Trades'!J168="GROSS",NOT(ISNUMBER(F168))),"Enter gross P&amp;L for every exit",IF(IF('Trades'!J168="NET",OR(ABS('Trades'!L168)&gt;1000000000,ROUND('Trades'!L168,2)&lt;&gt;'Trades'!L168),FALSE),"Money: at most 2 decimals; absolute input value ≤ 1,000,000,000.",IF(IF('Trades'!J168="GROSS",OR(ABS('Trades'!M168)&gt;1000000000,ABS('Trades'!N168)&gt;1000000000,ABS('Trades'!O168)&gt;1000000000,ROUND('Trades'!M168,2)&lt;&gt;'Trades'!M168,ROUND('Trades'!N168,2)&lt;&gt;'Trades'!N168,ROUND('Trades'!O168,2)&lt;&gt;'Trades'!O168),FALSE),"Money: at most 2 decimals; absolute input value ≤ 1,000,000,000.",IF(AND('Trades'!G168&lt;&gt;"",OR(NOT(ISNUMBER('Trades'!G168)),'Trades'!G168&lt;=0)),"Enter a positive price or leave blank",IF(AND('Trades'!H168&lt;&gt;"",OR(NOT(ISNUMBER('Trades'!H168)),'Trades'!H168&lt;=0)),"Enter a positive price or leave blank","")))))))))))))))))))))))))))))))))))</x:f>
      </x:c>
      <x:c r="D168" s="31"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n.a.",ROUND(SUMIFS('Exits'!$I$9:$I$608,'Exits'!$B$9:$B$608,'Trades'!A168),8)))</x:f>
      </x:c>
      <x:c r="E168" s="32"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n.a.",IF(OR(O168=0,COUNTIFS('Exits'!$B$9:$B$608,'Trades'!A168,'Exits'!$G$9:$G$608,-1)&gt;0),"n.a.",_xlfn.MAXIFS('Exits'!$C$9:$C$608,'Exits'!$B$9:$B$608,'Trades'!A168))))</x:f>
      </x:c>
      <x:c r="F168" s="30"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n.a.",IF(AND(O168&gt;0,SUMIFS('Exits'!$J$9:$J$608,'Exits'!$B$9:$B$608,'Trades'!A168)=O168),ROUND(SUMIFS('Exits'!$F$9:$F$608,'Exits'!$B$9:$B$608,'Trades'!A168),2),"n.a.")))</x:f>
      </x:c>
      <x:c r="G168" s="30" t="str">
        <x:f>IF(P168=0,"",IF(K168&lt;&gt;1,"n.a.",IF('Trades'!J168="NET",'Trades'!L168,ROUND(F168-'Trades'!M168-'Trades'!N168+'Trades'!O168,2))))</x:f>
      </x:c>
      <x:c r="H168" s="31" t="str">
        <x:f>IF(P168=0,"",IF(N168=1,G168/'Trades'!P168,"n.a."))</x:f>
      </x:c>
      <x:c r="I168" s="33" t="str">
        <x:f>IF(P168=0,"",IF(K168&lt;&gt;1,"Position not completed",IF(NOT(ISNUMBER('Trades'!P168)),"Risk missing or invalid: positive, ≤ 1,000,000,000, at most 2 decimals.",IF(OR('Trades'!P168&lt;=0,'Trades'!P168&gt;1000000000,ROUND('Trades'!P168,2)&lt;&gt;'Trades'!P168),"Risk missing or invalid: positive, ≤ 1,000,000,000, at most 2 decimals.",IF(AND('Trades'!Q168&lt;&gt;"PRICE",'Trades'!Q168&lt;&gt;"ALL_IN"),"Select PRICE or ALL_IN",IF('Trades'!Q168&lt;&gt;'Summary'!$K$4,"Different selected basis","Recorded"))))))</x:f>
      </x:c>
      <x:c r="J168" s="33" t="str">
        <x:f>IF(P168=0,"",IF('Summary'!$H$6="Check date filters","Check date filters",IF(L168=1,"Included",IF(K168=1,"Outside period","Not eligible"))))</x:f>
      </x:c>
      <x:c r="K168" s="29" t="n">
        <x:f>IF(P168=0,0,IF('Trades'!I168="UNSUPPORTED",4,IF(C168&lt;&gt;"",3,IF('Trades'!I168="OPEN",2,1))))</x:f>
        <x:v>0</x:v>
      </x:c>
      <x:c r="L168" s="29" t="n">
        <x:f>IF(OR(K168&lt;&gt;1,'Summary'!$H$6="Check date filters"),0,IF(AND(OR('Summary'!$B$6="",E168&gt;='Summary'!$B$6),OR('Summary'!$E$6="",E168&lt;'Summary'!$E$6+1)),1,0))</x:f>
        <x:v>0</x:v>
      </x:c>
      <x:c r="M168" s="29" t="n">
        <x:f>IF(AND(L168=1,N168=1,'Trades'!Q168='Summary'!$K$4),1,0)</x:f>
        <x:v>0</x:v>
      </x:c>
      <x:c r="N168" s="29" t="n">
        <x:f>IF(K168&lt;&gt;1,0,IF(NOT(ISNUMBER('Trades'!P168)),0,IF(AND('Trades'!P168&gt;0,'Trades'!P168&lt;=1000000000,ROUND('Trades'!P168,2)='Trades'!P168,OR('Trades'!Q168="PRICE",'Trades'!Q168="ALL_IN")),1,0)))</x:f>
        <x:v>0</x:v>
      </x:c>
      <x:c r="O168" s="29" t="n">
        <x:f>IF(P168=0,0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0,COUNTIFS('Exits'!$B$9:$B$608,'Trades'!A168,'Exits'!$K$9:$K$608,1)))</x:f>
        <x:v>0</x:v>
      </x:c>
      <x:c r="P168" s="29" t="n">
        <x:f>IF(COUNTA('Trades'!A168:I168,'Trades'!K168:T168)=0,0,1)</x:f>
        <x:v>0</x:v>
      </x:c>
    </x:row>
    <x:row r="169" ht="52" customHeight="1">
      <x:c r="A169" s="29" t="str">
        <x:f>IF(P169=0,"",IF('Trades'!A169="","[Trades "&amp;ROW()&amp;"]",'Trades'!A169))</x:f>
      </x:c>
      <x:c r="B169" s="33" t="str">
        <x:f>IF(K169=0,"",CHOOSE(K169,"Completed","Open","Incomplete / invalid","Unsupported"))</x:f>
      </x:c>
      <x:c r="C169" s="33" t="str">
        <x:f>IF(P169=0,"",IF('Trades'!I169="UNSUPPORTED","Additions / reversals are unsupported",IF('Trades'!A169="","Enter a trade ID",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IDs: text starting with A–Z, up to 64 characters; do not use *, ?, ~, =, &lt; or &gt;. Example: T-001.",IF(COUNTIFS('Trades'!$A$9:$A$208,'Trades'!A169)&lt;&gt;1,"Trade ID is duplicated",IF('Trades'!B169="","Enter the symbol",IF(AND('Trades'!C169&lt;&gt;"LONG",'Trades'!C169&lt;&gt;"SHORT"),"Select LONG or SHORT",IF(NOT(ISNUMBER('Trades'!D169)),"Enter a valid opening date/time",IF(OR('Trades'!D169&lt;1,'Trades'!D169&gt;2958465),"Enter a valid opening date/time",IF(NOT(ISNUMBER('Trades'!E169)),"Enter a positive original quantity",IF(OR('Trades'!E169&lt;=0,'Trades'!E169&gt;1000000,ROUND('Trades'!E169,8)&lt;&gt;'Trades'!E169),"Enter a positive original quantity",IF('Trades'!F169="","State the quantity unit",IF(AND('Trades'!I169&lt;&gt;"OPEN",'Trades'!I169&lt;&gt;"CLOSED"),"Select OPEN or CLOSED",IF(AND('Trades'!J169&lt;&gt;"NET",'Trades'!J169&lt;&gt;"GROSS"),"Select NET or GROSS",IF(COUNTIFS('Exits'!$B$9:$B$608,'Trades'!A169,'Exits'!$G$9:$G$608,-1)&gt;0,"Review linked exit rows",IF(D169&gt;'Trades'!E169,"Closed quantity exceeds original",IF(AND('Trades'!I169="OPEN",D169='Trades'!E169),"OPEN conflicts with no remainder",IF('Trades'!I169="OPEN","",IF(O169=0,"Add a closing event in Exits",IF(D169&lt;&gt;'Trades'!E169,"CLOSED requires all quantity closed",IF(AND('Trades'!J169="NET",NOT(ISNUMBER('Trades'!L169))),"Enter the reconciled whole-position net",IF(AND('Trades'!J169="NET",'Trades'!K169&lt;&gt;"YES"),"Confirm the net covers the whole position",IF(IF('Trades'!J169="NET",IF('Trades'!M169="",FALSE,IF(NOT(ISNUMBER('Trades'!M169)),TRUE,OR('Trades'!M169&lt;0,'Trades'!M169&gt;1000000000,ROUND('Trades'!M169,2)&lt;&gt;'Trades'!M169))),FALSE),"Money: at most 2 decimals; absolute input value ≤ 1,000,000,000.",IF(IF('Trades'!J169="NET",IF('Trades'!N169="",FALSE,IF(NOT(ISNUMBER('Trades'!N169)),TRUE,OR('Trades'!N169&lt;0,'Trades'!N169&gt;1000000000,ROUND('Trades'!N169,2)&lt;&gt;'Trades'!N169))),FALSE),"Money: at most 2 decimals; absolute input value ≤ 1,000,000,000.",IF(IF('Trades'!J169="NET",IF('Trades'!O169="",FALSE,IF(NOT(ISNUMBER('Trades'!O169)),TRUE,OR(ABS('Trades'!O169)&gt;1000000000,ROUND('Trades'!O169,2)&lt;&gt;'Trades'!O169))),FALSE),"Money: at most 2 decimals; absolute input value ≤ 1,000,000,000.",IF(AND('Trades'!J169="GROSS",NOT(ISNUMBER('Trades'!M169))),"Enter commission: zero is a value",IF(AND('Trades'!J169="GROSS",'Trades'!M169&lt;0),"Commission must be nonnegative",IF(AND('Trades'!J169="GROSS",NOT(ISNUMBER('Trades'!N169))),"Enter other fees: zero is a value",IF(AND('Trades'!J169="GROSS",'Trades'!N169&lt;0),"Other fees must be nonnegative",IF(AND('Trades'!J169="GROSS",NOT(ISNUMBER('Trades'!O169))),"Enter signed financing, including zero",IF(AND('Trades'!J169="GROSS",NOT(ISNUMBER(F169))),"Enter gross P&amp;L for every exit",IF(IF('Trades'!J169="NET",OR(ABS('Trades'!L169)&gt;1000000000,ROUND('Trades'!L169,2)&lt;&gt;'Trades'!L169),FALSE),"Money: at most 2 decimals; absolute input value ≤ 1,000,000,000.",IF(IF('Trades'!J169="GROSS",OR(ABS('Trades'!M169)&gt;1000000000,ABS('Trades'!N169)&gt;1000000000,ABS('Trades'!O169)&gt;1000000000,ROUND('Trades'!M169,2)&lt;&gt;'Trades'!M169,ROUND('Trades'!N169,2)&lt;&gt;'Trades'!N169,ROUND('Trades'!O169,2)&lt;&gt;'Trades'!O169),FALSE),"Money: at most 2 decimals; absolute input value ≤ 1,000,000,000.",IF(AND('Trades'!G169&lt;&gt;"",OR(NOT(ISNUMBER('Trades'!G169)),'Trades'!G169&lt;=0)),"Enter a positive price or leave blank",IF(AND('Trades'!H169&lt;&gt;"",OR(NOT(ISNUMBER('Trades'!H169)),'Trades'!H169&lt;=0)),"Enter a positive price or leave blank","")))))))))))))))))))))))))))))))))))</x:f>
      </x:c>
      <x:c r="D169" s="31"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n.a.",ROUND(SUMIFS('Exits'!$I$9:$I$608,'Exits'!$B$9:$B$608,'Trades'!A169),8)))</x:f>
      </x:c>
      <x:c r="E169" s="32"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n.a.",IF(OR(O169=0,COUNTIFS('Exits'!$B$9:$B$608,'Trades'!A169,'Exits'!$G$9:$G$608,-1)&gt;0),"n.a.",_xlfn.MAXIFS('Exits'!$C$9:$C$608,'Exits'!$B$9:$B$608,'Trades'!A169))))</x:f>
      </x:c>
      <x:c r="F169" s="30"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n.a.",IF(AND(O169&gt;0,SUMIFS('Exits'!$J$9:$J$608,'Exits'!$B$9:$B$608,'Trades'!A169)=O169),ROUND(SUMIFS('Exits'!$F$9:$F$608,'Exits'!$B$9:$B$608,'Trades'!A169),2),"n.a.")))</x:f>
      </x:c>
      <x:c r="G169" s="30" t="str">
        <x:f>IF(P169=0,"",IF(K169&lt;&gt;1,"n.a.",IF('Trades'!J169="NET",'Trades'!L169,ROUND(F169-'Trades'!M169-'Trades'!N169+'Trades'!O169,2))))</x:f>
      </x:c>
      <x:c r="H169" s="31" t="str">
        <x:f>IF(P169=0,"",IF(N169=1,G169/'Trades'!P169,"n.a."))</x:f>
      </x:c>
      <x:c r="I169" s="33" t="str">
        <x:f>IF(P169=0,"",IF(K169&lt;&gt;1,"Position not completed",IF(NOT(ISNUMBER('Trades'!P169)),"Risk missing or invalid: positive, ≤ 1,000,000,000, at most 2 decimals.",IF(OR('Trades'!P169&lt;=0,'Trades'!P169&gt;1000000000,ROUND('Trades'!P169,2)&lt;&gt;'Trades'!P169),"Risk missing or invalid: positive, ≤ 1,000,000,000, at most 2 decimals.",IF(AND('Trades'!Q169&lt;&gt;"PRICE",'Trades'!Q169&lt;&gt;"ALL_IN"),"Select PRICE or ALL_IN",IF('Trades'!Q169&lt;&gt;'Summary'!$K$4,"Different selected basis","Recorded"))))))</x:f>
      </x:c>
      <x:c r="J169" s="33" t="str">
        <x:f>IF(P169=0,"",IF('Summary'!$H$6="Check date filters","Check date filters",IF(L169=1,"Included",IF(K169=1,"Outside period","Not eligible"))))</x:f>
      </x:c>
      <x:c r="K169" s="29" t="n">
        <x:f>IF(P169=0,0,IF('Trades'!I169="UNSUPPORTED",4,IF(C169&lt;&gt;"",3,IF('Trades'!I169="OPEN",2,1))))</x:f>
        <x:v>0</x:v>
      </x:c>
      <x:c r="L169" s="29" t="n">
        <x:f>IF(OR(K169&lt;&gt;1,'Summary'!$H$6="Check date filters"),0,IF(AND(OR('Summary'!$B$6="",E169&gt;='Summary'!$B$6),OR('Summary'!$E$6="",E169&lt;'Summary'!$E$6+1)),1,0))</x:f>
        <x:v>0</x:v>
      </x:c>
      <x:c r="M169" s="29" t="n">
        <x:f>IF(AND(L169=1,N169=1,'Trades'!Q169='Summary'!$K$4),1,0)</x:f>
        <x:v>0</x:v>
      </x:c>
      <x:c r="N169" s="29" t="n">
        <x:f>IF(K169&lt;&gt;1,0,IF(NOT(ISNUMBER('Trades'!P169)),0,IF(AND('Trades'!P169&gt;0,'Trades'!P169&lt;=1000000000,ROUND('Trades'!P169,2)='Trades'!P169,OR('Trades'!Q169="PRICE",'Trades'!Q169="ALL_IN")),1,0)))</x:f>
        <x:v>0</x:v>
      </x:c>
      <x:c r="O169" s="29" t="n">
        <x:f>IF(P169=0,0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0,COUNTIFS('Exits'!$B$9:$B$608,'Trades'!A169,'Exits'!$K$9:$K$608,1)))</x:f>
        <x:v>0</x:v>
      </x:c>
      <x:c r="P169" s="29" t="n">
        <x:f>IF(COUNTA('Trades'!A169:I169,'Trades'!K169:T169)=0,0,1)</x:f>
        <x:v>0</x:v>
      </x:c>
    </x:row>
    <x:row r="170" ht="52" customHeight="1">
      <x:c r="A170" s="29" t="str">
        <x:f>IF(P170=0,"",IF('Trades'!A170="","[Trades "&amp;ROW()&amp;"]",'Trades'!A170))</x:f>
      </x:c>
      <x:c r="B170" s="33" t="str">
        <x:f>IF(K170=0,"",CHOOSE(K170,"Completed","Open","Incomplete / invalid","Unsupported"))</x:f>
      </x:c>
      <x:c r="C170" s="33" t="str">
        <x:f>IF(P170=0,"",IF('Trades'!I170="UNSUPPORTED","Additions / reversals are unsupported",IF('Trades'!A170="","Enter a trade ID",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IDs: text starting with A–Z, up to 64 characters; do not use *, ?, ~, =, &lt; or &gt;. Example: T-001.",IF(COUNTIFS('Trades'!$A$9:$A$208,'Trades'!A170)&lt;&gt;1,"Trade ID is duplicated",IF('Trades'!B170="","Enter the symbol",IF(AND('Trades'!C170&lt;&gt;"LONG",'Trades'!C170&lt;&gt;"SHORT"),"Select LONG or SHORT",IF(NOT(ISNUMBER('Trades'!D170)),"Enter a valid opening date/time",IF(OR('Trades'!D170&lt;1,'Trades'!D170&gt;2958465),"Enter a valid opening date/time",IF(NOT(ISNUMBER('Trades'!E170)),"Enter a positive original quantity",IF(OR('Trades'!E170&lt;=0,'Trades'!E170&gt;1000000,ROUND('Trades'!E170,8)&lt;&gt;'Trades'!E170),"Enter a positive original quantity",IF('Trades'!F170="","State the quantity unit",IF(AND('Trades'!I170&lt;&gt;"OPEN",'Trades'!I170&lt;&gt;"CLOSED"),"Select OPEN or CLOSED",IF(AND('Trades'!J170&lt;&gt;"NET",'Trades'!J170&lt;&gt;"GROSS"),"Select NET or GROSS",IF(COUNTIFS('Exits'!$B$9:$B$608,'Trades'!A170,'Exits'!$G$9:$G$608,-1)&gt;0,"Review linked exit rows",IF(D170&gt;'Trades'!E170,"Closed quantity exceeds original",IF(AND('Trades'!I170="OPEN",D170='Trades'!E170),"OPEN conflicts with no remainder",IF('Trades'!I170="OPEN","",IF(O170=0,"Add a closing event in Exits",IF(D170&lt;&gt;'Trades'!E170,"CLOSED requires all quantity closed",IF(AND('Trades'!J170="NET",NOT(ISNUMBER('Trades'!L170))),"Enter the reconciled whole-position net",IF(AND('Trades'!J170="NET",'Trades'!K170&lt;&gt;"YES"),"Confirm the net covers the whole position",IF(IF('Trades'!J170="NET",IF('Trades'!M170="",FALSE,IF(NOT(ISNUMBER('Trades'!M170)),TRUE,OR('Trades'!M170&lt;0,'Trades'!M170&gt;1000000000,ROUND('Trades'!M170,2)&lt;&gt;'Trades'!M170))),FALSE),"Money: at most 2 decimals; absolute input value ≤ 1,000,000,000.",IF(IF('Trades'!J170="NET",IF('Trades'!N170="",FALSE,IF(NOT(ISNUMBER('Trades'!N170)),TRUE,OR('Trades'!N170&lt;0,'Trades'!N170&gt;1000000000,ROUND('Trades'!N170,2)&lt;&gt;'Trades'!N170))),FALSE),"Money: at most 2 decimals; absolute input value ≤ 1,000,000,000.",IF(IF('Trades'!J170="NET",IF('Trades'!O170="",FALSE,IF(NOT(ISNUMBER('Trades'!O170)),TRUE,OR(ABS('Trades'!O170)&gt;1000000000,ROUND('Trades'!O170,2)&lt;&gt;'Trades'!O170))),FALSE),"Money: at most 2 decimals; absolute input value ≤ 1,000,000,000.",IF(AND('Trades'!J170="GROSS",NOT(ISNUMBER('Trades'!M170))),"Enter commission: zero is a value",IF(AND('Trades'!J170="GROSS",'Trades'!M170&lt;0),"Commission must be nonnegative",IF(AND('Trades'!J170="GROSS",NOT(ISNUMBER('Trades'!N170))),"Enter other fees: zero is a value",IF(AND('Trades'!J170="GROSS",'Trades'!N170&lt;0),"Other fees must be nonnegative",IF(AND('Trades'!J170="GROSS",NOT(ISNUMBER('Trades'!O170))),"Enter signed financing, including zero",IF(AND('Trades'!J170="GROSS",NOT(ISNUMBER(F170))),"Enter gross P&amp;L for every exit",IF(IF('Trades'!J170="NET",OR(ABS('Trades'!L170)&gt;1000000000,ROUND('Trades'!L170,2)&lt;&gt;'Trades'!L170),FALSE),"Money: at most 2 decimals; absolute input value ≤ 1,000,000,000.",IF(IF('Trades'!J170="GROSS",OR(ABS('Trades'!M170)&gt;1000000000,ABS('Trades'!N170)&gt;1000000000,ABS('Trades'!O170)&gt;1000000000,ROUND('Trades'!M170,2)&lt;&gt;'Trades'!M170,ROUND('Trades'!N170,2)&lt;&gt;'Trades'!N170,ROUND('Trades'!O170,2)&lt;&gt;'Trades'!O170),FALSE),"Money: at most 2 decimals; absolute input value ≤ 1,000,000,000.",IF(AND('Trades'!G170&lt;&gt;"",OR(NOT(ISNUMBER('Trades'!G170)),'Trades'!G170&lt;=0)),"Enter a positive price or leave blank",IF(AND('Trades'!H170&lt;&gt;"",OR(NOT(ISNUMBER('Trades'!H170)),'Trades'!H170&lt;=0)),"Enter a positive price or leave blank","")))))))))))))))))))))))))))))))))))</x:f>
      </x:c>
      <x:c r="D170" s="31"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n.a.",ROUND(SUMIFS('Exits'!$I$9:$I$608,'Exits'!$B$9:$B$608,'Trades'!A170),8)))</x:f>
      </x:c>
      <x:c r="E170" s="32"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n.a.",IF(OR(O170=0,COUNTIFS('Exits'!$B$9:$B$608,'Trades'!A170,'Exits'!$G$9:$G$608,-1)&gt;0),"n.a.",_xlfn.MAXIFS('Exits'!$C$9:$C$608,'Exits'!$B$9:$B$608,'Trades'!A170))))</x:f>
      </x:c>
      <x:c r="F170" s="30"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n.a.",IF(AND(O170&gt;0,SUMIFS('Exits'!$J$9:$J$608,'Exits'!$B$9:$B$608,'Trades'!A170)=O170),ROUND(SUMIFS('Exits'!$F$9:$F$608,'Exits'!$B$9:$B$608,'Trades'!A170),2),"n.a.")))</x:f>
      </x:c>
      <x:c r="G170" s="30" t="str">
        <x:f>IF(P170=0,"",IF(K170&lt;&gt;1,"n.a.",IF('Trades'!J170="NET",'Trades'!L170,ROUND(F170-'Trades'!M170-'Trades'!N170+'Trades'!O170,2))))</x:f>
      </x:c>
      <x:c r="H170" s="31" t="str">
        <x:f>IF(P170=0,"",IF(N170=1,G170/'Trades'!P170,"n.a."))</x:f>
      </x:c>
      <x:c r="I170" s="33" t="str">
        <x:f>IF(P170=0,"",IF(K170&lt;&gt;1,"Position not completed",IF(NOT(ISNUMBER('Trades'!P170)),"Risk missing or invalid: positive, ≤ 1,000,000,000, at most 2 decimals.",IF(OR('Trades'!P170&lt;=0,'Trades'!P170&gt;1000000000,ROUND('Trades'!P170,2)&lt;&gt;'Trades'!P170),"Risk missing or invalid: positive, ≤ 1,000,000,000, at most 2 decimals.",IF(AND('Trades'!Q170&lt;&gt;"PRICE",'Trades'!Q170&lt;&gt;"ALL_IN"),"Select PRICE or ALL_IN",IF('Trades'!Q170&lt;&gt;'Summary'!$K$4,"Different selected basis","Recorded"))))))</x:f>
      </x:c>
      <x:c r="J170" s="33" t="str">
        <x:f>IF(P170=0,"",IF('Summary'!$H$6="Check date filters","Check date filters",IF(L170=1,"Included",IF(K170=1,"Outside period","Not eligible"))))</x:f>
      </x:c>
      <x:c r="K170" s="29" t="n">
        <x:f>IF(P170=0,0,IF('Trades'!I170="UNSUPPORTED",4,IF(C170&lt;&gt;"",3,IF('Trades'!I170="OPEN",2,1))))</x:f>
        <x:v>0</x:v>
      </x:c>
      <x:c r="L170" s="29" t="n">
        <x:f>IF(OR(K170&lt;&gt;1,'Summary'!$H$6="Check date filters"),0,IF(AND(OR('Summary'!$B$6="",E170&gt;='Summary'!$B$6),OR('Summary'!$E$6="",E170&lt;'Summary'!$E$6+1)),1,0))</x:f>
        <x:v>0</x:v>
      </x:c>
      <x:c r="M170" s="29" t="n">
        <x:f>IF(AND(L170=1,N170=1,'Trades'!Q170='Summary'!$K$4),1,0)</x:f>
        <x:v>0</x:v>
      </x:c>
      <x:c r="N170" s="29" t="n">
        <x:f>IF(K170&lt;&gt;1,0,IF(NOT(ISNUMBER('Trades'!P170)),0,IF(AND('Trades'!P170&gt;0,'Trades'!P170&lt;=1000000000,ROUND('Trades'!P170,2)='Trades'!P170,OR('Trades'!Q170="PRICE",'Trades'!Q170="ALL_IN")),1,0)))</x:f>
        <x:v>0</x:v>
      </x:c>
      <x:c r="O170" s="29" t="n">
        <x:f>IF(P170=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0,COUNTIFS('Exits'!$B$9:$B$608,'Trades'!A170,'Exits'!$K$9:$K$608,1)))</x:f>
        <x:v>0</x:v>
      </x:c>
      <x:c r="P170" s="29" t="n">
        <x:f>IF(COUNTA('Trades'!A170:I170,'Trades'!K170:T170)=0,0,1)</x:f>
        <x:v>0</x:v>
      </x:c>
    </x:row>
    <x:row r="171" ht="52" customHeight="1">
      <x:c r="A171" s="29" t="str">
        <x:f>IF(P171=0,"",IF('Trades'!A171="","[Trades "&amp;ROW()&amp;"]",'Trades'!A171))</x:f>
      </x:c>
      <x:c r="B171" s="33" t="str">
        <x:f>IF(K171=0,"",CHOOSE(K171,"Completed","Open","Incomplete / invalid","Unsupported"))</x:f>
      </x:c>
      <x:c r="C171" s="33" t="str">
        <x:f>IF(P171=0,"",IF('Trades'!I171="UNSUPPORTED","Additions / reversals are unsupported",IF('Trades'!A171="","Enter a trade ID",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IDs: text starting with A–Z, up to 64 characters; do not use *, ?, ~, =, &lt; or &gt;. Example: T-001.",IF(COUNTIFS('Trades'!$A$9:$A$208,'Trades'!A171)&lt;&gt;1,"Trade ID is duplicated",IF('Trades'!B171="","Enter the symbol",IF(AND('Trades'!C171&lt;&gt;"LONG",'Trades'!C171&lt;&gt;"SHORT"),"Select LONG or SHORT",IF(NOT(ISNUMBER('Trades'!D171)),"Enter a valid opening date/time",IF(OR('Trades'!D171&lt;1,'Trades'!D171&gt;2958465),"Enter a valid opening date/time",IF(NOT(ISNUMBER('Trades'!E171)),"Enter a positive original quantity",IF(OR('Trades'!E171&lt;=0,'Trades'!E171&gt;1000000,ROUND('Trades'!E171,8)&lt;&gt;'Trades'!E171),"Enter a positive original quantity",IF('Trades'!F171="","State the quantity unit",IF(AND('Trades'!I171&lt;&gt;"OPEN",'Trades'!I171&lt;&gt;"CLOSED"),"Select OPEN or CLOSED",IF(AND('Trades'!J171&lt;&gt;"NET",'Trades'!J171&lt;&gt;"GROSS"),"Select NET or GROSS",IF(COUNTIFS('Exits'!$B$9:$B$608,'Trades'!A171,'Exits'!$G$9:$G$608,-1)&gt;0,"Review linked exit rows",IF(D171&gt;'Trades'!E171,"Closed quantity exceeds original",IF(AND('Trades'!I171="OPEN",D171='Trades'!E171),"OPEN conflicts with no remainder",IF('Trades'!I171="OPEN","",IF(O171=0,"Add a closing event in Exits",IF(D171&lt;&gt;'Trades'!E171,"CLOSED requires all quantity closed",IF(AND('Trades'!J171="NET",NOT(ISNUMBER('Trades'!L171))),"Enter the reconciled whole-position net",IF(AND('Trades'!J171="NET",'Trades'!K171&lt;&gt;"YES"),"Confirm the net covers the whole position",IF(IF('Trades'!J171="NET",IF('Trades'!M171="",FALSE,IF(NOT(ISNUMBER('Trades'!M171)),TRUE,OR('Trades'!M171&lt;0,'Trades'!M171&gt;1000000000,ROUND('Trades'!M171,2)&lt;&gt;'Trades'!M171))),FALSE),"Money: at most 2 decimals; absolute input value ≤ 1,000,000,000.",IF(IF('Trades'!J171="NET",IF('Trades'!N171="",FALSE,IF(NOT(ISNUMBER('Trades'!N171)),TRUE,OR('Trades'!N171&lt;0,'Trades'!N171&gt;1000000000,ROUND('Trades'!N171,2)&lt;&gt;'Trades'!N171))),FALSE),"Money: at most 2 decimals; absolute input value ≤ 1,000,000,000.",IF(IF('Trades'!J171="NET",IF('Trades'!O171="",FALSE,IF(NOT(ISNUMBER('Trades'!O171)),TRUE,OR(ABS('Trades'!O171)&gt;1000000000,ROUND('Trades'!O171,2)&lt;&gt;'Trades'!O171))),FALSE),"Money: at most 2 decimals; absolute input value ≤ 1,000,000,000.",IF(AND('Trades'!J171="GROSS",NOT(ISNUMBER('Trades'!M171))),"Enter commission: zero is a value",IF(AND('Trades'!J171="GROSS",'Trades'!M171&lt;0),"Commission must be nonnegative",IF(AND('Trades'!J171="GROSS",NOT(ISNUMBER('Trades'!N171))),"Enter other fees: zero is a value",IF(AND('Trades'!J171="GROSS",'Trades'!N171&lt;0),"Other fees must be nonnegative",IF(AND('Trades'!J171="GROSS",NOT(ISNUMBER('Trades'!O171))),"Enter signed financing, including zero",IF(AND('Trades'!J171="GROSS",NOT(ISNUMBER(F171))),"Enter gross P&amp;L for every exit",IF(IF('Trades'!J171="NET",OR(ABS('Trades'!L171)&gt;1000000000,ROUND('Trades'!L171,2)&lt;&gt;'Trades'!L171),FALSE),"Money: at most 2 decimals; absolute input value ≤ 1,000,000,000.",IF(IF('Trades'!J171="GROSS",OR(ABS('Trades'!M171)&gt;1000000000,ABS('Trades'!N171)&gt;1000000000,ABS('Trades'!O171)&gt;1000000000,ROUND('Trades'!M171,2)&lt;&gt;'Trades'!M171,ROUND('Trades'!N171,2)&lt;&gt;'Trades'!N171,ROUND('Trades'!O171,2)&lt;&gt;'Trades'!O171),FALSE),"Money: at most 2 decimals; absolute input value ≤ 1,000,000,000.",IF(AND('Trades'!G171&lt;&gt;"",OR(NOT(ISNUMBER('Trades'!G171)),'Trades'!G171&lt;=0)),"Enter a positive price or leave blank",IF(AND('Trades'!H171&lt;&gt;"",OR(NOT(ISNUMBER('Trades'!H171)),'Trades'!H171&lt;=0)),"Enter a positive price or leave blank","")))))))))))))))))))))))))))))))))))</x:f>
      </x:c>
      <x:c r="D171" s="31"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n.a.",ROUND(SUMIFS('Exits'!$I$9:$I$608,'Exits'!$B$9:$B$608,'Trades'!A171),8)))</x:f>
      </x:c>
      <x:c r="E171" s="32"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n.a.",IF(OR(O171=0,COUNTIFS('Exits'!$B$9:$B$608,'Trades'!A171,'Exits'!$G$9:$G$608,-1)&gt;0),"n.a.",_xlfn.MAXIFS('Exits'!$C$9:$C$608,'Exits'!$B$9:$B$608,'Trades'!A171))))</x:f>
      </x:c>
      <x:c r="F171" s="30"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n.a.",IF(AND(O171&gt;0,SUMIFS('Exits'!$J$9:$J$608,'Exits'!$B$9:$B$608,'Trades'!A171)=O171),ROUND(SUMIFS('Exits'!$F$9:$F$608,'Exits'!$B$9:$B$608,'Trades'!A171),2),"n.a.")))</x:f>
      </x:c>
      <x:c r="G171" s="30" t="str">
        <x:f>IF(P171=0,"",IF(K171&lt;&gt;1,"n.a.",IF('Trades'!J171="NET",'Trades'!L171,ROUND(F171-'Trades'!M171-'Trades'!N171+'Trades'!O171,2))))</x:f>
      </x:c>
      <x:c r="H171" s="31" t="str">
        <x:f>IF(P171=0,"",IF(N171=1,G171/'Trades'!P171,"n.a."))</x:f>
      </x:c>
      <x:c r="I171" s="33" t="str">
        <x:f>IF(P171=0,"",IF(K171&lt;&gt;1,"Position not completed",IF(NOT(ISNUMBER('Trades'!P171)),"Risk missing or invalid: positive, ≤ 1,000,000,000, at most 2 decimals.",IF(OR('Trades'!P171&lt;=0,'Trades'!P171&gt;1000000000,ROUND('Trades'!P171,2)&lt;&gt;'Trades'!P171),"Risk missing or invalid: positive, ≤ 1,000,000,000, at most 2 decimals.",IF(AND('Trades'!Q171&lt;&gt;"PRICE",'Trades'!Q171&lt;&gt;"ALL_IN"),"Select PRICE or ALL_IN",IF('Trades'!Q171&lt;&gt;'Summary'!$K$4,"Different selected basis","Recorded"))))))</x:f>
      </x:c>
      <x:c r="J171" s="33" t="str">
        <x:f>IF(P171=0,"",IF('Summary'!$H$6="Check date filters","Check date filters",IF(L171=1,"Included",IF(K171=1,"Outside period","Not eligible"))))</x:f>
      </x:c>
      <x:c r="K171" s="29" t="n">
        <x:f>IF(P171=0,0,IF('Trades'!I171="UNSUPPORTED",4,IF(C171&lt;&gt;"",3,IF('Trades'!I171="OPEN",2,1))))</x:f>
        <x:v>0</x:v>
      </x:c>
      <x:c r="L171" s="29" t="n">
        <x:f>IF(OR(K171&lt;&gt;1,'Summary'!$H$6="Check date filters"),0,IF(AND(OR('Summary'!$B$6="",E171&gt;='Summary'!$B$6),OR('Summary'!$E$6="",E171&lt;'Summary'!$E$6+1)),1,0))</x:f>
        <x:v>0</x:v>
      </x:c>
      <x:c r="M171" s="29" t="n">
        <x:f>IF(AND(L171=1,N171=1,'Trades'!Q171='Summary'!$K$4),1,0)</x:f>
        <x:v>0</x:v>
      </x:c>
      <x:c r="N171" s="29" t="n">
        <x:f>IF(K171&lt;&gt;1,0,IF(NOT(ISNUMBER('Trades'!P171)),0,IF(AND('Trades'!P171&gt;0,'Trades'!P171&lt;=1000000000,ROUND('Trades'!P171,2)='Trades'!P171,OR('Trades'!Q171="PRICE",'Trades'!Q171="ALL_IN")),1,0)))</x:f>
        <x:v>0</x:v>
      </x:c>
      <x:c r="O171" s="29" t="n">
        <x:f>IF(P171=0,0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0,COUNTIFS('Exits'!$B$9:$B$608,'Trades'!A171,'Exits'!$K$9:$K$608,1)))</x:f>
        <x:v>0</x:v>
      </x:c>
      <x:c r="P171" s="29" t="n">
        <x:f>IF(COUNTA('Trades'!A171:I171,'Trades'!K171:T171)=0,0,1)</x:f>
        <x:v>0</x:v>
      </x:c>
    </x:row>
    <x:row r="172" ht="52" customHeight="1">
      <x:c r="A172" s="29" t="str">
        <x:f>IF(P172=0,"",IF('Trades'!A172="","[Trades "&amp;ROW()&amp;"]",'Trades'!A172))</x:f>
      </x:c>
      <x:c r="B172" s="33" t="str">
        <x:f>IF(K172=0,"",CHOOSE(K172,"Completed","Open","Incomplete / invalid","Unsupported"))</x:f>
      </x:c>
      <x:c r="C172" s="33" t="str">
        <x:f>IF(P172=0,"",IF('Trades'!I172="UNSUPPORTED","Additions / reversals are unsupported",IF('Trades'!A172="","Enter a trade ID",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IDs: text starting with A–Z, up to 64 characters; do not use *, ?, ~, =, &lt; or &gt;. Example: T-001.",IF(COUNTIFS('Trades'!$A$9:$A$208,'Trades'!A172)&lt;&gt;1,"Trade ID is duplicated",IF('Trades'!B172="","Enter the symbol",IF(AND('Trades'!C172&lt;&gt;"LONG",'Trades'!C172&lt;&gt;"SHORT"),"Select LONG or SHORT",IF(NOT(ISNUMBER('Trades'!D172)),"Enter a valid opening date/time",IF(OR('Trades'!D172&lt;1,'Trades'!D172&gt;2958465),"Enter a valid opening date/time",IF(NOT(ISNUMBER('Trades'!E172)),"Enter a positive original quantity",IF(OR('Trades'!E172&lt;=0,'Trades'!E172&gt;1000000,ROUND('Trades'!E172,8)&lt;&gt;'Trades'!E172),"Enter a positive original quantity",IF('Trades'!F172="","State the quantity unit",IF(AND('Trades'!I172&lt;&gt;"OPEN",'Trades'!I172&lt;&gt;"CLOSED"),"Select OPEN or CLOSED",IF(AND('Trades'!J172&lt;&gt;"NET",'Trades'!J172&lt;&gt;"GROSS"),"Select NET or GROSS",IF(COUNTIFS('Exits'!$B$9:$B$608,'Trades'!A172,'Exits'!$G$9:$G$608,-1)&gt;0,"Review linked exit rows",IF(D172&gt;'Trades'!E172,"Closed quantity exceeds original",IF(AND('Trades'!I172="OPEN",D172='Trades'!E172),"OPEN conflicts with no remainder",IF('Trades'!I172="OPEN","",IF(O172=0,"Add a closing event in Exits",IF(D172&lt;&gt;'Trades'!E172,"CLOSED requires all quantity closed",IF(AND('Trades'!J172="NET",NOT(ISNUMBER('Trades'!L172))),"Enter the reconciled whole-position net",IF(AND('Trades'!J172="NET",'Trades'!K172&lt;&gt;"YES"),"Confirm the net covers the whole position",IF(IF('Trades'!J172="NET",IF('Trades'!M172="",FALSE,IF(NOT(ISNUMBER('Trades'!M172)),TRUE,OR('Trades'!M172&lt;0,'Trades'!M172&gt;1000000000,ROUND('Trades'!M172,2)&lt;&gt;'Trades'!M172))),FALSE),"Money: at most 2 decimals; absolute input value ≤ 1,000,000,000.",IF(IF('Trades'!J172="NET",IF('Trades'!N172="",FALSE,IF(NOT(ISNUMBER('Trades'!N172)),TRUE,OR('Trades'!N172&lt;0,'Trades'!N172&gt;1000000000,ROUND('Trades'!N172,2)&lt;&gt;'Trades'!N172))),FALSE),"Money: at most 2 decimals; absolute input value ≤ 1,000,000,000.",IF(IF('Trades'!J172="NET",IF('Trades'!O172="",FALSE,IF(NOT(ISNUMBER('Trades'!O172)),TRUE,OR(ABS('Trades'!O172)&gt;1000000000,ROUND('Trades'!O172,2)&lt;&gt;'Trades'!O172))),FALSE),"Money: at most 2 decimals; absolute input value ≤ 1,000,000,000.",IF(AND('Trades'!J172="GROSS",NOT(ISNUMBER('Trades'!M172))),"Enter commission: zero is a value",IF(AND('Trades'!J172="GROSS",'Trades'!M172&lt;0),"Commission must be nonnegative",IF(AND('Trades'!J172="GROSS",NOT(ISNUMBER('Trades'!N172))),"Enter other fees: zero is a value",IF(AND('Trades'!J172="GROSS",'Trades'!N172&lt;0),"Other fees must be nonnegative",IF(AND('Trades'!J172="GROSS",NOT(ISNUMBER('Trades'!O172))),"Enter signed financing, including zero",IF(AND('Trades'!J172="GROSS",NOT(ISNUMBER(F172))),"Enter gross P&amp;L for every exit",IF(IF('Trades'!J172="NET",OR(ABS('Trades'!L172)&gt;1000000000,ROUND('Trades'!L172,2)&lt;&gt;'Trades'!L172),FALSE),"Money: at most 2 decimals; absolute input value ≤ 1,000,000,000.",IF(IF('Trades'!J172="GROSS",OR(ABS('Trades'!M172)&gt;1000000000,ABS('Trades'!N172)&gt;1000000000,ABS('Trades'!O172)&gt;1000000000,ROUND('Trades'!M172,2)&lt;&gt;'Trades'!M172,ROUND('Trades'!N172,2)&lt;&gt;'Trades'!N172,ROUND('Trades'!O172,2)&lt;&gt;'Trades'!O172),FALSE),"Money: at most 2 decimals; absolute input value ≤ 1,000,000,000.",IF(AND('Trades'!G172&lt;&gt;"",OR(NOT(ISNUMBER('Trades'!G172)),'Trades'!G172&lt;=0)),"Enter a positive price or leave blank",IF(AND('Trades'!H172&lt;&gt;"",OR(NOT(ISNUMBER('Trades'!H172)),'Trades'!H172&lt;=0)),"Enter a positive price or leave blank","")))))))))))))))))))))))))))))))))))</x:f>
      </x:c>
      <x:c r="D172" s="31"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n.a.",ROUND(SUMIFS('Exits'!$I$9:$I$608,'Exits'!$B$9:$B$608,'Trades'!A172),8)))</x:f>
      </x:c>
      <x:c r="E172" s="32"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n.a.",IF(OR(O172=0,COUNTIFS('Exits'!$B$9:$B$608,'Trades'!A172,'Exits'!$G$9:$G$608,-1)&gt;0),"n.a.",_xlfn.MAXIFS('Exits'!$C$9:$C$608,'Exits'!$B$9:$B$608,'Trades'!A172))))</x:f>
      </x:c>
      <x:c r="F172" s="30"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n.a.",IF(AND(O172&gt;0,SUMIFS('Exits'!$J$9:$J$608,'Exits'!$B$9:$B$608,'Trades'!A172)=O172),ROUND(SUMIFS('Exits'!$F$9:$F$608,'Exits'!$B$9:$B$608,'Trades'!A172),2),"n.a.")))</x:f>
      </x:c>
      <x:c r="G172" s="30" t="str">
        <x:f>IF(P172=0,"",IF(K172&lt;&gt;1,"n.a.",IF('Trades'!J172="NET",'Trades'!L172,ROUND(F172-'Trades'!M172-'Trades'!N172+'Trades'!O172,2))))</x:f>
      </x:c>
      <x:c r="H172" s="31" t="str">
        <x:f>IF(P172=0,"",IF(N172=1,G172/'Trades'!P172,"n.a."))</x:f>
      </x:c>
      <x:c r="I172" s="33" t="str">
        <x:f>IF(P172=0,"",IF(K172&lt;&gt;1,"Position not completed",IF(NOT(ISNUMBER('Trades'!P172)),"Risk missing or invalid: positive, ≤ 1,000,000,000, at most 2 decimals.",IF(OR('Trades'!P172&lt;=0,'Trades'!P172&gt;1000000000,ROUND('Trades'!P172,2)&lt;&gt;'Trades'!P172),"Risk missing or invalid: positive, ≤ 1,000,000,000, at most 2 decimals.",IF(AND('Trades'!Q172&lt;&gt;"PRICE",'Trades'!Q172&lt;&gt;"ALL_IN"),"Select PRICE or ALL_IN",IF('Trades'!Q172&lt;&gt;'Summary'!$K$4,"Different selected basis","Recorded"))))))</x:f>
      </x:c>
      <x:c r="J172" s="33" t="str">
        <x:f>IF(P172=0,"",IF('Summary'!$H$6="Check date filters","Check date filters",IF(L172=1,"Included",IF(K172=1,"Outside period","Not eligible"))))</x:f>
      </x:c>
      <x:c r="K172" s="29" t="n">
        <x:f>IF(P172=0,0,IF('Trades'!I172="UNSUPPORTED",4,IF(C172&lt;&gt;"",3,IF('Trades'!I172="OPEN",2,1))))</x:f>
        <x:v>0</x:v>
      </x:c>
      <x:c r="L172" s="29" t="n">
        <x:f>IF(OR(K172&lt;&gt;1,'Summary'!$H$6="Check date filters"),0,IF(AND(OR('Summary'!$B$6="",E172&gt;='Summary'!$B$6),OR('Summary'!$E$6="",E172&lt;'Summary'!$E$6+1)),1,0))</x:f>
        <x:v>0</x:v>
      </x:c>
      <x:c r="M172" s="29" t="n">
        <x:f>IF(AND(L172=1,N172=1,'Trades'!Q172='Summary'!$K$4),1,0)</x:f>
        <x:v>0</x:v>
      </x:c>
      <x:c r="N172" s="29" t="n">
        <x:f>IF(K172&lt;&gt;1,0,IF(NOT(ISNUMBER('Trades'!P172)),0,IF(AND('Trades'!P172&gt;0,'Trades'!P172&lt;=1000000000,ROUND('Trades'!P172,2)='Trades'!P172,OR('Trades'!Q172="PRICE",'Trades'!Q172="ALL_IN")),1,0)))</x:f>
        <x:v>0</x:v>
      </x:c>
      <x:c r="O172" s="29" t="n">
        <x:f>IF(P172=0,0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0,COUNTIFS('Exits'!$B$9:$B$608,'Trades'!A172,'Exits'!$K$9:$K$608,1)))</x:f>
        <x:v>0</x:v>
      </x:c>
      <x:c r="P172" s="29" t="n">
        <x:f>IF(COUNTA('Trades'!A172:I172,'Trades'!K172:T172)=0,0,1)</x:f>
        <x:v>0</x:v>
      </x:c>
    </x:row>
    <x:row r="173" ht="52" customHeight="1">
      <x:c r="A173" s="29" t="str">
        <x:f>IF(P173=0,"",IF('Trades'!A173="","[Trades "&amp;ROW()&amp;"]",'Trades'!A173))</x:f>
      </x:c>
      <x:c r="B173" s="33" t="str">
        <x:f>IF(K173=0,"",CHOOSE(K173,"Completed","Open","Incomplete / invalid","Unsupported"))</x:f>
      </x:c>
      <x:c r="C173" s="33" t="str">
        <x:f>IF(P173=0,"",IF('Trades'!I173="UNSUPPORTED","Additions / reversals are unsupported",IF('Trades'!A173="","Enter a trade ID",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IDs: text starting with A–Z, up to 64 characters; do not use *, ?, ~, =, &lt; or &gt;. Example: T-001.",IF(COUNTIFS('Trades'!$A$9:$A$208,'Trades'!A173)&lt;&gt;1,"Trade ID is duplicated",IF('Trades'!B173="","Enter the symbol",IF(AND('Trades'!C173&lt;&gt;"LONG",'Trades'!C173&lt;&gt;"SHORT"),"Select LONG or SHORT",IF(NOT(ISNUMBER('Trades'!D173)),"Enter a valid opening date/time",IF(OR('Trades'!D173&lt;1,'Trades'!D173&gt;2958465),"Enter a valid opening date/time",IF(NOT(ISNUMBER('Trades'!E173)),"Enter a positive original quantity",IF(OR('Trades'!E173&lt;=0,'Trades'!E173&gt;1000000,ROUND('Trades'!E173,8)&lt;&gt;'Trades'!E173),"Enter a positive original quantity",IF('Trades'!F173="","State the quantity unit",IF(AND('Trades'!I173&lt;&gt;"OPEN",'Trades'!I173&lt;&gt;"CLOSED"),"Select OPEN or CLOSED",IF(AND('Trades'!J173&lt;&gt;"NET",'Trades'!J173&lt;&gt;"GROSS"),"Select NET or GROSS",IF(COUNTIFS('Exits'!$B$9:$B$608,'Trades'!A173,'Exits'!$G$9:$G$608,-1)&gt;0,"Review linked exit rows",IF(D173&gt;'Trades'!E173,"Closed quantity exceeds original",IF(AND('Trades'!I173="OPEN",D173='Trades'!E173),"OPEN conflicts with no remainder",IF('Trades'!I173="OPEN","",IF(O173=0,"Add a closing event in Exits",IF(D173&lt;&gt;'Trades'!E173,"CLOSED requires all quantity closed",IF(AND('Trades'!J173="NET",NOT(ISNUMBER('Trades'!L173))),"Enter the reconciled whole-position net",IF(AND('Trades'!J173="NET",'Trades'!K173&lt;&gt;"YES"),"Confirm the net covers the whole position",IF(IF('Trades'!J173="NET",IF('Trades'!M173="",FALSE,IF(NOT(ISNUMBER('Trades'!M173)),TRUE,OR('Trades'!M173&lt;0,'Trades'!M173&gt;1000000000,ROUND('Trades'!M173,2)&lt;&gt;'Trades'!M173))),FALSE),"Money: at most 2 decimals; absolute input value ≤ 1,000,000,000.",IF(IF('Trades'!J173="NET",IF('Trades'!N173="",FALSE,IF(NOT(ISNUMBER('Trades'!N173)),TRUE,OR('Trades'!N173&lt;0,'Trades'!N173&gt;1000000000,ROUND('Trades'!N173,2)&lt;&gt;'Trades'!N173))),FALSE),"Money: at most 2 decimals; absolute input value ≤ 1,000,000,000.",IF(IF('Trades'!J173="NET",IF('Trades'!O173="",FALSE,IF(NOT(ISNUMBER('Trades'!O173)),TRUE,OR(ABS('Trades'!O173)&gt;1000000000,ROUND('Trades'!O173,2)&lt;&gt;'Trades'!O173))),FALSE),"Money: at most 2 decimals; absolute input value ≤ 1,000,000,000.",IF(AND('Trades'!J173="GROSS",NOT(ISNUMBER('Trades'!M173))),"Enter commission: zero is a value",IF(AND('Trades'!J173="GROSS",'Trades'!M173&lt;0),"Commission must be nonnegative",IF(AND('Trades'!J173="GROSS",NOT(ISNUMBER('Trades'!N173))),"Enter other fees: zero is a value",IF(AND('Trades'!J173="GROSS",'Trades'!N173&lt;0),"Other fees must be nonnegative",IF(AND('Trades'!J173="GROSS",NOT(ISNUMBER('Trades'!O173))),"Enter signed financing, including zero",IF(AND('Trades'!J173="GROSS",NOT(ISNUMBER(F173))),"Enter gross P&amp;L for every exit",IF(IF('Trades'!J173="NET",OR(ABS('Trades'!L173)&gt;1000000000,ROUND('Trades'!L173,2)&lt;&gt;'Trades'!L173),FALSE),"Money: at most 2 decimals; absolute input value ≤ 1,000,000,000.",IF(IF('Trades'!J173="GROSS",OR(ABS('Trades'!M173)&gt;1000000000,ABS('Trades'!N173)&gt;1000000000,ABS('Trades'!O173)&gt;1000000000,ROUND('Trades'!M173,2)&lt;&gt;'Trades'!M173,ROUND('Trades'!N173,2)&lt;&gt;'Trades'!N173,ROUND('Trades'!O173,2)&lt;&gt;'Trades'!O173),FALSE),"Money: at most 2 decimals; absolute input value ≤ 1,000,000,000.",IF(AND('Trades'!G173&lt;&gt;"",OR(NOT(ISNUMBER('Trades'!G173)),'Trades'!G173&lt;=0)),"Enter a positive price or leave blank",IF(AND('Trades'!H173&lt;&gt;"",OR(NOT(ISNUMBER('Trades'!H173)),'Trades'!H173&lt;=0)),"Enter a positive price or leave blank","")))))))))))))))))))))))))))))))))))</x:f>
      </x:c>
      <x:c r="D173" s="31"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n.a.",ROUND(SUMIFS('Exits'!$I$9:$I$608,'Exits'!$B$9:$B$608,'Trades'!A173),8)))</x:f>
      </x:c>
      <x:c r="E173" s="32"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n.a.",IF(OR(O173=0,COUNTIFS('Exits'!$B$9:$B$608,'Trades'!A173,'Exits'!$G$9:$G$608,-1)&gt;0),"n.a.",_xlfn.MAXIFS('Exits'!$C$9:$C$608,'Exits'!$B$9:$B$608,'Trades'!A173))))</x:f>
      </x:c>
      <x:c r="F173" s="30"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n.a.",IF(AND(O173&gt;0,SUMIFS('Exits'!$J$9:$J$608,'Exits'!$B$9:$B$608,'Trades'!A173)=O173),ROUND(SUMIFS('Exits'!$F$9:$F$608,'Exits'!$B$9:$B$608,'Trades'!A173),2),"n.a.")))</x:f>
      </x:c>
      <x:c r="G173" s="30" t="str">
        <x:f>IF(P173=0,"",IF(K173&lt;&gt;1,"n.a.",IF('Trades'!J173="NET",'Trades'!L173,ROUND(F173-'Trades'!M173-'Trades'!N173+'Trades'!O173,2))))</x:f>
      </x:c>
      <x:c r="H173" s="31" t="str">
        <x:f>IF(P173=0,"",IF(N173=1,G173/'Trades'!P173,"n.a."))</x:f>
      </x:c>
      <x:c r="I173" s="33" t="str">
        <x:f>IF(P173=0,"",IF(K173&lt;&gt;1,"Position not completed",IF(NOT(ISNUMBER('Trades'!P173)),"Risk missing or invalid: positive, ≤ 1,000,000,000, at most 2 decimals.",IF(OR('Trades'!P173&lt;=0,'Trades'!P173&gt;1000000000,ROUND('Trades'!P173,2)&lt;&gt;'Trades'!P173),"Risk missing or invalid: positive, ≤ 1,000,000,000, at most 2 decimals.",IF(AND('Trades'!Q173&lt;&gt;"PRICE",'Trades'!Q173&lt;&gt;"ALL_IN"),"Select PRICE or ALL_IN",IF('Trades'!Q173&lt;&gt;'Summary'!$K$4,"Different selected basis","Recorded"))))))</x:f>
      </x:c>
      <x:c r="J173" s="33" t="str">
        <x:f>IF(P173=0,"",IF('Summary'!$H$6="Check date filters","Check date filters",IF(L173=1,"Included",IF(K173=1,"Outside period","Not eligible"))))</x:f>
      </x:c>
      <x:c r="K173" s="29" t="n">
        <x:f>IF(P173=0,0,IF('Trades'!I173="UNSUPPORTED",4,IF(C173&lt;&gt;"",3,IF('Trades'!I173="OPEN",2,1))))</x:f>
        <x:v>0</x:v>
      </x:c>
      <x:c r="L173" s="29" t="n">
        <x:f>IF(OR(K173&lt;&gt;1,'Summary'!$H$6="Check date filters"),0,IF(AND(OR('Summary'!$B$6="",E173&gt;='Summary'!$B$6),OR('Summary'!$E$6="",E173&lt;'Summary'!$E$6+1)),1,0))</x:f>
        <x:v>0</x:v>
      </x:c>
      <x:c r="M173" s="29" t="n">
        <x:f>IF(AND(L173=1,N173=1,'Trades'!Q173='Summary'!$K$4),1,0)</x:f>
        <x:v>0</x:v>
      </x:c>
      <x:c r="N173" s="29" t="n">
        <x:f>IF(K173&lt;&gt;1,0,IF(NOT(ISNUMBER('Trades'!P173)),0,IF(AND('Trades'!P173&gt;0,'Trades'!P173&lt;=1000000000,ROUND('Trades'!P173,2)='Trades'!P173,OR('Trades'!Q173="PRICE",'Trades'!Q173="ALL_IN")),1,0)))</x:f>
        <x:v>0</x:v>
      </x:c>
      <x:c r="O173" s="29" t="n">
        <x:f>IF(P173=0,0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0,COUNTIFS('Exits'!$B$9:$B$608,'Trades'!A173,'Exits'!$K$9:$K$608,1)))</x:f>
        <x:v>0</x:v>
      </x:c>
      <x:c r="P173" s="29" t="n">
        <x:f>IF(COUNTA('Trades'!A173:I173,'Trades'!K173:T173)=0,0,1)</x:f>
        <x:v>0</x:v>
      </x:c>
    </x:row>
    <x:row r="174" ht="52" customHeight="1">
      <x:c r="A174" s="29" t="str">
        <x:f>IF(P174=0,"",IF('Trades'!A174="","[Trades "&amp;ROW()&amp;"]",'Trades'!A174))</x:f>
      </x:c>
      <x:c r="B174" s="33" t="str">
        <x:f>IF(K174=0,"",CHOOSE(K174,"Completed","Open","Incomplete / invalid","Unsupported"))</x:f>
      </x:c>
      <x:c r="C174" s="33" t="str">
        <x:f>IF(P174=0,"",IF('Trades'!I174="UNSUPPORTED","Additions / reversals are unsupported",IF('Trades'!A174="","Enter a trade ID",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IDs: text starting with A–Z, up to 64 characters; do not use *, ?, ~, =, &lt; or &gt;. Example: T-001.",IF(COUNTIFS('Trades'!$A$9:$A$208,'Trades'!A174)&lt;&gt;1,"Trade ID is duplicated",IF('Trades'!B174="","Enter the symbol",IF(AND('Trades'!C174&lt;&gt;"LONG",'Trades'!C174&lt;&gt;"SHORT"),"Select LONG or SHORT",IF(NOT(ISNUMBER('Trades'!D174)),"Enter a valid opening date/time",IF(OR('Trades'!D174&lt;1,'Trades'!D174&gt;2958465),"Enter a valid opening date/time",IF(NOT(ISNUMBER('Trades'!E174)),"Enter a positive original quantity",IF(OR('Trades'!E174&lt;=0,'Trades'!E174&gt;1000000,ROUND('Trades'!E174,8)&lt;&gt;'Trades'!E174),"Enter a positive original quantity",IF('Trades'!F174="","State the quantity unit",IF(AND('Trades'!I174&lt;&gt;"OPEN",'Trades'!I174&lt;&gt;"CLOSED"),"Select OPEN or CLOSED",IF(AND('Trades'!J174&lt;&gt;"NET",'Trades'!J174&lt;&gt;"GROSS"),"Select NET or GROSS",IF(COUNTIFS('Exits'!$B$9:$B$608,'Trades'!A174,'Exits'!$G$9:$G$608,-1)&gt;0,"Review linked exit rows",IF(D174&gt;'Trades'!E174,"Closed quantity exceeds original",IF(AND('Trades'!I174="OPEN",D174='Trades'!E174),"OPEN conflicts with no remainder",IF('Trades'!I174="OPEN","",IF(O174=0,"Add a closing event in Exits",IF(D174&lt;&gt;'Trades'!E174,"CLOSED requires all quantity closed",IF(AND('Trades'!J174="NET",NOT(ISNUMBER('Trades'!L174))),"Enter the reconciled whole-position net",IF(AND('Trades'!J174="NET",'Trades'!K174&lt;&gt;"YES"),"Confirm the net covers the whole position",IF(IF('Trades'!J174="NET",IF('Trades'!M174="",FALSE,IF(NOT(ISNUMBER('Trades'!M174)),TRUE,OR('Trades'!M174&lt;0,'Trades'!M174&gt;1000000000,ROUND('Trades'!M174,2)&lt;&gt;'Trades'!M174))),FALSE),"Money: at most 2 decimals; absolute input value ≤ 1,000,000,000.",IF(IF('Trades'!J174="NET",IF('Trades'!N174="",FALSE,IF(NOT(ISNUMBER('Trades'!N174)),TRUE,OR('Trades'!N174&lt;0,'Trades'!N174&gt;1000000000,ROUND('Trades'!N174,2)&lt;&gt;'Trades'!N174))),FALSE),"Money: at most 2 decimals; absolute input value ≤ 1,000,000,000.",IF(IF('Trades'!J174="NET",IF('Trades'!O174="",FALSE,IF(NOT(ISNUMBER('Trades'!O174)),TRUE,OR(ABS('Trades'!O174)&gt;1000000000,ROUND('Trades'!O174,2)&lt;&gt;'Trades'!O174))),FALSE),"Money: at most 2 decimals; absolute input value ≤ 1,000,000,000.",IF(AND('Trades'!J174="GROSS",NOT(ISNUMBER('Trades'!M174))),"Enter commission: zero is a value",IF(AND('Trades'!J174="GROSS",'Trades'!M174&lt;0),"Commission must be nonnegative",IF(AND('Trades'!J174="GROSS",NOT(ISNUMBER('Trades'!N174))),"Enter other fees: zero is a value",IF(AND('Trades'!J174="GROSS",'Trades'!N174&lt;0),"Other fees must be nonnegative",IF(AND('Trades'!J174="GROSS",NOT(ISNUMBER('Trades'!O174))),"Enter signed financing, including zero",IF(AND('Trades'!J174="GROSS",NOT(ISNUMBER(F174))),"Enter gross P&amp;L for every exit",IF(IF('Trades'!J174="NET",OR(ABS('Trades'!L174)&gt;1000000000,ROUND('Trades'!L174,2)&lt;&gt;'Trades'!L174),FALSE),"Money: at most 2 decimals; absolute input value ≤ 1,000,000,000.",IF(IF('Trades'!J174="GROSS",OR(ABS('Trades'!M174)&gt;1000000000,ABS('Trades'!N174)&gt;1000000000,ABS('Trades'!O174)&gt;1000000000,ROUND('Trades'!M174,2)&lt;&gt;'Trades'!M174,ROUND('Trades'!N174,2)&lt;&gt;'Trades'!N174,ROUND('Trades'!O174,2)&lt;&gt;'Trades'!O174),FALSE),"Money: at most 2 decimals; absolute input value ≤ 1,000,000,000.",IF(AND('Trades'!G174&lt;&gt;"",OR(NOT(ISNUMBER('Trades'!G174)),'Trades'!G174&lt;=0)),"Enter a positive price or leave blank",IF(AND('Trades'!H174&lt;&gt;"",OR(NOT(ISNUMBER('Trades'!H174)),'Trades'!H174&lt;=0)),"Enter a positive price or leave blank","")))))))))))))))))))))))))))))))))))</x:f>
      </x:c>
      <x:c r="D174" s="31"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n.a.",ROUND(SUMIFS('Exits'!$I$9:$I$608,'Exits'!$B$9:$B$608,'Trades'!A174),8)))</x:f>
      </x:c>
      <x:c r="E174" s="32"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n.a.",IF(OR(O174=0,COUNTIFS('Exits'!$B$9:$B$608,'Trades'!A174,'Exits'!$G$9:$G$608,-1)&gt;0),"n.a.",_xlfn.MAXIFS('Exits'!$C$9:$C$608,'Exits'!$B$9:$B$608,'Trades'!A174))))</x:f>
      </x:c>
      <x:c r="F174" s="30"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n.a.",IF(AND(O174&gt;0,SUMIFS('Exits'!$J$9:$J$608,'Exits'!$B$9:$B$608,'Trades'!A174)=O174),ROUND(SUMIFS('Exits'!$F$9:$F$608,'Exits'!$B$9:$B$608,'Trades'!A174),2),"n.a.")))</x:f>
      </x:c>
      <x:c r="G174" s="30" t="str">
        <x:f>IF(P174=0,"",IF(K174&lt;&gt;1,"n.a.",IF('Trades'!J174="NET",'Trades'!L174,ROUND(F174-'Trades'!M174-'Trades'!N174+'Trades'!O174,2))))</x:f>
      </x:c>
      <x:c r="H174" s="31" t="str">
        <x:f>IF(P174=0,"",IF(N174=1,G174/'Trades'!P174,"n.a."))</x:f>
      </x:c>
      <x:c r="I174" s="33" t="str">
        <x:f>IF(P174=0,"",IF(K174&lt;&gt;1,"Position not completed",IF(NOT(ISNUMBER('Trades'!P174)),"Risk missing or invalid: positive, ≤ 1,000,000,000, at most 2 decimals.",IF(OR('Trades'!P174&lt;=0,'Trades'!P174&gt;1000000000,ROUND('Trades'!P174,2)&lt;&gt;'Trades'!P174),"Risk missing or invalid: positive, ≤ 1,000,000,000, at most 2 decimals.",IF(AND('Trades'!Q174&lt;&gt;"PRICE",'Trades'!Q174&lt;&gt;"ALL_IN"),"Select PRICE or ALL_IN",IF('Trades'!Q174&lt;&gt;'Summary'!$K$4,"Different selected basis","Recorded"))))))</x:f>
      </x:c>
      <x:c r="J174" s="33" t="str">
        <x:f>IF(P174=0,"",IF('Summary'!$H$6="Check date filters","Check date filters",IF(L174=1,"Included",IF(K174=1,"Outside period","Not eligible"))))</x:f>
      </x:c>
      <x:c r="K174" s="29" t="n">
        <x:f>IF(P174=0,0,IF('Trades'!I174="UNSUPPORTED",4,IF(C174&lt;&gt;"",3,IF('Trades'!I174="OPEN",2,1))))</x:f>
        <x:v>0</x:v>
      </x:c>
      <x:c r="L174" s="29" t="n">
        <x:f>IF(OR(K174&lt;&gt;1,'Summary'!$H$6="Check date filters"),0,IF(AND(OR('Summary'!$B$6="",E174&gt;='Summary'!$B$6),OR('Summary'!$E$6="",E174&lt;'Summary'!$E$6+1)),1,0))</x:f>
        <x:v>0</x:v>
      </x:c>
      <x:c r="M174" s="29" t="n">
        <x:f>IF(AND(L174=1,N174=1,'Trades'!Q174='Summary'!$K$4),1,0)</x:f>
        <x:v>0</x:v>
      </x:c>
      <x:c r="N174" s="29" t="n">
        <x:f>IF(K174&lt;&gt;1,0,IF(NOT(ISNUMBER('Trades'!P174)),0,IF(AND('Trades'!P174&gt;0,'Trades'!P174&lt;=1000000000,ROUND('Trades'!P174,2)='Trades'!P174,OR('Trades'!Q174="PRICE",'Trades'!Q174="ALL_IN")),1,0)))</x:f>
        <x:v>0</x:v>
      </x:c>
      <x:c r="O174" s="29" t="n">
        <x:f>IF(P174=0,0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0,COUNTIFS('Exits'!$B$9:$B$608,'Trades'!A174,'Exits'!$K$9:$K$608,1)))</x:f>
        <x:v>0</x:v>
      </x:c>
      <x:c r="P174" s="29" t="n">
        <x:f>IF(COUNTA('Trades'!A174:I174,'Trades'!K174:T174)=0,0,1)</x:f>
        <x:v>0</x:v>
      </x:c>
    </x:row>
    <x:row r="175" ht="52" customHeight="1">
      <x:c r="A175" s="29" t="str">
        <x:f>IF(P175=0,"",IF('Trades'!A175="","[Trades "&amp;ROW()&amp;"]",'Trades'!A175))</x:f>
      </x:c>
      <x:c r="B175" s="33" t="str">
        <x:f>IF(K175=0,"",CHOOSE(K175,"Completed","Open","Incomplete / invalid","Unsupported"))</x:f>
      </x:c>
      <x:c r="C175" s="33" t="str">
        <x:f>IF(P175=0,"",IF('Trades'!I175="UNSUPPORTED","Additions / reversals are unsupported",IF('Trades'!A175="","Enter a trade ID",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IDs: text starting with A–Z, up to 64 characters; do not use *, ?, ~, =, &lt; or &gt;. Example: T-001.",IF(COUNTIFS('Trades'!$A$9:$A$208,'Trades'!A175)&lt;&gt;1,"Trade ID is duplicated",IF('Trades'!B175="","Enter the symbol",IF(AND('Trades'!C175&lt;&gt;"LONG",'Trades'!C175&lt;&gt;"SHORT"),"Select LONG or SHORT",IF(NOT(ISNUMBER('Trades'!D175)),"Enter a valid opening date/time",IF(OR('Trades'!D175&lt;1,'Trades'!D175&gt;2958465),"Enter a valid opening date/time",IF(NOT(ISNUMBER('Trades'!E175)),"Enter a positive original quantity",IF(OR('Trades'!E175&lt;=0,'Trades'!E175&gt;1000000,ROUND('Trades'!E175,8)&lt;&gt;'Trades'!E175),"Enter a positive original quantity",IF('Trades'!F175="","State the quantity unit",IF(AND('Trades'!I175&lt;&gt;"OPEN",'Trades'!I175&lt;&gt;"CLOSED"),"Select OPEN or CLOSED",IF(AND('Trades'!J175&lt;&gt;"NET",'Trades'!J175&lt;&gt;"GROSS"),"Select NET or GROSS",IF(COUNTIFS('Exits'!$B$9:$B$608,'Trades'!A175,'Exits'!$G$9:$G$608,-1)&gt;0,"Review linked exit rows",IF(D175&gt;'Trades'!E175,"Closed quantity exceeds original",IF(AND('Trades'!I175="OPEN",D175='Trades'!E175),"OPEN conflicts with no remainder",IF('Trades'!I175="OPEN","",IF(O175=0,"Add a closing event in Exits",IF(D175&lt;&gt;'Trades'!E175,"CLOSED requires all quantity closed",IF(AND('Trades'!J175="NET",NOT(ISNUMBER('Trades'!L175))),"Enter the reconciled whole-position net",IF(AND('Trades'!J175="NET",'Trades'!K175&lt;&gt;"YES"),"Confirm the net covers the whole position",IF(IF('Trades'!J175="NET",IF('Trades'!M175="",FALSE,IF(NOT(ISNUMBER('Trades'!M175)),TRUE,OR('Trades'!M175&lt;0,'Trades'!M175&gt;1000000000,ROUND('Trades'!M175,2)&lt;&gt;'Trades'!M175))),FALSE),"Money: at most 2 decimals; absolute input value ≤ 1,000,000,000.",IF(IF('Trades'!J175="NET",IF('Trades'!N175="",FALSE,IF(NOT(ISNUMBER('Trades'!N175)),TRUE,OR('Trades'!N175&lt;0,'Trades'!N175&gt;1000000000,ROUND('Trades'!N175,2)&lt;&gt;'Trades'!N175))),FALSE),"Money: at most 2 decimals; absolute input value ≤ 1,000,000,000.",IF(IF('Trades'!J175="NET",IF('Trades'!O175="",FALSE,IF(NOT(ISNUMBER('Trades'!O175)),TRUE,OR(ABS('Trades'!O175)&gt;1000000000,ROUND('Trades'!O175,2)&lt;&gt;'Trades'!O175))),FALSE),"Money: at most 2 decimals; absolute input value ≤ 1,000,000,000.",IF(AND('Trades'!J175="GROSS",NOT(ISNUMBER('Trades'!M175))),"Enter commission: zero is a value",IF(AND('Trades'!J175="GROSS",'Trades'!M175&lt;0),"Commission must be nonnegative",IF(AND('Trades'!J175="GROSS",NOT(ISNUMBER('Trades'!N175))),"Enter other fees: zero is a value",IF(AND('Trades'!J175="GROSS",'Trades'!N175&lt;0),"Other fees must be nonnegative",IF(AND('Trades'!J175="GROSS",NOT(ISNUMBER('Trades'!O175))),"Enter signed financing, including zero",IF(AND('Trades'!J175="GROSS",NOT(ISNUMBER(F175))),"Enter gross P&amp;L for every exit",IF(IF('Trades'!J175="NET",OR(ABS('Trades'!L175)&gt;1000000000,ROUND('Trades'!L175,2)&lt;&gt;'Trades'!L175),FALSE),"Money: at most 2 decimals; absolute input value ≤ 1,000,000,000.",IF(IF('Trades'!J175="GROSS",OR(ABS('Trades'!M175)&gt;1000000000,ABS('Trades'!N175)&gt;1000000000,ABS('Trades'!O175)&gt;1000000000,ROUND('Trades'!M175,2)&lt;&gt;'Trades'!M175,ROUND('Trades'!N175,2)&lt;&gt;'Trades'!N175,ROUND('Trades'!O175,2)&lt;&gt;'Trades'!O175),FALSE),"Money: at most 2 decimals; absolute input value ≤ 1,000,000,000.",IF(AND('Trades'!G175&lt;&gt;"",OR(NOT(ISNUMBER('Trades'!G175)),'Trades'!G175&lt;=0)),"Enter a positive price or leave blank",IF(AND('Trades'!H175&lt;&gt;"",OR(NOT(ISNUMBER('Trades'!H175)),'Trades'!H175&lt;=0)),"Enter a positive price or leave blank","")))))))))))))))))))))))))))))))))))</x:f>
      </x:c>
      <x:c r="D175" s="31"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n.a.",ROUND(SUMIFS('Exits'!$I$9:$I$608,'Exits'!$B$9:$B$608,'Trades'!A175),8)))</x:f>
      </x:c>
      <x:c r="E175" s="32"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n.a.",IF(OR(O175=0,COUNTIFS('Exits'!$B$9:$B$608,'Trades'!A175,'Exits'!$G$9:$G$608,-1)&gt;0),"n.a.",_xlfn.MAXIFS('Exits'!$C$9:$C$608,'Exits'!$B$9:$B$608,'Trades'!A175))))</x:f>
      </x:c>
      <x:c r="F175" s="30"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n.a.",IF(AND(O175&gt;0,SUMIFS('Exits'!$J$9:$J$608,'Exits'!$B$9:$B$608,'Trades'!A175)=O175),ROUND(SUMIFS('Exits'!$F$9:$F$608,'Exits'!$B$9:$B$608,'Trades'!A175),2),"n.a.")))</x:f>
      </x:c>
      <x:c r="G175" s="30" t="str">
        <x:f>IF(P175=0,"",IF(K175&lt;&gt;1,"n.a.",IF('Trades'!J175="NET",'Trades'!L175,ROUND(F175-'Trades'!M175-'Trades'!N175+'Trades'!O175,2))))</x:f>
      </x:c>
      <x:c r="H175" s="31" t="str">
        <x:f>IF(P175=0,"",IF(N175=1,G175/'Trades'!P175,"n.a."))</x:f>
      </x:c>
      <x:c r="I175" s="33" t="str">
        <x:f>IF(P175=0,"",IF(K175&lt;&gt;1,"Position not completed",IF(NOT(ISNUMBER('Trades'!P175)),"Risk missing or invalid: positive, ≤ 1,000,000,000, at most 2 decimals.",IF(OR('Trades'!P175&lt;=0,'Trades'!P175&gt;1000000000,ROUND('Trades'!P175,2)&lt;&gt;'Trades'!P175),"Risk missing or invalid: positive, ≤ 1,000,000,000, at most 2 decimals.",IF(AND('Trades'!Q175&lt;&gt;"PRICE",'Trades'!Q175&lt;&gt;"ALL_IN"),"Select PRICE or ALL_IN",IF('Trades'!Q175&lt;&gt;'Summary'!$K$4,"Different selected basis","Recorded"))))))</x:f>
      </x:c>
      <x:c r="J175" s="33" t="str">
        <x:f>IF(P175=0,"",IF('Summary'!$H$6="Check date filters","Check date filters",IF(L175=1,"Included",IF(K175=1,"Outside period","Not eligible"))))</x:f>
      </x:c>
      <x:c r="K175" s="29" t="n">
        <x:f>IF(P175=0,0,IF('Trades'!I175="UNSUPPORTED",4,IF(C175&lt;&gt;"",3,IF('Trades'!I175="OPEN",2,1))))</x:f>
        <x:v>0</x:v>
      </x:c>
      <x:c r="L175" s="29" t="n">
        <x:f>IF(OR(K175&lt;&gt;1,'Summary'!$H$6="Check date filters"),0,IF(AND(OR('Summary'!$B$6="",E175&gt;='Summary'!$B$6),OR('Summary'!$E$6="",E175&lt;'Summary'!$E$6+1)),1,0))</x:f>
        <x:v>0</x:v>
      </x:c>
      <x:c r="M175" s="29" t="n">
        <x:f>IF(AND(L175=1,N175=1,'Trades'!Q175='Summary'!$K$4),1,0)</x:f>
        <x:v>0</x:v>
      </x:c>
      <x:c r="N175" s="29" t="n">
        <x:f>IF(K175&lt;&gt;1,0,IF(NOT(ISNUMBER('Trades'!P175)),0,IF(AND('Trades'!P175&gt;0,'Trades'!P175&lt;=1000000000,ROUND('Trades'!P175,2)='Trades'!P175,OR('Trades'!Q175="PRICE",'Trades'!Q175="ALL_IN")),1,0)))</x:f>
        <x:v>0</x:v>
      </x:c>
      <x:c r="O175" s="29" t="n">
        <x:f>IF(P175=0,0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0,COUNTIFS('Exits'!$B$9:$B$608,'Trades'!A175,'Exits'!$K$9:$K$608,1)))</x:f>
        <x:v>0</x:v>
      </x:c>
      <x:c r="P175" s="29" t="n">
        <x:f>IF(COUNTA('Trades'!A175:I175,'Trades'!K175:T175)=0,0,1)</x:f>
        <x:v>0</x:v>
      </x:c>
    </x:row>
    <x:row r="176" ht="52" customHeight="1">
      <x:c r="A176" s="29" t="str">
        <x:f>IF(P176=0,"",IF('Trades'!A176="","[Trades "&amp;ROW()&amp;"]",'Trades'!A176))</x:f>
      </x:c>
      <x:c r="B176" s="33" t="str">
        <x:f>IF(K176=0,"",CHOOSE(K176,"Completed","Open","Incomplete / invalid","Unsupported"))</x:f>
      </x:c>
      <x:c r="C176" s="33" t="str">
        <x:f>IF(P176=0,"",IF('Trades'!I176="UNSUPPORTED","Additions / reversals are unsupported",IF('Trades'!A176="","Enter a trade ID",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IDs: text starting with A–Z, up to 64 characters; do not use *, ?, ~, =, &lt; or &gt;. Example: T-001.",IF(COUNTIFS('Trades'!$A$9:$A$208,'Trades'!A176)&lt;&gt;1,"Trade ID is duplicated",IF('Trades'!B176="","Enter the symbol",IF(AND('Trades'!C176&lt;&gt;"LONG",'Trades'!C176&lt;&gt;"SHORT"),"Select LONG or SHORT",IF(NOT(ISNUMBER('Trades'!D176)),"Enter a valid opening date/time",IF(OR('Trades'!D176&lt;1,'Trades'!D176&gt;2958465),"Enter a valid opening date/time",IF(NOT(ISNUMBER('Trades'!E176)),"Enter a positive original quantity",IF(OR('Trades'!E176&lt;=0,'Trades'!E176&gt;1000000,ROUND('Trades'!E176,8)&lt;&gt;'Trades'!E176),"Enter a positive original quantity",IF('Trades'!F176="","State the quantity unit",IF(AND('Trades'!I176&lt;&gt;"OPEN",'Trades'!I176&lt;&gt;"CLOSED"),"Select OPEN or CLOSED",IF(AND('Trades'!J176&lt;&gt;"NET",'Trades'!J176&lt;&gt;"GROSS"),"Select NET or GROSS",IF(COUNTIFS('Exits'!$B$9:$B$608,'Trades'!A176,'Exits'!$G$9:$G$608,-1)&gt;0,"Review linked exit rows",IF(D176&gt;'Trades'!E176,"Closed quantity exceeds original",IF(AND('Trades'!I176="OPEN",D176='Trades'!E176),"OPEN conflicts with no remainder",IF('Trades'!I176="OPEN","",IF(O176=0,"Add a closing event in Exits",IF(D176&lt;&gt;'Trades'!E176,"CLOSED requires all quantity closed",IF(AND('Trades'!J176="NET",NOT(ISNUMBER('Trades'!L176))),"Enter the reconciled whole-position net",IF(AND('Trades'!J176="NET",'Trades'!K176&lt;&gt;"YES"),"Confirm the net covers the whole position",IF(IF('Trades'!J176="NET",IF('Trades'!M176="",FALSE,IF(NOT(ISNUMBER('Trades'!M176)),TRUE,OR('Trades'!M176&lt;0,'Trades'!M176&gt;1000000000,ROUND('Trades'!M176,2)&lt;&gt;'Trades'!M176))),FALSE),"Money: at most 2 decimals; absolute input value ≤ 1,000,000,000.",IF(IF('Trades'!J176="NET",IF('Trades'!N176="",FALSE,IF(NOT(ISNUMBER('Trades'!N176)),TRUE,OR('Trades'!N176&lt;0,'Trades'!N176&gt;1000000000,ROUND('Trades'!N176,2)&lt;&gt;'Trades'!N176))),FALSE),"Money: at most 2 decimals; absolute input value ≤ 1,000,000,000.",IF(IF('Trades'!J176="NET",IF('Trades'!O176="",FALSE,IF(NOT(ISNUMBER('Trades'!O176)),TRUE,OR(ABS('Trades'!O176)&gt;1000000000,ROUND('Trades'!O176,2)&lt;&gt;'Trades'!O176))),FALSE),"Money: at most 2 decimals; absolute input value ≤ 1,000,000,000.",IF(AND('Trades'!J176="GROSS",NOT(ISNUMBER('Trades'!M176))),"Enter commission: zero is a value",IF(AND('Trades'!J176="GROSS",'Trades'!M176&lt;0),"Commission must be nonnegative",IF(AND('Trades'!J176="GROSS",NOT(ISNUMBER('Trades'!N176))),"Enter other fees: zero is a value",IF(AND('Trades'!J176="GROSS",'Trades'!N176&lt;0),"Other fees must be nonnegative",IF(AND('Trades'!J176="GROSS",NOT(ISNUMBER('Trades'!O176))),"Enter signed financing, including zero",IF(AND('Trades'!J176="GROSS",NOT(ISNUMBER(F176))),"Enter gross P&amp;L for every exit",IF(IF('Trades'!J176="NET",OR(ABS('Trades'!L176)&gt;1000000000,ROUND('Trades'!L176,2)&lt;&gt;'Trades'!L176),FALSE),"Money: at most 2 decimals; absolute input value ≤ 1,000,000,000.",IF(IF('Trades'!J176="GROSS",OR(ABS('Trades'!M176)&gt;1000000000,ABS('Trades'!N176)&gt;1000000000,ABS('Trades'!O176)&gt;1000000000,ROUND('Trades'!M176,2)&lt;&gt;'Trades'!M176,ROUND('Trades'!N176,2)&lt;&gt;'Trades'!N176,ROUND('Trades'!O176,2)&lt;&gt;'Trades'!O176),FALSE),"Money: at most 2 decimals; absolute input value ≤ 1,000,000,000.",IF(AND('Trades'!G176&lt;&gt;"",OR(NOT(ISNUMBER('Trades'!G176)),'Trades'!G176&lt;=0)),"Enter a positive price or leave blank",IF(AND('Trades'!H176&lt;&gt;"",OR(NOT(ISNUMBER('Trades'!H176)),'Trades'!H176&lt;=0)),"Enter a positive price or leave blank","")))))))))))))))))))))))))))))))))))</x:f>
      </x:c>
      <x:c r="D176" s="31"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n.a.",ROUND(SUMIFS('Exits'!$I$9:$I$608,'Exits'!$B$9:$B$608,'Trades'!A176),8)))</x:f>
      </x:c>
      <x:c r="E176" s="32"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n.a.",IF(OR(O176=0,COUNTIFS('Exits'!$B$9:$B$608,'Trades'!A176,'Exits'!$G$9:$G$608,-1)&gt;0),"n.a.",_xlfn.MAXIFS('Exits'!$C$9:$C$608,'Exits'!$B$9:$B$608,'Trades'!A176))))</x:f>
      </x:c>
      <x:c r="F176" s="30"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n.a.",IF(AND(O176&gt;0,SUMIFS('Exits'!$J$9:$J$608,'Exits'!$B$9:$B$608,'Trades'!A176)=O176),ROUND(SUMIFS('Exits'!$F$9:$F$608,'Exits'!$B$9:$B$608,'Trades'!A176),2),"n.a.")))</x:f>
      </x:c>
      <x:c r="G176" s="30" t="str">
        <x:f>IF(P176=0,"",IF(K176&lt;&gt;1,"n.a.",IF('Trades'!J176="NET",'Trades'!L176,ROUND(F176-'Trades'!M176-'Trades'!N176+'Trades'!O176,2))))</x:f>
      </x:c>
      <x:c r="H176" s="31" t="str">
        <x:f>IF(P176=0,"",IF(N176=1,G176/'Trades'!P176,"n.a."))</x:f>
      </x:c>
      <x:c r="I176" s="33" t="str">
        <x:f>IF(P176=0,"",IF(K176&lt;&gt;1,"Position not completed",IF(NOT(ISNUMBER('Trades'!P176)),"Risk missing or invalid: positive, ≤ 1,000,000,000, at most 2 decimals.",IF(OR('Trades'!P176&lt;=0,'Trades'!P176&gt;1000000000,ROUND('Trades'!P176,2)&lt;&gt;'Trades'!P176),"Risk missing or invalid: positive, ≤ 1,000,000,000, at most 2 decimals.",IF(AND('Trades'!Q176&lt;&gt;"PRICE",'Trades'!Q176&lt;&gt;"ALL_IN"),"Select PRICE or ALL_IN",IF('Trades'!Q176&lt;&gt;'Summary'!$K$4,"Different selected basis","Recorded"))))))</x:f>
      </x:c>
      <x:c r="J176" s="33" t="str">
        <x:f>IF(P176=0,"",IF('Summary'!$H$6="Check date filters","Check date filters",IF(L176=1,"Included",IF(K176=1,"Outside period","Not eligible"))))</x:f>
      </x:c>
      <x:c r="K176" s="29" t="n">
        <x:f>IF(P176=0,0,IF('Trades'!I176="UNSUPPORTED",4,IF(C176&lt;&gt;"",3,IF('Trades'!I176="OPEN",2,1))))</x:f>
        <x:v>0</x:v>
      </x:c>
      <x:c r="L176" s="29" t="n">
        <x:f>IF(OR(K176&lt;&gt;1,'Summary'!$H$6="Check date filters"),0,IF(AND(OR('Summary'!$B$6="",E176&gt;='Summary'!$B$6),OR('Summary'!$E$6="",E176&lt;'Summary'!$E$6+1)),1,0))</x:f>
        <x:v>0</x:v>
      </x:c>
      <x:c r="M176" s="29" t="n">
        <x:f>IF(AND(L176=1,N176=1,'Trades'!Q176='Summary'!$K$4),1,0)</x:f>
        <x:v>0</x:v>
      </x:c>
      <x:c r="N176" s="29" t="n">
        <x:f>IF(K176&lt;&gt;1,0,IF(NOT(ISNUMBER('Trades'!P176)),0,IF(AND('Trades'!P176&gt;0,'Trades'!P176&lt;=1000000000,ROUND('Trades'!P176,2)='Trades'!P176,OR('Trades'!Q176="PRICE",'Trades'!Q176="ALL_IN")),1,0)))</x:f>
        <x:v>0</x:v>
      </x:c>
      <x:c r="O176" s="29" t="n">
        <x:f>IF(P176=0,0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0,COUNTIFS('Exits'!$B$9:$B$608,'Trades'!A176,'Exits'!$K$9:$K$608,1)))</x:f>
        <x:v>0</x:v>
      </x:c>
      <x:c r="P176" s="29" t="n">
        <x:f>IF(COUNTA('Trades'!A176:I176,'Trades'!K176:T176)=0,0,1)</x:f>
        <x:v>0</x:v>
      </x:c>
    </x:row>
    <x:row r="177" ht="52" customHeight="1">
      <x:c r="A177" s="29" t="str">
        <x:f>IF(P177=0,"",IF('Trades'!A177="","[Trades "&amp;ROW()&amp;"]",'Trades'!A177))</x:f>
      </x:c>
      <x:c r="B177" s="33" t="str">
        <x:f>IF(K177=0,"",CHOOSE(K177,"Completed","Open","Incomplete / invalid","Unsupported"))</x:f>
      </x:c>
      <x:c r="C177" s="33" t="str">
        <x:f>IF(P177=0,"",IF('Trades'!I177="UNSUPPORTED","Additions / reversals are unsupported",IF('Trades'!A177="","Enter a trade ID",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IDs: text starting with A–Z, up to 64 characters; do not use *, ?, ~, =, &lt; or &gt;. Example: T-001.",IF(COUNTIFS('Trades'!$A$9:$A$208,'Trades'!A177)&lt;&gt;1,"Trade ID is duplicated",IF('Trades'!B177="","Enter the symbol",IF(AND('Trades'!C177&lt;&gt;"LONG",'Trades'!C177&lt;&gt;"SHORT"),"Select LONG or SHORT",IF(NOT(ISNUMBER('Trades'!D177)),"Enter a valid opening date/time",IF(OR('Trades'!D177&lt;1,'Trades'!D177&gt;2958465),"Enter a valid opening date/time",IF(NOT(ISNUMBER('Trades'!E177)),"Enter a positive original quantity",IF(OR('Trades'!E177&lt;=0,'Trades'!E177&gt;1000000,ROUND('Trades'!E177,8)&lt;&gt;'Trades'!E177),"Enter a positive original quantity",IF('Trades'!F177="","State the quantity unit",IF(AND('Trades'!I177&lt;&gt;"OPEN",'Trades'!I177&lt;&gt;"CLOSED"),"Select OPEN or CLOSED",IF(AND('Trades'!J177&lt;&gt;"NET",'Trades'!J177&lt;&gt;"GROSS"),"Select NET or GROSS",IF(COUNTIFS('Exits'!$B$9:$B$608,'Trades'!A177,'Exits'!$G$9:$G$608,-1)&gt;0,"Review linked exit rows",IF(D177&gt;'Trades'!E177,"Closed quantity exceeds original",IF(AND('Trades'!I177="OPEN",D177='Trades'!E177),"OPEN conflicts with no remainder",IF('Trades'!I177="OPEN","",IF(O177=0,"Add a closing event in Exits",IF(D177&lt;&gt;'Trades'!E177,"CLOSED requires all quantity closed",IF(AND('Trades'!J177="NET",NOT(ISNUMBER('Trades'!L177))),"Enter the reconciled whole-position net",IF(AND('Trades'!J177="NET",'Trades'!K177&lt;&gt;"YES"),"Confirm the net covers the whole position",IF(IF('Trades'!J177="NET",IF('Trades'!M177="",FALSE,IF(NOT(ISNUMBER('Trades'!M177)),TRUE,OR('Trades'!M177&lt;0,'Trades'!M177&gt;1000000000,ROUND('Trades'!M177,2)&lt;&gt;'Trades'!M177))),FALSE),"Money: at most 2 decimals; absolute input value ≤ 1,000,000,000.",IF(IF('Trades'!J177="NET",IF('Trades'!N177="",FALSE,IF(NOT(ISNUMBER('Trades'!N177)),TRUE,OR('Trades'!N177&lt;0,'Trades'!N177&gt;1000000000,ROUND('Trades'!N177,2)&lt;&gt;'Trades'!N177))),FALSE),"Money: at most 2 decimals; absolute input value ≤ 1,000,000,000.",IF(IF('Trades'!J177="NET",IF('Trades'!O177="",FALSE,IF(NOT(ISNUMBER('Trades'!O177)),TRUE,OR(ABS('Trades'!O177)&gt;1000000000,ROUND('Trades'!O177,2)&lt;&gt;'Trades'!O177))),FALSE),"Money: at most 2 decimals; absolute input value ≤ 1,000,000,000.",IF(AND('Trades'!J177="GROSS",NOT(ISNUMBER('Trades'!M177))),"Enter commission: zero is a value",IF(AND('Trades'!J177="GROSS",'Trades'!M177&lt;0),"Commission must be nonnegative",IF(AND('Trades'!J177="GROSS",NOT(ISNUMBER('Trades'!N177))),"Enter other fees: zero is a value",IF(AND('Trades'!J177="GROSS",'Trades'!N177&lt;0),"Other fees must be nonnegative",IF(AND('Trades'!J177="GROSS",NOT(ISNUMBER('Trades'!O177))),"Enter signed financing, including zero",IF(AND('Trades'!J177="GROSS",NOT(ISNUMBER(F177))),"Enter gross P&amp;L for every exit",IF(IF('Trades'!J177="NET",OR(ABS('Trades'!L177)&gt;1000000000,ROUND('Trades'!L177,2)&lt;&gt;'Trades'!L177),FALSE),"Money: at most 2 decimals; absolute input value ≤ 1,000,000,000.",IF(IF('Trades'!J177="GROSS",OR(ABS('Trades'!M177)&gt;1000000000,ABS('Trades'!N177)&gt;1000000000,ABS('Trades'!O177)&gt;1000000000,ROUND('Trades'!M177,2)&lt;&gt;'Trades'!M177,ROUND('Trades'!N177,2)&lt;&gt;'Trades'!N177,ROUND('Trades'!O177,2)&lt;&gt;'Trades'!O177),FALSE),"Money: at most 2 decimals; absolute input value ≤ 1,000,000,000.",IF(AND('Trades'!G177&lt;&gt;"",OR(NOT(ISNUMBER('Trades'!G177)),'Trades'!G177&lt;=0)),"Enter a positive price or leave blank",IF(AND('Trades'!H177&lt;&gt;"",OR(NOT(ISNUMBER('Trades'!H177)),'Trades'!H177&lt;=0)),"Enter a positive price or leave blank","")))))))))))))))))))))))))))))))))))</x:f>
      </x:c>
      <x:c r="D177" s="31"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n.a.",ROUND(SUMIFS('Exits'!$I$9:$I$608,'Exits'!$B$9:$B$608,'Trades'!A177),8)))</x:f>
      </x:c>
      <x:c r="E177" s="32"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n.a.",IF(OR(O177=0,COUNTIFS('Exits'!$B$9:$B$608,'Trades'!A177,'Exits'!$G$9:$G$608,-1)&gt;0),"n.a.",_xlfn.MAXIFS('Exits'!$C$9:$C$608,'Exits'!$B$9:$B$608,'Trades'!A177))))</x:f>
      </x:c>
      <x:c r="F177" s="30"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n.a.",IF(AND(O177&gt;0,SUMIFS('Exits'!$J$9:$J$608,'Exits'!$B$9:$B$608,'Trades'!A177)=O177),ROUND(SUMIFS('Exits'!$F$9:$F$608,'Exits'!$B$9:$B$608,'Trades'!A177),2),"n.a.")))</x:f>
      </x:c>
      <x:c r="G177" s="30" t="str">
        <x:f>IF(P177=0,"",IF(K177&lt;&gt;1,"n.a.",IF('Trades'!J177="NET",'Trades'!L177,ROUND(F177-'Trades'!M177-'Trades'!N177+'Trades'!O177,2))))</x:f>
      </x:c>
      <x:c r="H177" s="31" t="str">
        <x:f>IF(P177=0,"",IF(N177=1,G177/'Trades'!P177,"n.a."))</x:f>
      </x:c>
      <x:c r="I177" s="33" t="str">
        <x:f>IF(P177=0,"",IF(K177&lt;&gt;1,"Position not completed",IF(NOT(ISNUMBER('Trades'!P177)),"Risk missing or invalid: positive, ≤ 1,000,000,000, at most 2 decimals.",IF(OR('Trades'!P177&lt;=0,'Trades'!P177&gt;1000000000,ROUND('Trades'!P177,2)&lt;&gt;'Trades'!P177),"Risk missing or invalid: positive, ≤ 1,000,000,000, at most 2 decimals.",IF(AND('Trades'!Q177&lt;&gt;"PRICE",'Trades'!Q177&lt;&gt;"ALL_IN"),"Select PRICE or ALL_IN",IF('Trades'!Q177&lt;&gt;'Summary'!$K$4,"Different selected basis","Recorded"))))))</x:f>
      </x:c>
      <x:c r="J177" s="33" t="str">
        <x:f>IF(P177=0,"",IF('Summary'!$H$6="Check date filters","Check date filters",IF(L177=1,"Included",IF(K177=1,"Outside period","Not eligible"))))</x:f>
      </x:c>
      <x:c r="K177" s="29" t="n">
        <x:f>IF(P177=0,0,IF('Trades'!I177="UNSUPPORTED",4,IF(C177&lt;&gt;"",3,IF('Trades'!I177="OPEN",2,1))))</x:f>
        <x:v>0</x:v>
      </x:c>
      <x:c r="L177" s="29" t="n">
        <x:f>IF(OR(K177&lt;&gt;1,'Summary'!$H$6="Check date filters"),0,IF(AND(OR('Summary'!$B$6="",E177&gt;='Summary'!$B$6),OR('Summary'!$E$6="",E177&lt;'Summary'!$E$6+1)),1,0))</x:f>
        <x:v>0</x:v>
      </x:c>
      <x:c r="M177" s="29" t="n">
        <x:f>IF(AND(L177=1,N177=1,'Trades'!Q177='Summary'!$K$4),1,0)</x:f>
        <x:v>0</x:v>
      </x:c>
      <x:c r="N177" s="29" t="n">
        <x:f>IF(K177&lt;&gt;1,0,IF(NOT(ISNUMBER('Trades'!P177)),0,IF(AND('Trades'!P177&gt;0,'Trades'!P177&lt;=1000000000,ROUND('Trades'!P177,2)='Trades'!P177,OR('Trades'!Q177="PRICE",'Trades'!Q177="ALL_IN")),1,0)))</x:f>
        <x:v>0</x:v>
      </x:c>
      <x:c r="O177" s="29" t="n">
        <x:f>IF(P177=0,0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0,COUNTIFS('Exits'!$B$9:$B$608,'Trades'!A177,'Exits'!$K$9:$K$608,1)))</x:f>
        <x:v>0</x:v>
      </x:c>
      <x:c r="P177" s="29" t="n">
        <x:f>IF(COUNTA('Trades'!A177:I177,'Trades'!K177:T177)=0,0,1)</x:f>
        <x:v>0</x:v>
      </x:c>
    </x:row>
    <x:row r="178" ht="52" customHeight="1">
      <x:c r="A178" s="29" t="str">
        <x:f>IF(P178=0,"",IF('Trades'!A178="","[Trades "&amp;ROW()&amp;"]",'Trades'!A178))</x:f>
      </x:c>
      <x:c r="B178" s="33" t="str">
        <x:f>IF(K178=0,"",CHOOSE(K178,"Completed","Open","Incomplete / invalid","Unsupported"))</x:f>
      </x:c>
      <x:c r="C178" s="33" t="str">
        <x:f>IF(P178=0,"",IF('Trades'!I178="UNSUPPORTED","Additions / reversals are unsupported",IF('Trades'!A178="","Enter a trade ID",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IDs: text starting with A–Z, up to 64 characters; do not use *, ?, ~, =, &lt; or &gt;. Example: T-001.",IF(COUNTIFS('Trades'!$A$9:$A$208,'Trades'!A178)&lt;&gt;1,"Trade ID is duplicated",IF('Trades'!B178="","Enter the symbol",IF(AND('Trades'!C178&lt;&gt;"LONG",'Trades'!C178&lt;&gt;"SHORT"),"Select LONG or SHORT",IF(NOT(ISNUMBER('Trades'!D178)),"Enter a valid opening date/time",IF(OR('Trades'!D178&lt;1,'Trades'!D178&gt;2958465),"Enter a valid opening date/time",IF(NOT(ISNUMBER('Trades'!E178)),"Enter a positive original quantity",IF(OR('Trades'!E178&lt;=0,'Trades'!E178&gt;1000000,ROUND('Trades'!E178,8)&lt;&gt;'Trades'!E178),"Enter a positive original quantity",IF('Trades'!F178="","State the quantity unit",IF(AND('Trades'!I178&lt;&gt;"OPEN",'Trades'!I178&lt;&gt;"CLOSED"),"Select OPEN or CLOSED",IF(AND('Trades'!J178&lt;&gt;"NET",'Trades'!J178&lt;&gt;"GROSS"),"Select NET or GROSS",IF(COUNTIFS('Exits'!$B$9:$B$608,'Trades'!A178,'Exits'!$G$9:$G$608,-1)&gt;0,"Review linked exit rows",IF(D178&gt;'Trades'!E178,"Closed quantity exceeds original",IF(AND('Trades'!I178="OPEN",D178='Trades'!E178),"OPEN conflicts with no remainder",IF('Trades'!I178="OPEN","",IF(O178=0,"Add a closing event in Exits",IF(D178&lt;&gt;'Trades'!E178,"CLOSED requires all quantity closed",IF(AND('Trades'!J178="NET",NOT(ISNUMBER('Trades'!L178))),"Enter the reconciled whole-position net",IF(AND('Trades'!J178="NET",'Trades'!K178&lt;&gt;"YES"),"Confirm the net covers the whole position",IF(IF('Trades'!J178="NET",IF('Trades'!M178="",FALSE,IF(NOT(ISNUMBER('Trades'!M178)),TRUE,OR('Trades'!M178&lt;0,'Trades'!M178&gt;1000000000,ROUND('Trades'!M178,2)&lt;&gt;'Trades'!M178))),FALSE),"Money: at most 2 decimals; absolute input value ≤ 1,000,000,000.",IF(IF('Trades'!J178="NET",IF('Trades'!N178="",FALSE,IF(NOT(ISNUMBER('Trades'!N178)),TRUE,OR('Trades'!N178&lt;0,'Trades'!N178&gt;1000000000,ROUND('Trades'!N178,2)&lt;&gt;'Trades'!N178))),FALSE),"Money: at most 2 decimals; absolute input value ≤ 1,000,000,000.",IF(IF('Trades'!J178="NET",IF('Trades'!O178="",FALSE,IF(NOT(ISNUMBER('Trades'!O178)),TRUE,OR(ABS('Trades'!O178)&gt;1000000000,ROUND('Trades'!O178,2)&lt;&gt;'Trades'!O178))),FALSE),"Money: at most 2 decimals; absolute input value ≤ 1,000,000,000.",IF(AND('Trades'!J178="GROSS",NOT(ISNUMBER('Trades'!M178))),"Enter commission: zero is a value",IF(AND('Trades'!J178="GROSS",'Trades'!M178&lt;0),"Commission must be nonnegative",IF(AND('Trades'!J178="GROSS",NOT(ISNUMBER('Trades'!N178))),"Enter other fees: zero is a value",IF(AND('Trades'!J178="GROSS",'Trades'!N178&lt;0),"Other fees must be nonnegative",IF(AND('Trades'!J178="GROSS",NOT(ISNUMBER('Trades'!O178))),"Enter signed financing, including zero",IF(AND('Trades'!J178="GROSS",NOT(ISNUMBER(F178))),"Enter gross P&amp;L for every exit",IF(IF('Trades'!J178="NET",OR(ABS('Trades'!L178)&gt;1000000000,ROUND('Trades'!L178,2)&lt;&gt;'Trades'!L178),FALSE),"Money: at most 2 decimals; absolute input value ≤ 1,000,000,000.",IF(IF('Trades'!J178="GROSS",OR(ABS('Trades'!M178)&gt;1000000000,ABS('Trades'!N178)&gt;1000000000,ABS('Trades'!O178)&gt;1000000000,ROUND('Trades'!M178,2)&lt;&gt;'Trades'!M178,ROUND('Trades'!N178,2)&lt;&gt;'Trades'!N178,ROUND('Trades'!O178,2)&lt;&gt;'Trades'!O178),FALSE),"Money: at most 2 decimals; absolute input value ≤ 1,000,000,000.",IF(AND('Trades'!G178&lt;&gt;"",OR(NOT(ISNUMBER('Trades'!G178)),'Trades'!G178&lt;=0)),"Enter a positive price or leave blank",IF(AND('Trades'!H178&lt;&gt;"",OR(NOT(ISNUMBER('Trades'!H178)),'Trades'!H178&lt;=0)),"Enter a positive price or leave blank","")))))))))))))))))))))))))))))))))))</x:f>
      </x:c>
      <x:c r="D178" s="31"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n.a.",ROUND(SUMIFS('Exits'!$I$9:$I$608,'Exits'!$B$9:$B$608,'Trades'!A178),8)))</x:f>
      </x:c>
      <x:c r="E178" s="32"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n.a.",IF(OR(O178=0,COUNTIFS('Exits'!$B$9:$B$608,'Trades'!A178,'Exits'!$G$9:$G$608,-1)&gt;0),"n.a.",_xlfn.MAXIFS('Exits'!$C$9:$C$608,'Exits'!$B$9:$B$608,'Trades'!A178))))</x:f>
      </x:c>
      <x:c r="F178" s="30"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n.a.",IF(AND(O178&gt;0,SUMIFS('Exits'!$J$9:$J$608,'Exits'!$B$9:$B$608,'Trades'!A178)=O178),ROUND(SUMIFS('Exits'!$F$9:$F$608,'Exits'!$B$9:$B$608,'Trades'!A178),2),"n.a.")))</x:f>
      </x:c>
      <x:c r="G178" s="30" t="str">
        <x:f>IF(P178=0,"",IF(K178&lt;&gt;1,"n.a.",IF('Trades'!J178="NET",'Trades'!L178,ROUND(F178-'Trades'!M178-'Trades'!N178+'Trades'!O178,2))))</x:f>
      </x:c>
      <x:c r="H178" s="31" t="str">
        <x:f>IF(P178=0,"",IF(N178=1,G178/'Trades'!P178,"n.a."))</x:f>
      </x:c>
      <x:c r="I178" s="33" t="str">
        <x:f>IF(P178=0,"",IF(K178&lt;&gt;1,"Position not completed",IF(NOT(ISNUMBER('Trades'!P178)),"Risk missing or invalid: positive, ≤ 1,000,000,000, at most 2 decimals.",IF(OR('Trades'!P178&lt;=0,'Trades'!P178&gt;1000000000,ROUND('Trades'!P178,2)&lt;&gt;'Trades'!P178),"Risk missing or invalid: positive, ≤ 1,000,000,000, at most 2 decimals.",IF(AND('Trades'!Q178&lt;&gt;"PRICE",'Trades'!Q178&lt;&gt;"ALL_IN"),"Select PRICE or ALL_IN",IF('Trades'!Q178&lt;&gt;'Summary'!$K$4,"Different selected basis","Recorded"))))))</x:f>
      </x:c>
      <x:c r="J178" s="33" t="str">
        <x:f>IF(P178=0,"",IF('Summary'!$H$6="Check date filters","Check date filters",IF(L178=1,"Included",IF(K178=1,"Outside period","Not eligible"))))</x:f>
      </x:c>
      <x:c r="K178" s="29" t="n">
        <x:f>IF(P178=0,0,IF('Trades'!I178="UNSUPPORTED",4,IF(C178&lt;&gt;"",3,IF('Trades'!I178="OPEN",2,1))))</x:f>
        <x:v>0</x:v>
      </x:c>
      <x:c r="L178" s="29" t="n">
        <x:f>IF(OR(K178&lt;&gt;1,'Summary'!$H$6="Check date filters"),0,IF(AND(OR('Summary'!$B$6="",E178&gt;='Summary'!$B$6),OR('Summary'!$E$6="",E178&lt;'Summary'!$E$6+1)),1,0))</x:f>
        <x:v>0</x:v>
      </x:c>
      <x:c r="M178" s="29" t="n">
        <x:f>IF(AND(L178=1,N178=1,'Trades'!Q178='Summary'!$K$4),1,0)</x:f>
        <x:v>0</x:v>
      </x:c>
      <x:c r="N178" s="29" t="n">
        <x:f>IF(K178&lt;&gt;1,0,IF(NOT(ISNUMBER('Trades'!P178)),0,IF(AND('Trades'!P178&gt;0,'Trades'!P178&lt;=1000000000,ROUND('Trades'!P178,2)='Trades'!P178,OR('Trades'!Q178="PRICE",'Trades'!Q178="ALL_IN")),1,0)))</x:f>
        <x:v>0</x:v>
      </x:c>
      <x:c r="O178" s="29" t="n">
        <x:f>IF(P178=0,0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0,COUNTIFS('Exits'!$B$9:$B$608,'Trades'!A178,'Exits'!$K$9:$K$608,1)))</x:f>
        <x:v>0</x:v>
      </x:c>
      <x:c r="P178" s="29" t="n">
        <x:f>IF(COUNTA('Trades'!A178:I178,'Trades'!K178:T178)=0,0,1)</x:f>
        <x:v>0</x:v>
      </x:c>
    </x:row>
    <x:row r="179" ht="52" customHeight="1">
      <x:c r="A179" s="29" t="str">
        <x:f>IF(P179=0,"",IF('Trades'!A179="","[Trades "&amp;ROW()&amp;"]",'Trades'!A179))</x:f>
      </x:c>
      <x:c r="B179" s="33" t="str">
        <x:f>IF(K179=0,"",CHOOSE(K179,"Completed","Open","Incomplete / invalid","Unsupported"))</x:f>
      </x:c>
      <x:c r="C179" s="33" t="str">
        <x:f>IF(P179=0,"",IF('Trades'!I179="UNSUPPORTED","Additions / reversals are unsupported",IF('Trades'!A179="","Enter a trade ID",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IDs: text starting with A–Z, up to 64 characters; do not use *, ?, ~, =, &lt; or &gt;. Example: T-001.",IF(COUNTIFS('Trades'!$A$9:$A$208,'Trades'!A179)&lt;&gt;1,"Trade ID is duplicated",IF('Trades'!B179="","Enter the symbol",IF(AND('Trades'!C179&lt;&gt;"LONG",'Trades'!C179&lt;&gt;"SHORT"),"Select LONG or SHORT",IF(NOT(ISNUMBER('Trades'!D179)),"Enter a valid opening date/time",IF(OR('Trades'!D179&lt;1,'Trades'!D179&gt;2958465),"Enter a valid opening date/time",IF(NOT(ISNUMBER('Trades'!E179)),"Enter a positive original quantity",IF(OR('Trades'!E179&lt;=0,'Trades'!E179&gt;1000000,ROUND('Trades'!E179,8)&lt;&gt;'Trades'!E179),"Enter a positive original quantity",IF('Trades'!F179="","State the quantity unit",IF(AND('Trades'!I179&lt;&gt;"OPEN",'Trades'!I179&lt;&gt;"CLOSED"),"Select OPEN or CLOSED",IF(AND('Trades'!J179&lt;&gt;"NET",'Trades'!J179&lt;&gt;"GROSS"),"Select NET or GROSS",IF(COUNTIFS('Exits'!$B$9:$B$608,'Trades'!A179,'Exits'!$G$9:$G$608,-1)&gt;0,"Review linked exit rows",IF(D179&gt;'Trades'!E179,"Closed quantity exceeds original",IF(AND('Trades'!I179="OPEN",D179='Trades'!E179),"OPEN conflicts with no remainder",IF('Trades'!I179="OPEN","",IF(O179=0,"Add a closing event in Exits",IF(D179&lt;&gt;'Trades'!E179,"CLOSED requires all quantity closed",IF(AND('Trades'!J179="NET",NOT(ISNUMBER('Trades'!L179))),"Enter the reconciled whole-position net",IF(AND('Trades'!J179="NET",'Trades'!K179&lt;&gt;"YES"),"Confirm the net covers the whole position",IF(IF('Trades'!J179="NET",IF('Trades'!M179="",FALSE,IF(NOT(ISNUMBER('Trades'!M179)),TRUE,OR('Trades'!M179&lt;0,'Trades'!M179&gt;1000000000,ROUND('Trades'!M179,2)&lt;&gt;'Trades'!M179))),FALSE),"Money: at most 2 decimals; absolute input value ≤ 1,000,000,000.",IF(IF('Trades'!J179="NET",IF('Trades'!N179="",FALSE,IF(NOT(ISNUMBER('Trades'!N179)),TRUE,OR('Trades'!N179&lt;0,'Trades'!N179&gt;1000000000,ROUND('Trades'!N179,2)&lt;&gt;'Trades'!N179))),FALSE),"Money: at most 2 decimals; absolute input value ≤ 1,000,000,000.",IF(IF('Trades'!J179="NET",IF('Trades'!O179="",FALSE,IF(NOT(ISNUMBER('Trades'!O179)),TRUE,OR(ABS('Trades'!O179)&gt;1000000000,ROUND('Trades'!O179,2)&lt;&gt;'Trades'!O179))),FALSE),"Money: at most 2 decimals; absolute input value ≤ 1,000,000,000.",IF(AND('Trades'!J179="GROSS",NOT(ISNUMBER('Trades'!M179))),"Enter commission: zero is a value",IF(AND('Trades'!J179="GROSS",'Trades'!M179&lt;0),"Commission must be nonnegative",IF(AND('Trades'!J179="GROSS",NOT(ISNUMBER('Trades'!N179))),"Enter other fees: zero is a value",IF(AND('Trades'!J179="GROSS",'Trades'!N179&lt;0),"Other fees must be nonnegative",IF(AND('Trades'!J179="GROSS",NOT(ISNUMBER('Trades'!O179))),"Enter signed financing, including zero",IF(AND('Trades'!J179="GROSS",NOT(ISNUMBER(F179))),"Enter gross P&amp;L for every exit",IF(IF('Trades'!J179="NET",OR(ABS('Trades'!L179)&gt;1000000000,ROUND('Trades'!L179,2)&lt;&gt;'Trades'!L179),FALSE),"Money: at most 2 decimals; absolute input value ≤ 1,000,000,000.",IF(IF('Trades'!J179="GROSS",OR(ABS('Trades'!M179)&gt;1000000000,ABS('Trades'!N179)&gt;1000000000,ABS('Trades'!O179)&gt;1000000000,ROUND('Trades'!M179,2)&lt;&gt;'Trades'!M179,ROUND('Trades'!N179,2)&lt;&gt;'Trades'!N179,ROUND('Trades'!O179,2)&lt;&gt;'Trades'!O179),FALSE),"Money: at most 2 decimals; absolute input value ≤ 1,000,000,000.",IF(AND('Trades'!G179&lt;&gt;"",OR(NOT(ISNUMBER('Trades'!G179)),'Trades'!G179&lt;=0)),"Enter a positive price or leave blank",IF(AND('Trades'!H179&lt;&gt;"",OR(NOT(ISNUMBER('Trades'!H179)),'Trades'!H179&lt;=0)),"Enter a positive price or leave blank","")))))))))))))))))))))))))))))))))))</x:f>
      </x:c>
      <x:c r="D179" s="31"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n.a.",ROUND(SUMIFS('Exits'!$I$9:$I$608,'Exits'!$B$9:$B$608,'Trades'!A179),8)))</x:f>
      </x:c>
      <x:c r="E179" s="32"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n.a.",IF(OR(O179=0,COUNTIFS('Exits'!$B$9:$B$608,'Trades'!A179,'Exits'!$G$9:$G$608,-1)&gt;0),"n.a.",_xlfn.MAXIFS('Exits'!$C$9:$C$608,'Exits'!$B$9:$B$608,'Trades'!A179))))</x:f>
      </x:c>
      <x:c r="F179" s="30"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n.a.",IF(AND(O179&gt;0,SUMIFS('Exits'!$J$9:$J$608,'Exits'!$B$9:$B$608,'Trades'!A179)=O179),ROUND(SUMIFS('Exits'!$F$9:$F$608,'Exits'!$B$9:$B$608,'Trades'!A179),2),"n.a.")))</x:f>
      </x:c>
      <x:c r="G179" s="30" t="str">
        <x:f>IF(P179=0,"",IF(K179&lt;&gt;1,"n.a.",IF('Trades'!J179="NET",'Trades'!L179,ROUND(F179-'Trades'!M179-'Trades'!N179+'Trades'!O179,2))))</x:f>
      </x:c>
      <x:c r="H179" s="31" t="str">
        <x:f>IF(P179=0,"",IF(N179=1,G179/'Trades'!P179,"n.a."))</x:f>
      </x:c>
      <x:c r="I179" s="33" t="str">
        <x:f>IF(P179=0,"",IF(K179&lt;&gt;1,"Position not completed",IF(NOT(ISNUMBER('Trades'!P179)),"Risk missing or invalid: positive, ≤ 1,000,000,000, at most 2 decimals.",IF(OR('Trades'!P179&lt;=0,'Trades'!P179&gt;1000000000,ROUND('Trades'!P179,2)&lt;&gt;'Trades'!P179),"Risk missing or invalid: positive, ≤ 1,000,000,000, at most 2 decimals.",IF(AND('Trades'!Q179&lt;&gt;"PRICE",'Trades'!Q179&lt;&gt;"ALL_IN"),"Select PRICE or ALL_IN",IF('Trades'!Q179&lt;&gt;'Summary'!$K$4,"Different selected basis","Recorded"))))))</x:f>
      </x:c>
      <x:c r="J179" s="33" t="str">
        <x:f>IF(P179=0,"",IF('Summary'!$H$6="Check date filters","Check date filters",IF(L179=1,"Included",IF(K179=1,"Outside period","Not eligible"))))</x:f>
      </x:c>
      <x:c r="K179" s="29" t="n">
        <x:f>IF(P179=0,0,IF('Trades'!I179="UNSUPPORTED",4,IF(C179&lt;&gt;"",3,IF('Trades'!I179="OPEN",2,1))))</x:f>
        <x:v>0</x:v>
      </x:c>
      <x:c r="L179" s="29" t="n">
        <x:f>IF(OR(K179&lt;&gt;1,'Summary'!$H$6="Check date filters"),0,IF(AND(OR('Summary'!$B$6="",E179&gt;='Summary'!$B$6),OR('Summary'!$E$6="",E179&lt;'Summary'!$E$6+1)),1,0))</x:f>
        <x:v>0</x:v>
      </x:c>
      <x:c r="M179" s="29" t="n">
        <x:f>IF(AND(L179=1,N179=1,'Trades'!Q179='Summary'!$K$4),1,0)</x:f>
        <x:v>0</x:v>
      </x:c>
      <x:c r="N179" s="29" t="n">
        <x:f>IF(K179&lt;&gt;1,0,IF(NOT(ISNUMBER('Trades'!P179)),0,IF(AND('Trades'!P179&gt;0,'Trades'!P179&lt;=1000000000,ROUND('Trades'!P179,2)='Trades'!P179,OR('Trades'!Q179="PRICE",'Trades'!Q179="ALL_IN")),1,0)))</x:f>
        <x:v>0</x:v>
      </x:c>
      <x:c r="O179" s="29" t="n">
        <x:f>IF(P179=0,0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0,COUNTIFS('Exits'!$B$9:$B$608,'Trades'!A179,'Exits'!$K$9:$K$608,1)))</x:f>
        <x:v>0</x:v>
      </x:c>
      <x:c r="P179" s="29" t="n">
        <x:f>IF(COUNTA('Trades'!A179:I179,'Trades'!K179:T179)=0,0,1)</x:f>
        <x:v>0</x:v>
      </x:c>
    </x:row>
    <x:row r="180" ht="52" customHeight="1">
      <x:c r="A180" s="29" t="str">
        <x:f>IF(P180=0,"",IF('Trades'!A180="","[Trades "&amp;ROW()&amp;"]",'Trades'!A180))</x:f>
      </x:c>
      <x:c r="B180" s="33" t="str">
        <x:f>IF(K180=0,"",CHOOSE(K180,"Completed","Open","Incomplete / invalid","Unsupported"))</x:f>
      </x:c>
      <x:c r="C180" s="33" t="str">
        <x:f>IF(P180=0,"",IF('Trades'!I180="UNSUPPORTED","Additions / reversals are unsupported",IF('Trades'!A180="","Enter a trade ID",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IDs: text starting with A–Z, up to 64 characters; do not use *, ?, ~, =, &lt; or &gt;. Example: T-001.",IF(COUNTIFS('Trades'!$A$9:$A$208,'Trades'!A180)&lt;&gt;1,"Trade ID is duplicated",IF('Trades'!B180="","Enter the symbol",IF(AND('Trades'!C180&lt;&gt;"LONG",'Trades'!C180&lt;&gt;"SHORT"),"Select LONG or SHORT",IF(NOT(ISNUMBER('Trades'!D180)),"Enter a valid opening date/time",IF(OR('Trades'!D180&lt;1,'Trades'!D180&gt;2958465),"Enter a valid opening date/time",IF(NOT(ISNUMBER('Trades'!E180)),"Enter a positive original quantity",IF(OR('Trades'!E180&lt;=0,'Trades'!E180&gt;1000000,ROUND('Trades'!E180,8)&lt;&gt;'Trades'!E180),"Enter a positive original quantity",IF('Trades'!F180="","State the quantity unit",IF(AND('Trades'!I180&lt;&gt;"OPEN",'Trades'!I180&lt;&gt;"CLOSED"),"Select OPEN or CLOSED",IF(AND('Trades'!J180&lt;&gt;"NET",'Trades'!J180&lt;&gt;"GROSS"),"Select NET or GROSS",IF(COUNTIFS('Exits'!$B$9:$B$608,'Trades'!A180,'Exits'!$G$9:$G$608,-1)&gt;0,"Review linked exit rows",IF(D180&gt;'Trades'!E180,"Closed quantity exceeds original",IF(AND('Trades'!I180="OPEN",D180='Trades'!E180),"OPEN conflicts with no remainder",IF('Trades'!I180="OPEN","",IF(O180=0,"Add a closing event in Exits",IF(D180&lt;&gt;'Trades'!E180,"CLOSED requires all quantity closed",IF(AND('Trades'!J180="NET",NOT(ISNUMBER('Trades'!L180))),"Enter the reconciled whole-position net",IF(AND('Trades'!J180="NET",'Trades'!K180&lt;&gt;"YES"),"Confirm the net covers the whole position",IF(IF('Trades'!J180="NET",IF('Trades'!M180="",FALSE,IF(NOT(ISNUMBER('Trades'!M180)),TRUE,OR('Trades'!M180&lt;0,'Trades'!M180&gt;1000000000,ROUND('Trades'!M180,2)&lt;&gt;'Trades'!M180))),FALSE),"Money: at most 2 decimals; absolute input value ≤ 1,000,000,000.",IF(IF('Trades'!J180="NET",IF('Trades'!N180="",FALSE,IF(NOT(ISNUMBER('Trades'!N180)),TRUE,OR('Trades'!N180&lt;0,'Trades'!N180&gt;1000000000,ROUND('Trades'!N180,2)&lt;&gt;'Trades'!N180))),FALSE),"Money: at most 2 decimals; absolute input value ≤ 1,000,000,000.",IF(IF('Trades'!J180="NET",IF('Trades'!O180="",FALSE,IF(NOT(ISNUMBER('Trades'!O180)),TRUE,OR(ABS('Trades'!O180)&gt;1000000000,ROUND('Trades'!O180,2)&lt;&gt;'Trades'!O180))),FALSE),"Money: at most 2 decimals; absolute input value ≤ 1,000,000,000.",IF(AND('Trades'!J180="GROSS",NOT(ISNUMBER('Trades'!M180))),"Enter commission: zero is a value",IF(AND('Trades'!J180="GROSS",'Trades'!M180&lt;0),"Commission must be nonnegative",IF(AND('Trades'!J180="GROSS",NOT(ISNUMBER('Trades'!N180))),"Enter other fees: zero is a value",IF(AND('Trades'!J180="GROSS",'Trades'!N180&lt;0),"Other fees must be nonnegative",IF(AND('Trades'!J180="GROSS",NOT(ISNUMBER('Trades'!O180))),"Enter signed financing, including zero",IF(AND('Trades'!J180="GROSS",NOT(ISNUMBER(F180))),"Enter gross P&amp;L for every exit",IF(IF('Trades'!J180="NET",OR(ABS('Trades'!L180)&gt;1000000000,ROUND('Trades'!L180,2)&lt;&gt;'Trades'!L180),FALSE),"Money: at most 2 decimals; absolute input value ≤ 1,000,000,000.",IF(IF('Trades'!J180="GROSS",OR(ABS('Trades'!M180)&gt;1000000000,ABS('Trades'!N180)&gt;1000000000,ABS('Trades'!O180)&gt;1000000000,ROUND('Trades'!M180,2)&lt;&gt;'Trades'!M180,ROUND('Trades'!N180,2)&lt;&gt;'Trades'!N180,ROUND('Trades'!O180,2)&lt;&gt;'Trades'!O180),FALSE),"Money: at most 2 decimals; absolute input value ≤ 1,000,000,000.",IF(AND('Trades'!G180&lt;&gt;"",OR(NOT(ISNUMBER('Trades'!G180)),'Trades'!G180&lt;=0)),"Enter a positive price or leave blank",IF(AND('Trades'!H180&lt;&gt;"",OR(NOT(ISNUMBER('Trades'!H180)),'Trades'!H180&lt;=0)),"Enter a positive price or leave blank","")))))))))))))))))))))))))))))))))))</x:f>
      </x:c>
      <x:c r="D180" s="31"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n.a.",ROUND(SUMIFS('Exits'!$I$9:$I$608,'Exits'!$B$9:$B$608,'Trades'!A180),8)))</x:f>
      </x:c>
      <x:c r="E180" s="32"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n.a.",IF(OR(O180=0,COUNTIFS('Exits'!$B$9:$B$608,'Trades'!A180,'Exits'!$G$9:$G$608,-1)&gt;0),"n.a.",_xlfn.MAXIFS('Exits'!$C$9:$C$608,'Exits'!$B$9:$B$608,'Trades'!A180))))</x:f>
      </x:c>
      <x:c r="F180" s="30"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n.a.",IF(AND(O180&gt;0,SUMIFS('Exits'!$J$9:$J$608,'Exits'!$B$9:$B$608,'Trades'!A180)=O180),ROUND(SUMIFS('Exits'!$F$9:$F$608,'Exits'!$B$9:$B$608,'Trades'!A180),2),"n.a.")))</x:f>
      </x:c>
      <x:c r="G180" s="30" t="str">
        <x:f>IF(P180=0,"",IF(K180&lt;&gt;1,"n.a.",IF('Trades'!J180="NET",'Trades'!L180,ROUND(F180-'Trades'!M180-'Trades'!N180+'Trades'!O180,2))))</x:f>
      </x:c>
      <x:c r="H180" s="31" t="str">
        <x:f>IF(P180=0,"",IF(N180=1,G180/'Trades'!P180,"n.a."))</x:f>
      </x:c>
      <x:c r="I180" s="33" t="str">
        <x:f>IF(P180=0,"",IF(K180&lt;&gt;1,"Position not completed",IF(NOT(ISNUMBER('Trades'!P180)),"Risk missing or invalid: positive, ≤ 1,000,000,000, at most 2 decimals.",IF(OR('Trades'!P180&lt;=0,'Trades'!P180&gt;1000000000,ROUND('Trades'!P180,2)&lt;&gt;'Trades'!P180),"Risk missing or invalid: positive, ≤ 1,000,000,000, at most 2 decimals.",IF(AND('Trades'!Q180&lt;&gt;"PRICE",'Trades'!Q180&lt;&gt;"ALL_IN"),"Select PRICE or ALL_IN",IF('Trades'!Q180&lt;&gt;'Summary'!$K$4,"Different selected basis","Recorded"))))))</x:f>
      </x:c>
      <x:c r="J180" s="33" t="str">
        <x:f>IF(P180=0,"",IF('Summary'!$H$6="Check date filters","Check date filters",IF(L180=1,"Included",IF(K180=1,"Outside period","Not eligible"))))</x:f>
      </x:c>
      <x:c r="K180" s="29" t="n">
        <x:f>IF(P180=0,0,IF('Trades'!I180="UNSUPPORTED",4,IF(C180&lt;&gt;"",3,IF('Trades'!I180="OPEN",2,1))))</x:f>
        <x:v>0</x:v>
      </x:c>
      <x:c r="L180" s="29" t="n">
        <x:f>IF(OR(K180&lt;&gt;1,'Summary'!$H$6="Check date filters"),0,IF(AND(OR('Summary'!$B$6="",E180&gt;='Summary'!$B$6),OR('Summary'!$E$6="",E180&lt;'Summary'!$E$6+1)),1,0))</x:f>
        <x:v>0</x:v>
      </x:c>
      <x:c r="M180" s="29" t="n">
        <x:f>IF(AND(L180=1,N180=1,'Trades'!Q180='Summary'!$K$4),1,0)</x:f>
        <x:v>0</x:v>
      </x:c>
      <x:c r="N180" s="29" t="n">
        <x:f>IF(K180&lt;&gt;1,0,IF(NOT(ISNUMBER('Trades'!P180)),0,IF(AND('Trades'!P180&gt;0,'Trades'!P180&lt;=1000000000,ROUND('Trades'!P180,2)='Trades'!P180,OR('Trades'!Q180="PRICE",'Trades'!Q180="ALL_IN")),1,0)))</x:f>
        <x:v>0</x:v>
      </x:c>
      <x:c r="O180" s="29" t="n">
        <x:f>IF(P180=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0,COUNTIFS('Exits'!$B$9:$B$608,'Trades'!A180,'Exits'!$K$9:$K$608,1)))</x:f>
        <x:v>0</x:v>
      </x:c>
      <x:c r="P180" s="29" t="n">
        <x:f>IF(COUNTA('Trades'!A180:I180,'Trades'!K180:T180)=0,0,1)</x:f>
        <x:v>0</x:v>
      </x:c>
    </x:row>
    <x:row r="181" ht="52" customHeight="1">
      <x:c r="A181" s="29" t="str">
        <x:f>IF(P181=0,"",IF('Trades'!A181="","[Trades "&amp;ROW()&amp;"]",'Trades'!A181))</x:f>
      </x:c>
      <x:c r="B181" s="33" t="str">
        <x:f>IF(K181=0,"",CHOOSE(K181,"Completed","Open","Incomplete / invalid","Unsupported"))</x:f>
      </x:c>
      <x:c r="C181" s="33" t="str">
        <x:f>IF(P181=0,"",IF('Trades'!I181="UNSUPPORTED","Additions / reversals are unsupported",IF('Trades'!A181="","Enter a trade ID",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IDs: text starting with A–Z, up to 64 characters; do not use *, ?, ~, =, &lt; or &gt;. Example: T-001.",IF(COUNTIFS('Trades'!$A$9:$A$208,'Trades'!A181)&lt;&gt;1,"Trade ID is duplicated",IF('Trades'!B181="","Enter the symbol",IF(AND('Trades'!C181&lt;&gt;"LONG",'Trades'!C181&lt;&gt;"SHORT"),"Select LONG or SHORT",IF(NOT(ISNUMBER('Trades'!D181)),"Enter a valid opening date/time",IF(OR('Trades'!D181&lt;1,'Trades'!D181&gt;2958465),"Enter a valid opening date/time",IF(NOT(ISNUMBER('Trades'!E181)),"Enter a positive original quantity",IF(OR('Trades'!E181&lt;=0,'Trades'!E181&gt;1000000,ROUND('Trades'!E181,8)&lt;&gt;'Trades'!E181),"Enter a positive original quantity",IF('Trades'!F181="","State the quantity unit",IF(AND('Trades'!I181&lt;&gt;"OPEN",'Trades'!I181&lt;&gt;"CLOSED"),"Select OPEN or CLOSED",IF(AND('Trades'!J181&lt;&gt;"NET",'Trades'!J181&lt;&gt;"GROSS"),"Select NET or GROSS",IF(COUNTIFS('Exits'!$B$9:$B$608,'Trades'!A181,'Exits'!$G$9:$G$608,-1)&gt;0,"Review linked exit rows",IF(D181&gt;'Trades'!E181,"Closed quantity exceeds original",IF(AND('Trades'!I181="OPEN",D181='Trades'!E181),"OPEN conflicts with no remainder",IF('Trades'!I181="OPEN","",IF(O181=0,"Add a closing event in Exits",IF(D181&lt;&gt;'Trades'!E181,"CLOSED requires all quantity closed",IF(AND('Trades'!J181="NET",NOT(ISNUMBER('Trades'!L181))),"Enter the reconciled whole-position net",IF(AND('Trades'!J181="NET",'Trades'!K181&lt;&gt;"YES"),"Confirm the net covers the whole position",IF(IF('Trades'!J181="NET",IF('Trades'!M181="",FALSE,IF(NOT(ISNUMBER('Trades'!M181)),TRUE,OR('Trades'!M181&lt;0,'Trades'!M181&gt;1000000000,ROUND('Trades'!M181,2)&lt;&gt;'Trades'!M181))),FALSE),"Money: at most 2 decimals; absolute input value ≤ 1,000,000,000.",IF(IF('Trades'!J181="NET",IF('Trades'!N181="",FALSE,IF(NOT(ISNUMBER('Trades'!N181)),TRUE,OR('Trades'!N181&lt;0,'Trades'!N181&gt;1000000000,ROUND('Trades'!N181,2)&lt;&gt;'Trades'!N181))),FALSE),"Money: at most 2 decimals; absolute input value ≤ 1,000,000,000.",IF(IF('Trades'!J181="NET",IF('Trades'!O181="",FALSE,IF(NOT(ISNUMBER('Trades'!O181)),TRUE,OR(ABS('Trades'!O181)&gt;1000000000,ROUND('Trades'!O181,2)&lt;&gt;'Trades'!O181))),FALSE),"Money: at most 2 decimals; absolute input value ≤ 1,000,000,000.",IF(AND('Trades'!J181="GROSS",NOT(ISNUMBER('Trades'!M181))),"Enter commission: zero is a value",IF(AND('Trades'!J181="GROSS",'Trades'!M181&lt;0),"Commission must be nonnegative",IF(AND('Trades'!J181="GROSS",NOT(ISNUMBER('Trades'!N181))),"Enter other fees: zero is a value",IF(AND('Trades'!J181="GROSS",'Trades'!N181&lt;0),"Other fees must be nonnegative",IF(AND('Trades'!J181="GROSS",NOT(ISNUMBER('Trades'!O181))),"Enter signed financing, including zero",IF(AND('Trades'!J181="GROSS",NOT(ISNUMBER(F181))),"Enter gross P&amp;L for every exit",IF(IF('Trades'!J181="NET",OR(ABS('Trades'!L181)&gt;1000000000,ROUND('Trades'!L181,2)&lt;&gt;'Trades'!L181),FALSE),"Money: at most 2 decimals; absolute input value ≤ 1,000,000,000.",IF(IF('Trades'!J181="GROSS",OR(ABS('Trades'!M181)&gt;1000000000,ABS('Trades'!N181)&gt;1000000000,ABS('Trades'!O181)&gt;1000000000,ROUND('Trades'!M181,2)&lt;&gt;'Trades'!M181,ROUND('Trades'!N181,2)&lt;&gt;'Trades'!N181,ROUND('Trades'!O181,2)&lt;&gt;'Trades'!O181),FALSE),"Money: at most 2 decimals; absolute input value ≤ 1,000,000,000.",IF(AND('Trades'!G181&lt;&gt;"",OR(NOT(ISNUMBER('Trades'!G181)),'Trades'!G181&lt;=0)),"Enter a positive price or leave blank",IF(AND('Trades'!H181&lt;&gt;"",OR(NOT(ISNUMBER('Trades'!H181)),'Trades'!H181&lt;=0)),"Enter a positive price or leave blank","")))))))))))))))))))))))))))))))))))</x:f>
      </x:c>
      <x:c r="D181" s="31"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n.a.",ROUND(SUMIFS('Exits'!$I$9:$I$608,'Exits'!$B$9:$B$608,'Trades'!A181),8)))</x:f>
      </x:c>
      <x:c r="E181" s="32"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n.a.",IF(OR(O181=0,COUNTIFS('Exits'!$B$9:$B$608,'Trades'!A181,'Exits'!$G$9:$G$608,-1)&gt;0),"n.a.",_xlfn.MAXIFS('Exits'!$C$9:$C$608,'Exits'!$B$9:$B$608,'Trades'!A181))))</x:f>
      </x:c>
      <x:c r="F181" s="30"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n.a.",IF(AND(O181&gt;0,SUMIFS('Exits'!$J$9:$J$608,'Exits'!$B$9:$B$608,'Trades'!A181)=O181),ROUND(SUMIFS('Exits'!$F$9:$F$608,'Exits'!$B$9:$B$608,'Trades'!A181),2),"n.a.")))</x:f>
      </x:c>
      <x:c r="G181" s="30" t="str">
        <x:f>IF(P181=0,"",IF(K181&lt;&gt;1,"n.a.",IF('Trades'!J181="NET",'Trades'!L181,ROUND(F181-'Trades'!M181-'Trades'!N181+'Trades'!O181,2))))</x:f>
      </x:c>
      <x:c r="H181" s="31" t="str">
        <x:f>IF(P181=0,"",IF(N181=1,G181/'Trades'!P181,"n.a."))</x:f>
      </x:c>
      <x:c r="I181" s="33" t="str">
        <x:f>IF(P181=0,"",IF(K181&lt;&gt;1,"Position not completed",IF(NOT(ISNUMBER('Trades'!P181)),"Risk missing or invalid: positive, ≤ 1,000,000,000, at most 2 decimals.",IF(OR('Trades'!P181&lt;=0,'Trades'!P181&gt;1000000000,ROUND('Trades'!P181,2)&lt;&gt;'Trades'!P181),"Risk missing or invalid: positive, ≤ 1,000,000,000, at most 2 decimals.",IF(AND('Trades'!Q181&lt;&gt;"PRICE",'Trades'!Q181&lt;&gt;"ALL_IN"),"Select PRICE or ALL_IN",IF('Trades'!Q181&lt;&gt;'Summary'!$K$4,"Different selected basis","Recorded"))))))</x:f>
      </x:c>
      <x:c r="J181" s="33" t="str">
        <x:f>IF(P181=0,"",IF('Summary'!$H$6="Check date filters","Check date filters",IF(L181=1,"Included",IF(K181=1,"Outside period","Not eligible"))))</x:f>
      </x:c>
      <x:c r="K181" s="29" t="n">
        <x:f>IF(P181=0,0,IF('Trades'!I181="UNSUPPORTED",4,IF(C181&lt;&gt;"",3,IF('Trades'!I181="OPEN",2,1))))</x:f>
        <x:v>0</x:v>
      </x:c>
      <x:c r="L181" s="29" t="n">
        <x:f>IF(OR(K181&lt;&gt;1,'Summary'!$H$6="Check date filters"),0,IF(AND(OR('Summary'!$B$6="",E181&gt;='Summary'!$B$6),OR('Summary'!$E$6="",E181&lt;'Summary'!$E$6+1)),1,0))</x:f>
        <x:v>0</x:v>
      </x:c>
      <x:c r="M181" s="29" t="n">
        <x:f>IF(AND(L181=1,N181=1,'Trades'!Q181='Summary'!$K$4),1,0)</x:f>
        <x:v>0</x:v>
      </x:c>
      <x:c r="N181" s="29" t="n">
        <x:f>IF(K181&lt;&gt;1,0,IF(NOT(ISNUMBER('Trades'!P181)),0,IF(AND('Trades'!P181&gt;0,'Trades'!P181&lt;=1000000000,ROUND('Trades'!P181,2)='Trades'!P181,OR('Trades'!Q181="PRICE",'Trades'!Q181="ALL_IN")),1,0)))</x:f>
        <x:v>0</x:v>
      </x:c>
      <x:c r="O181" s="29" t="n">
        <x:f>IF(P181=0,0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0,COUNTIFS('Exits'!$B$9:$B$608,'Trades'!A181,'Exits'!$K$9:$K$608,1)))</x:f>
        <x:v>0</x:v>
      </x:c>
      <x:c r="P181" s="29" t="n">
        <x:f>IF(COUNTA('Trades'!A181:I181,'Trades'!K181:T181)=0,0,1)</x:f>
        <x:v>0</x:v>
      </x:c>
    </x:row>
    <x:row r="182" ht="52" customHeight="1">
      <x:c r="A182" s="29" t="str">
        <x:f>IF(P182=0,"",IF('Trades'!A182="","[Trades "&amp;ROW()&amp;"]",'Trades'!A182))</x:f>
      </x:c>
      <x:c r="B182" s="33" t="str">
        <x:f>IF(K182=0,"",CHOOSE(K182,"Completed","Open","Incomplete / invalid","Unsupported"))</x:f>
      </x:c>
      <x:c r="C182" s="33" t="str">
        <x:f>IF(P182=0,"",IF('Trades'!I182="UNSUPPORTED","Additions / reversals are unsupported",IF('Trades'!A182="","Enter a trade ID",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IDs: text starting with A–Z, up to 64 characters; do not use *, ?, ~, =, &lt; or &gt;. Example: T-001.",IF(COUNTIFS('Trades'!$A$9:$A$208,'Trades'!A182)&lt;&gt;1,"Trade ID is duplicated",IF('Trades'!B182="","Enter the symbol",IF(AND('Trades'!C182&lt;&gt;"LONG",'Trades'!C182&lt;&gt;"SHORT"),"Select LONG or SHORT",IF(NOT(ISNUMBER('Trades'!D182)),"Enter a valid opening date/time",IF(OR('Trades'!D182&lt;1,'Trades'!D182&gt;2958465),"Enter a valid opening date/time",IF(NOT(ISNUMBER('Trades'!E182)),"Enter a positive original quantity",IF(OR('Trades'!E182&lt;=0,'Trades'!E182&gt;1000000,ROUND('Trades'!E182,8)&lt;&gt;'Trades'!E182),"Enter a positive original quantity",IF('Trades'!F182="","State the quantity unit",IF(AND('Trades'!I182&lt;&gt;"OPEN",'Trades'!I182&lt;&gt;"CLOSED"),"Select OPEN or CLOSED",IF(AND('Trades'!J182&lt;&gt;"NET",'Trades'!J182&lt;&gt;"GROSS"),"Select NET or GROSS",IF(COUNTIFS('Exits'!$B$9:$B$608,'Trades'!A182,'Exits'!$G$9:$G$608,-1)&gt;0,"Review linked exit rows",IF(D182&gt;'Trades'!E182,"Closed quantity exceeds original",IF(AND('Trades'!I182="OPEN",D182='Trades'!E182),"OPEN conflicts with no remainder",IF('Trades'!I182="OPEN","",IF(O182=0,"Add a closing event in Exits",IF(D182&lt;&gt;'Trades'!E182,"CLOSED requires all quantity closed",IF(AND('Trades'!J182="NET",NOT(ISNUMBER('Trades'!L182))),"Enter the reconciled whole-position net",IF(AND('Trades'!J182="NET",'Trades'!K182&lt;&gt;"YES"),"Confirm the net covers the whole position",IF(IF('Trades'!J182="NET",IF('Trades'!M182="",FALSE,IF(NOT(ISNUMBER('Trades'!M182)),TRUE,OR('Trades'!M182&lt;0,'Trades'!M182&gt;1000000000,ROUND('Trades'!M182,2)&lt;&gt;'Trades'!M182))),FALSE),"Money: at most 2 decimals; absolute input value ≤ 1,000,000,000.",IF(IF('Trades'!J182="NET",IF('Trades'!N182="",FALSE,IF(NOT(ISNUMBER('Trades'!N182)),TRUE,OR('Trades'!N182&lt;0,'Trades'!N182&gt;1000000000,ROUND('Trades'!N182,2)&lt;&gt;'Trades'!N182))),FALSE),"Money: at most 2 decimals; absolute input value ≤ 1,000,000,000.",IF(IF('Trades'!J182="NET",IF('Trades'!O182="",FALSE,IF(NOT(ISNUMBER('Trades'!O182)),TRUE,OR(ABS('Trades'!O182)&gt;1000000000,ROUND('Trades'!O182,2)&lt;&gt;'Trades'!O182))),FALSE),"Money: at most 2 decimals; absolute input value ≤ 1,000,000,000.",IF(AND('Trades'!J182="GROSS",NOT(ISNUMBER('Trades'!M182))),"Enter commission: zero is a value",IF(AND('Trades'!J182="GROSS",'Trades'!M182&lt;0),"Commission must be nonnegative",IF(AND('Trades'!J182="GROSS",NOT(ISNUMBER('Trades'!N182))),"Enter other fees: zero is a value",IF(AND('Trades'!J182="GROSS",'Trades'!N182&lt;0),"Other fees must be nonnegative",IF(AND('Trades'!J182="GROSS",NOT(ISNUMBER('Trades'!O182))),"Enter signed financing, including zero",IF(AND('Trades'!J182="GROSS",NOT(ISNUMBER(F182))),"Enter gross P&amp;L for every exit",IF(IF('Trades'!J182="NET",OR(ABS('Trades'!L182)&gt;1000000000,ROUND('Trades'!L182,2)&lt;&gt;'Trades'!L182),FALSE),"Money: at most 2 decimals; absolute input value ≤ 1,000,000,000.",IF(IF('Trades'!J182="GROSS",OR(ABS('Trades'!M182)&gt;1000000000,ABS('Trades'!N182)&gt;1000000000,ABS('Trades'!O182)&gt;1000000000,ROUND('Trades'!M182,2)&lt;&gt;'Trades'!M182,ROUND('Trades'!N182,2)&lt;&gt;'Trades'!N182,ROUND('Trades'!O182,2)&lt;&gt;'Trades'!O182),FALSE),"Money: at most 2 decimals; absolute input value ≤ 1,000,000,000.",IF(AND('Trades'!G182&lt;&gt;"",OR(NOT(ISNUMBER('Trades'!G182)),'Trades'!G182&lt;=0)),"Enter a positive price or leave blank",IF(AND('Trades'!H182&lt;&gt;"",OR(NOT(ISNUMBER('Trades'!H182)),'Trades'!H182&lt;=0)),"Enter a positive price or leave blank","")))))))))))))))))))))))))))))))))))</x:f>
      </x:c>
      <x:c r="D182" s="31"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n.a.",ROUND(SUMIFS('Exits'!$I$9:$I$608,'Exits'!$B$9:$B$608,'Trades'!A182),8)))</x:f>
      </x:c>
      <x:c r="E182" s="32"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n.a.",IF(OR(O182=0,COUNTIFS('Exits'!$B$9:$B$608,'Trades'!A182,'Exits'!$G$9:$G$608,-1)&gt;0),"n.a.",_xlfn.MAXIFS('Exits'!$C$9:$C$608,'Exits'!$B$9:$B$608,'Trades'!A182))))</x:f>
      </x:c>
      <x:c r="F182" s="30"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n.a.",IF(AND(O182&gt;0,SUMIFS('Exits'!$J$9:$J$608,'Exits'!$B$9:$B$608,'Trades'!A182)=O182),ROUND(SUMIFS('Exits'!$F$9:$F$608,'Exits'!$B$9:$B$608,'Trades'!A182),2),"n.a.")))</x:f>
      </x:c>
      <x:c r="G182" s="30" t="str">
        <x:f>IF(P182=0,"",IF(K182&lt;&gt;1,"n.a.",IF('Trades'!J182="NET",'Trades'!L182,ROUND(F182-'Trades'!M182-'Trades'!N182+'Trades'!O182,2))))</x:f>
      </x:c>
      <x:c r="H182" s="31" t="str">
        <x:f>IF(P182=0,"",IF(N182=1,G182/'Trades'!P182,"n.a."))</x:f>
      </x:c>
      <x:c r="I182" s="33" t="str">
        <x:f>IF(P182=0,"",IF(K182&lt;&gt;1,"Position not completed",IF(NOT(ISNUMBER('Trades'!P182)),"Risk missing or invalid: positive, ≤ 1,000,000,000, at most 2 decimals.",IF(OR('Trades'!P182&lt;=0,'Trades'!P182&gt;1000000000,ROUND('Trades'!P182,2)&lt;&gt;'Trades'!P182),"Risk missing or invalid: positive, ≤ 1,000,000,000, at most 2 decimals.",IF(AND('Trades'!Q182&lt;&gt;"PRICE",'Trades'!Q182&lt;&gt;"ALL_IN"),"Select PRICE or ALL_IN",IF('Trades'!Q182&lt;&gt;'Summary'!$K$4,"Different selected basis","Recorded"))))))</x:f>
      </x:c>
      <x:c r="J182" s="33" t="str">
        <x:f>IF(P182=0,"",IF('Summary'!$H$6="Check date filters","Check date filters",IF(L182=1,"Included",IF(K182=1,"Outside period","Not eligible"))))</x:f>
      </x:c>
      <x:c r="K182" s="29" t="n">
        <x:f>IF(P182=0,0,IF('Trades'!I182="UNSUPPORTED",4,IF(C182&lt;&gt;"",3,IF('Trades'!I182="OPEN",2,1))))</x:f>
        <x:v>0</x:v>
      </x:c>
      <x:c r="L182" s="29" t="n">
        <x:f>IF(OR(K182&lt;&gt;1,'Summary'!$H$6="Check date filters"),0,IF(AND(OR('Summary'!$B$6="",E182&gt;='Summary'!$B$6),OR('Summary'!$E$6="",E182&lt;'Summary'!$E$6+1)),1,0))</x:f>
        <x:v>0</x:v>
      </x:c>
      <x:c r="M182" s="29" t="n">
        <x:f>IF(AND(L182=1,N182=1,'Trades'!Q182='Summary'!$K$4),1,0)</x:f>
        <x:v>0</x:v>
      </x:c>
      <x:c r="N182" s="29" t="n">
        <x:f>IF(K182&lt;&gt;1,0,IF(NOT(ISNUMBER('Trades'!P182)),0,IF(AND('Trades'!P182&gt;0,'Trades'!P182&lt;=1000000000,ROUND('Trades'!P182,2)='Trades'!P182,OR('Trades'!Q182="PRICE",'Trades'!Q182="ALL_IN")),1,0)))</x:f>
        <x:v>0</x:v>
      </x:c>
      <x:c r="O182" s="29" t="n">
        <x:f>IF(P182=0,0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0,COUNTIFS('Exits'!$B$9:$B$608,'Trades'!A182,'Exits'!$K$9:$K$608,1)))</x:f>
        <x:v>0</x:v>
      </x:c>
      <x:c r="P182" s="29" t="n">
        <x:f>IF(COUNTA('Trades'!A182:I182,'Trades'!K182:T182)=0,0,1)</x:f>
        <x:v>0</x:v>
      </x:c>
    </x:row>
    <x:row r="183" ht="52" customHeight="1">
      <x:c r="A183" s="29" t="str">
        <x:f>IF(P183=0,"",IF('Trades'!A183="","[Trades "&amp;ROW()&amp;"]",'Trades'!A183))</x:f>
      </x:c>
      <x:c r="B183" s="33" t="str">
        <x:f>IF(K183=0,"",CHOOSE(K183,"Completed","Open","Incomplete / invalid","Unsupported"))</x:f>
      </x:c>
      <x:c r="C183" s="33" t="str">
        <x:f>IF(P183=0,"",IF('Trades'!I183="UNSUPPORTED","Additions / reversals are unsupported",IF('Trades'!A183="","Enter a trade ID",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IDs: text starting with A–Z, up to 64 characters; do not use *, ?, ~, =, &lt; or &gt;. Example: T-001.",IF(COUNTIFS('Trades'!$A$9:$A$208,'Trades'!A183)&lt;&gt;1,"Trade ID is duplicated",IF('Trades'!B183="","Enter the symbol",IF(AND('Trades'!C183&lt;&gt;"LONG",'Trades'!C183&lt;&gt;"SHORT"),"Select LONG or SHORT",IF(NOT(ISNUMBER('Trades'!D183)),"Enter a valid opening date/time",IF(OR('Trades'!D183&lt;1,'Trades'!D183&gt;2958465),"Enter a valid opening date/time",IF(NOT(ISNUMBER('Trades'!E183)),"Enter a positive original quantity",IF(OR('Trades'!E183&lt;=0,'Trades'!E183&gt;1000000,ROUND('Trades'!E183,8)&lt;&gt;'Trades'!E183),"Enter a positive original quantity",IF('Trades'!F183="","State the quantity unit",IF(AND('Trades'!I183&lt;&gt;"OPEN",'Trades'!I183&lt;&gt;"CLOSED"),"Select OPEN or CLOSED",IF(AND('Trades'!J183&lt;&gt;"NET",'Trades'!J183&lt;&gt;"GROSS"),"Select NET or GROSS",IF(COUNTIFS('Exits'!$B$9:$B$608,'Trades'!A183,'Exits'!$G$9:$G$608,-1)&gt;0,"Review linked exit rows",IF(D183&gt;'Trades'!E183,"Closed quantity exceeds original",IF(AND('Trades'!I183="OPEN",D183='Trades'!E183),"OPEN conflicts with no remainder",IF('Trades'!I183="OPEN","",IF(O183=0,"Add a closing event in Exits",IF(D183&lt;&gt;'Trades'!E183,"CLOSED requires all quantity closed",IF(AND('Trades'!J183="NET",NOT(ISNUMBER('Trades'!L183))),"Enter the reconciled whole-position net",IF(AND('Trades'!J183="NET",'Trades'!K183&lt;&gt;"YES"),"Confirm the net covers the whole position",IF(IF('Trades'!J183="NET",IF('Trades'!M183="",FALSE,IF(NOT(ISNUMBER('Trades'!M183)),TRUE,OR('Trades'!M183&lt;0,'Trades'!M183&gt;1000000000,ROUND('Trades'!M183,2)&lt;&gt;'Trades'!M183))),FALSE),"Money: at most 2 decimals; absolute input value ≤ 1,000,000,000.",IF(IF('Trades'!J183="NET",IF('Trades'!N183="",FALSE,IF(NOT(ISNUMBER('Trades'!N183)),TRUE,OR('Trades'!N183&lt;0,'Trades'!N183&gt;1000000000,ROUND('Trades'!N183,2)&lt;&gt;'Trades'!N183))),FALSE),"Money: at most 2 decimals; absolute input value ≤ 1,000,000,000.",IF(IF('Trades'!J183="NET",IF('Trades'!O183="",FALSE,IF(NOT(ISNUMBER('Trades'!O183)),TRUE,OR(ABS('Trades'!O183)&gt;1000000000,ROUND('Trades'!O183,2)&lt;&gt;'Trades'!O183))),FALSE),"Money: at most 2 decimals; absolute input value ≤ 1,000,000,000.",IF(AND('Trades'!J183="GROSS",NOT(ISNUMBER('Trades'!M183))),"Enter commission: zero is a value",IF(AND('Trades'!J183="GROSS",'Trades'!M183&lt;0),"Commission must be nonnegative",IF(AND('Trades'!J183="GROSS",NOT(ISNUMBER('Trades'!N183))),"Enter other fees: zero is a value",IF(AND('Trades'!J183="GROSS",'Trades'!N183&lt;0),"Other fees must be nonnegative",IF(AND('Trades'!J183="GROSS",NOT(ISNUMBER('Trades'!O183))),"Enter signed financing, including zero",IF(AND('Trades'!J183="GROSS",NOT(ISNUMBER(F183))),"Enter gross P&amp;L for every exit",IF(IF('Trades'!J183="NET",OR(ABS('Trades'!L183)&gt;1000000000,ROUND('Trades'!L183,2)&lt;&gt;'Trades'!L183),FALSE),"Money: at most 2 decimals; absolute input value ≤ 1,000,000,000.",IF(IF('Trades'!J183="GROSS",OR(ABS('Trades'!M183)&gt;1000000000,ABS('Trades'!N183)&gt;1000000000,ABS('Trades'!O183)&gt;1000000000,ROUND('Trades'!M183,2)&lt;&gt;'Trades'!M183,ROUND('Trades'!N183,2)&lt;&gt;'Trades'!N183,ROUND('Trades'!O183,2)&lt;&gt;'Trades'!O183),FALSE),"Money: at most 2 decimals; absolute input value ≤ 1,000,000,000.",IF(AND('Trades'!G183&lt;&gt;"",OR(NOT(ISNUMBER('Trades'!G183)),'Trades'!G183&lt;=0)),"Enter a positive price or leave blank",IF(AND('Trades'!H183&lt;&gt;"",OR(NOT(ISNUMBER('Trades'!H183)),'Trades'!H183&lt;=0)),"Enter a positive price or leave blank","")))))))))))))))))))))))))))))))))))</x:f>
      </x:c>
      <x:c r="D183" s="31"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n.a.",ROUND(SUMIFS('Exits'!$I$9:$I$608,'Exits'!$B$9:$B$608,'Trades'!A183),8)))</x:f>
      </x:c>
      <x:c r="E183" s="32"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n.a.",IF(OR(O183=0,COUNTIFS('Exits'!$B$9:$B$608,'Trades'!A183,'Exits'!$G$9:$G$608,-1)&gt;0),"n.a.",_xlfn.MAXIFS('Exits'!$C$9:$C$608,'Exits'!$B$9:$B$608,'Trades'!A183))))</x:f>
      </x:c>
      <x:c r="F183" s="30"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n.a.",IF(AND(O183&gt;0,SUMIFS('Exits'!$J$9:$J$608,'Exits'!$B$9:$B$608,'Trades'!A183)=O183),ROUND(SUMIFS('Exits'!$F$9:$F$608,'Exits'!$B$9:$B$608,'Trades'!A183),2),"n.a.")))</x:f>
      </x:c>
      <x:c r="G183" s="30" t="str">
        <x:f>IF(P183=0,"",IF(K183&lt;&gt;1,"n.a.",IF('Trades'!J183="NET",'Trades'!L183,ROUND(F183-'Trades'!M183-'Trades'!N183+'Trades'!O183,2))))</x:f>
      </x:c>
      <x:c r="H183" s="31" t="str">
        <x:f>IF(P183=0,"",IF(N183=1,G183/'Trades'!P183,"n.a."))</x:f>
      </x:c>
      <x:c r="I183" s="33" t="str">
        <x:f>IF(P183=0,"",IF(K183&lt;&gt;1,"Position not completed",IF(NOT(ISNUMBER('Trades'!P183)),"Risk missing or invalid: positive, ≤ 1,000,000,000, at most 2 decimals.",IF(OR('Trades'!P183&lt;=0,'Trades'!P183&gt;1000000000,ROUND('Trades'!P183,2)&lt;&gt;'Trades'!P183),"Risk missing or invalid: positive, ≤ 1,000,000,000, at most 2 decimals.",IF(AND('Trades'!Q183&lt;&gt;"PRICE",'Trades'!Q183&lt;&gt;"ALL_IN"),"Select PRICE or ALL_IN",IF('Trades'!Q183&lt;&gt;'Summary'!$K$4,"Different selected basis","Recorded"))))))</x:f>
      </x:c>
      <x:c r="J183" s="33" t="str">
        <x:f>IF(P183=0,"",IF('Summary'!$H$6="Check date filters","Check date filters",IF(L183=1,"Included",IF(K183=1,"Outside period","Not eligible"))))</x:f>
      </x:c>
      <x:c r="K183" s="29" t="n">
        <x:f>IF(P183=0,0,IF('Trades'!I183="UNSUPPORTED",4,IF(C183&lt;&gt;"",3,IF('Trades'!I183="OPEN",2,1))))</x:f>
        <x:v>0</x:v>
      </x:c>
      <x:c r="L183" s="29" t="n">
        <x:f>IF(OR(K183&lt;&gt;1,'Summary'!$H$6="Check date filters"),0,IF(AND(OR('Summary'!$B$6="",E183&gt;='Summary'!$B$6),OR('Summary'!$E$6="",E183&lt;'Summary'!$E$6+1)),1,0))</x:f>
        <x:v>0</x:v>
      </x:c>
      <x:c r="M183" s="29" t="n">
        <x:f>IF(AND(L183=1,N183=1,'Trades'!Q183='Summary'!$K$4),1,0)</x:f>
        <x:v>0</x:v>
      </x:c>
      <x:c r="N183" s="29" t="n">
        <x:f>IF(K183&lt;&gt;1,0,IF(NOT(ISNUMBER('Trades'!P183)),0,IF(AND('Trades'!P183&gt;0,'Trades'!P183&lt;=1000000000,ROUND('Trades'!P183,2)='Trades'!P183,OR('Trades'!Q183="PRICE",'Trades'!Q183="ALL_IN")),1,0)))</x:f>
        <x:v>0</x:v>
      </x:c>
      <x:c r="O183" s="29" t="n">
        <x:f>IF(P183=0,0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0,COUNTIFS('Exits'!$B$9:$B$608,'Trades'!A183,'Exits'!$K$9:$K$608,1)))</x:f>
        <x:v>0</x:v>
      </x:c>
      <x:c r="P183" s="29" t="n">
        <x:f>IF(COUNTA('Trades'!A183:I183,'Trades'!K183:T183)=0,0,1)</x:f>
        <x:v>0</x:v>
      </x:c>
    </x:row>
    <x:row r="184" ht="52" customHeight="1">
      <x:c r="A184" s="29" t="str">
        <x:f>IF(P184=0,"",IF('Trades'!A184="","[Trades "&amp;ROW()&amp;"]",'Trades'!A184))</x:f>
      </x:c>
      <x:c r="B184" s="33" t="str">
        <x:f>IF(K184=0,"",CHOOSE(K184,"Completed","Open","Incomplete / invalid","Unsupported"))</x:f>
      </x:c>
      <x:c r="C184" s="33" t="str">
        <x:f>IF(P184=0,"",IF('Trades'!I184="UNSUPPORTED","Additions / reversals are unsupported",IF('Trades'!A184="","Enter a trade ID",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IDs: text starting with A–Z, up to 64 characters; do not use *, ?, ~, =, &lt; or &gt;. Example: T-001.",IF(COUNTIFS('Trades'!$A$9:$A$208,'Trades'!A184)&lt;&gt;1,"Trade ID is duplicated",IF('Trades'!B184="","Enter the symbol",IF(AND('Trades'!C184&lt;&gt;"LONG",'Trades'!C184&lt;&gt;"SHORT"),"Select LONG or SHORT",IF(NOT(ISNUMBER('Trades'!D184)),"Enter a valid opening date/time",IF(OR('Trades'!D184&lt;1,'Trades'!D184&gt;2958465),"Enter a valid opening date/time",IF(NOT(ISNUMBER('Trades'!E184)),"Enter a positive original quantity",IF(OR('Trades'!E184&lt;=0,'Trades'!E184&gt;1000000,ROUND('Trades'!E184,8)&lt;&gt;'Trades'!E184),"Enter a positive original quantity",IF('Trades'!F184="","State the quantity unit",IF(AND('Trades'!I184&lt;&gt;"OPEN",'Trades'!I184&lt;&gt;"CLOSED"),"Select OPEN or CLOSED",IF(AND('Trades'!J184&lt;&gt;"NET",'Trades'!J184&lt;&gt;"GROSS"),"Select NET or GROSS",IF(COUNTIFS('Exits'!$B$9:$B$608,'Trades'!A184,'Exits'!$G$9:$G$608,-1)&gt;0,"Review linked exit rows",IF(D184&gt;'Trades'!E184,"Closed quantity exceeds original",IF(AND('Trades'!I184="OPEN",D184='Trades'!E184),"OPEN conflicts with no remainder",IF('Trades'!I184="OPEN","",IF(O184=0,"Add a closing event in Exits",IF(D184&lt;&gt;'Trades'!E184,"CLOSED requires all quantity closed",IF(AND('Trades'!J184="NET",NOT(ISNUMBER('Trades'!L184))),"Enter the reconciled whole-position net",IF(AND('Trades'!J184="NET",'Trades'!K184&lt;&gt;"YES"),"Confirm the net covers the whole position",IF(IF('Trades'!J184="NET",IF('Trades'!M184="",FALSE,IF(NOT(ISNUMBER('Trades'!M184)),TRUE,OR('Trades'!M184&lt;0,'Trades'!M184&gt;1000000000,ROUND('Trades'!M184,2)&lt;&gt;'Trades'!M184))),FALSE),"Money: at most 2 decimals; absolute input value ≤ 1,000,000,000.",IF(IF('Trades'!J184="NET",IF('Trades'!N184="",FALSE,IF(NOT(ISNUMBER('Trades'!N184)),TRUE,OR('Trades'!N184&lt;0,'Trades'!N184&gt;1000000000,ROUND('Trades'!N184,2)&lt;&gt;'Trades'!N184))),FALSE),"Money: at most 2 decimals; absolute input value ≤ 1,000,000,000.",IF(IF('Trades'!J184="NET",IF('Trades'!O184="",FALSE,IF(NOT(ISNUMBER('Trades'!O184)),TRUE,OR(ABS('Trades'!O184)&gt;1000000000,ROUND('Trades'!O184,2)&lt;&gt;'Trades'!O184))),FALSE),"Money: at most 2 decimals; absolute input value ≤ 1,000,000,000.",IF(AND('Trades'!J184="GROSS",NOT(ISNUMBER('Trades'!M184))),"Enter commission: zero is a value",IF(AND('Trades'!J184="GROSS",'Trades'!M184&lt;0),"Commission must be nonnegative",IF(AND('Trades'!J184="GROSS",NOT(ISNUMBER('Trades'!N184))),"Enter other fees: zero is a value",IF(AND('Trades'!J184="GROSS",'Trades'!N184&lt;0),"Other fees must be nonnegative",IF(AND('Trades'!J184="GROSS",NOT(ISNUMBER('Trades'!O184))),"Enter signed financing, including zero",IF(AND('Trades'!J184="GROSS",NOT(ISNUMBER(F184))),"Enter gross P&amp;L for every exit",IF(IF('Trades'!J184="NET",OR(ABS('Trades'!L184)&gt;1000000000,ROUND('Trades'!L184,2)&lt;&gt;'Trades'!L184),FALSE),"Money: at most 2 decimals; absolute input value ≤ 1,000,000,000.",IF(IF('Trades'!J184="GROSS",OR(ABS('Trades'!M184)&gt;1000000000,ABS('Trades'!N184)&gt;1000000000,ABS('Trades'!O184)&gt;1000000000,ROUND('Trades'!M184,2)&lt;&gt;'Trades'!M184,ROUND('Trades'!N184,2)&lt;&gt;'Trades'!N184,ROUND('Trades'!O184,2)&lt;&gt;'Trades'!O184),FALSE),"Money: at most 2 decimals; absolute input value ≤ 1,000,000,000.",IF(AND('Trades'!G184&lt;&gt;"",OR(NOT(ISNUMBER('Trades'!G184)),'Trades'!G184&lt;=0)),"Enter a positive price or leave blank",IF(AND('Trades'!H184&lt;&gt;"",OR(NOT(ISNUMBER('Trades'!H184)),'Trades'!H184&lt;=0)),"Enter a positive price or leave blank","")))))))))))))))))))))))))))))))))))</x:f>
      </x:c>
      <x:c r="D184" s="31"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n.a.",ROUND(SUMIFS('Exits'!$I$9:$I$608,'Exits'!$B$9:$B$608,'Trades'!A184),8)))</x:f>
      </x:c>
      <x:c r="E184" s="32"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n.a.",IF(OR(O184=0,COUNTIFS('Exits'!$B$9:$B$608,'Trades'!A184,'Exits'!$G$9:$G$608,-1)&gt;0),"n.a.",_xlfn.MAXIFS('Exits'!$C$9:$C$608,'Exits'!$B$9:$B$608,'Trades'!A184))))</x:f>
      </x:c>
      <x:c r="F184" s="30"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n.a.",IF(AND(O184&gt;0,SUMIFS('Exits'!$J$9:$J$608,'Exits'!$B$9:$B$608,'Trades'!A184)=O184),ROUND(SUMIFS('Exits'!$F$9:$F$608,'Exits'!$B$9:$B$608,'Trades'!A184),2),"n.a.")))</x:f>
      </x:c>
      <x:c r="G184" s="30" t="str">
        <x:f>IF(P184=0,"",IF(K184&lt;&gt;1,"n.a.",IF('Trades'!J184="NET",'Trades'!L184,ROUND(F184-'Trades'!M184-'Trades'!N184+'Trades'!O184,2))))</x:f>
      </x:c>
      <x:c r="H184" s="31" t="str">
        <x:f>IF(P184=0,"",IF(N184=1,G184/'Trades'!P184,"n.a."))</x:f>
      </x:c>
      <x:c r="I184" s="33" t="str">
        <x:f>IF(P184=0,"",IF(K184&lt;&gt;1,"Position not completed",IF(NOT(ISNUMBER('Trades'!P184)),"Risk missing or invalid: positive, ≤ 1,000,000,000, at most 2 decimals.",IF(OR('Trades'!P184&lt;=0,'Trades'!P184&gt;1000000000,ROUND('Trades'!P184,2)&lt;&gt;'Trades'!P184),"Risk missing or invalid: positive, ≤ 1,000,000,000, at most 2 decimals.",IF(AND('Trades'!Q184&lt;&gt;"PRICE",'Trades'!Q184&lt;&gt;"ALL_IN"),"Select PRICE or ALL_IN",IF('Trades'!Q184&lt;&gt;'Summary'!$K$4,"Different selected basis","Recorded"))))))</x:f>
      </x:c>
      <x:c r="J184" s="33" t="str">
        <x:f>IF(P184=0,"",IF('Summary'!$H$6="Check date filters","Check date filters",IF(L184=1,"Included",IF(K184=1,"Outside period","Not eligible"))))</x:f>
      </x:c>
      <x:c r="K184" s="29" t="n">
        <x:f>IF(P184=0,0,IF('Trades'!I184="UNSUPPORTED",4,IF(C184&lt;&gt;"",3,IF('Trades'!I184="OPEN",2,1))))</x:f>
        <x:v>0</x:v>
      </x:c>
      <x:c r="L184" s="29" t="n">
        <x:f>IF(OR(K184&lt;&gt;1,'Summary'!$H$6="Check date filters"),0,IF(AND(OR('Summary'!$B$6="",E184&gt;='Summary'!$B$6),OR('Summary'!$E$6="",E184&lt;'Summary'!$E$6+1)),1,0))</x:f>
        <x:v>0</x:v>
      </x:c>
      <x:c r="M184" s="29" t="n">
        <x:f>IF(AND(L184=1,N184=1,'Trades'!Q184='Summary'!$K$4),1,0)</x:f>
        <x:v>0</x:v>
      </x:c>
      <x:c r="N184" s="29" t="n">
        <x:f>IF(K184&lt;&gt;1,0,IF(NOT(ISNUMBER('Trades'!P184)),0,IF(AND('Trades'!P184&gt;0,'Trades'!P184&lt;=1000000000,ROUND('Trades'!P184,2)='Trades'!P184,OR('Trades'!Q184="PRICE",'Trades'!Q184="ALL_IN")),1,0)))</x:f>
        <x:v>0</x:v>
      </x:c>
      <x:c r="O184" s="29" t="n">
        <x:f>IF(P184=0,0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0,COUNTIFS('Exits'!$B$9:$B$608,'Trades'!A184,'Exits'!$K$9:$K$608,1)))</x:f>
        <x:v>0</x:v>
      </x:c>
      <x:c r="P184" s="29" t="n">
        <x:f>IF(COUNTA('Trades'!A184:I184,'Trades'!K184:T184)=0,0,1)</x:f>
        <x:v>0</x:v>
      </x:c>
    </x:row>
    <x:row r="185" ht="52" customHeight="1">
      <x:c r="A185" s="29" t="str">
        <x:f>IF(P185=0,"",IF('Trades'!A185="","[Trades "&amp;ROW()&amp;"]",'Trades'!A185))</x:f>
      </x:c>
      <x:c r="B185" s="33" t="str">
        <x:f>IF(K185=0,"",CHOOSE(K185,"Completed","Open","Incomplete / invalid","Unsupported"))</x:f>
      </x:c>
      <x:c r="C185" s="33" t="str">
        <x:f>IF(P185=0,"",IF('Trades'!I185="UNSUPPORTED","Additions / reversals are unsupported",IF('Trades'!A185="","Enter a trade ID",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IDs: text starting with A–Z, up to 64 characters; do not use *, ?, ~, =, &lt; or &gt;. Example: T-001.",IF(COUNTIFS('Trades'!$A$9:$A$208,'Trades'!A185)&lt;&gt;1,"Trade ID is duplicated",IF('Trades'!B185="","Enter the symbol",IF(AND('Trades'!C185&lt;&gt;"LONG",'Trades'!C185&lt;&gt;"SHORT"),"Select LONG or SHORT",IF(NOT(ISNUMBER('Trades'!D185)),"Enter a valid opening date/time",IF(OR('Trades'!D185&lt;1,'Trades'!D185&gt;2958465),"Enter a valid opening date/time",IF(NOT(ISNUMBER('Trades'!E185)),"Enter a positive original quantity",IF(OR('Trades'!E185&lt;=0,'Trades'!E185&gt;1000000,ROUND('Trades'!E185,8)&lt;&gt;'Trades'!E185),"Enter a positive original quantity",IF('Trades'!F185="","State the quantity unit",IF(AND('Trades'!I185&lt;&gt;"OPEN",'Trades'!I185&lt;&gt;"CLOSED"),"Select OPEN or CLOSED",IF(AND('Trades'!J185&lt;&gt;"NET",'Trades'!J185&lt;&gt;"GROSS"),"Select NET or GROSS",IF(COUNTIFS('Exits'!$B$9:$B$608,'Trades'!A185,'Exits'!$G$9:$G$608,-1)&gt;0,"Review linked exit rows",IF(D185&gt;'Trades'!E185,"Closed quantity exceeds original",IF(AND('Trades'!I185="OPEN",D185='Trades'!E185),"OPEN conflicts with no remainder",IF('Trades'!I185="OPEN","",IF(O185=0,"Add a closing event in Exits",IF(D185&lt;&gt;'Trades'!E185,"CLOSED requires all quantity closed",IF(AND('Trades'!J185="NET",NOT(ISNUMBER('Trades'!L185))),"Enter the reconciled whole-position net",IF(AND('Trades'!J185="NET",'Trades'!K185&lt;&gt;"YES"),"Confirm the net covers the whole position",IF(IF('Trades'!J185="NET",IF('Trades'!M185="",FALSE,IF(NOT(ISNUMBER('Trades'!M185)),TRUE,OR('Trades'!M185&lt;0,'Trades'!M185&gt;1000000000,ROUND('Trades'!M185,2)&lt;&gt;'Trades'!M185))),FALSE),"Money: at most 2 decimals; absolute input value ≤ 1,000,000,000.",IF(IF('Trades'!J185="NET",IF('Trades'!N185="",FALSE,IF(NOT(ISNUMBER('Trades'!N185)),TRUE,OR('Trades'!N185&lt;0,'Trades'!N185&gt;1000000000,ROUND('Trades'!N185,2)&lt;&gt;'Trades'!N185))),FALSE),"Money: at most 2 decimals; absolute input value ≤ 1,000,000,000.",IF(IF('Trades'!J185="NET",IF('Trades'!O185="",FALSE,IF(NOT(ISNUMBER('Trades'!O185)),TRUE,OR(ABS('Trades'!O185)&gt;1000000000,ROUND('Trades'!O185,2)&lt;&gt;'Trades'!O185))),FALSE),"Money: at most 2 decimals; absolute input value ≤ 1,000,000,000.",IF(AND('Trades'!J185="GROSS",NOT(ISNUMBER('Trades'!M185))),"Enter commission: zero is a value",IF(AND('Trades'!J185="GROSS",'Trades'!M185&lt;0),"Commission must be nonnegative",IF(AND('Trades'!J185="GROSS",NOT(ISNUMBER('Trades'!N185))),"Enter other fees: zero is a value",IF(AND('Trades'!J185="GROSS",'Trades'!N185&lt;0),"Other fees must be nonnegative",IF(AND('Trades'!J185="GROSS",NOT(ISNUMBER('Trades'!O185))),"Enter signed financing, including zero",IF(AND('Trades'!J185="GROSS",NOT(ISNUMBER(F185))),"Enter gross P&amp;L for every exit",IF(IF('Trades'!J185="NET",OR(ABS('Trades'!L185)&gt;1000000000,ROUND('Trades'!L185,2)&lt;&gt;'Trades'!L185),FALSE),"Money: at most 2 decimals; absolute input value ≤ 1,000,000,000.",IF(IF('Trades'!J185="GROSS",OR(ABS('Trades'!M185)&gt;1000000000,ABS('Trades'!N185)&gt;1000000000,ABS('Trades'!O185)&gt;1000000000,ROUND('Trades'!M185,2)&lt;&gt;'Trades'!M185,ROUND('Trades'!N185,2)&lt;&gt;'Trades'!N185,ROUND('Trades'!O185,2)&lt;&gt;'Trades'!O185),FALSE),"Money: at most 2 decimals; absolute input value ≤ 1,000,000,000.",IF(AND('Trades'!G185&lt;&gt;"",OR(NOT(ISNUMBER('Trades'!G185)),'Trades'!G185&lt;=0)),"Enter a positive price or leave blank",IF(AND('Trades'!H185&lt;&gt;"",OR(NOT(ISNUMBER('Trades'!H185)),'Trades'!H185&lt;=0)),"Enter a positive price or leave blank","")))))))))))))))))))))))))))))))))))</x:f>
      </x:c>
      <x:c r="D185" s="31"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n.a.",ROUND(SUMIFS('Exits'!$I$9:$I$608,'Exits'!$B$9:$B$608,'Trades'!A185),8)))</x:f>
      </x:c>
      <x:c r="E185" s="32"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n.a.",IF(OR(O185=0,COUNTIFS('Exits'!$B$9:$B$608,'Trades'!A185,'Exits'!$G$9:$G$608,-1)&gt;0),"n.a.",_xlfn.MAXIFS('Exits'!$C$9:$C$608,'Exits'!$B$9:$B$608,'Trades'!A185))))</x:f>
      </x:c>
      <x:c r="F185" s="30"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n.a.",IF(AND(O185&gt;0,SUMIFS('Exits'!$J$9:$J$608,'Exits'!$B$9:$B$608,'Trades'!A185)=O185),ROUND(SUMIFS('Exits'!$F$9:$F$608,'Exits'!$B$9:$B$608,'Trades'!A185),2),"n.a.")))</x:f>
      </x:c>
      <x:c r="G185" s="30" t="str">
        <x:f>IF(P185=0,"",IF(K185&lt;&gt;1,"n.a.",IF('Trades'!J185="NET",'Trades'!L185,ROUND(F185-'Trades'!M185-'Trades'!N185+'Trades'!O185,2))))</x:f>
      </x:c>
      <x:c r="H185" s="31" t="str">
        <x:f>IF(P185=0,"",IF(N185=1,G185/'Trades'!P185,"n.a."))</x:f>
      </x:c>
      <x:c r="I185" s="33" t="str">
        <x:f>IF(P185=0,"",IF(K185&lt;&gt;1,"Position not completed",IF(NOT(ISNUMBER('Trades'!P185)),"Risk missing or invalid: positive, ≤ 1,000,000,000, at most 2 decimals.",IF(OR('Trades'!P185&lt;=0,'Trades'!P185&gt;1000000000,ROUND('Trades'!P185,2)&lt;&gt;'Trades'!P185),"Risk missing or invalid: positive, ≤ 1,000,000,000, at most 2 decimals.",IF(AND('Trades'!Q185&lt;&gt;"PRICE",'Trades'!Q185&lt;&gt;"ALL_IN"),"Select PRICE or ALL_IN",IF('Trades'!Q185&lt;&gt;'Summary'!$K$4,"Different selected basis","Recorded"))))))</x:f>
      </x:c>
      <x:c r="J185" s="33" t="str">
        <x:f>IF(P185=0,"",IF('Summary'!$H$6="Check date filters","Check date filters",IF(L185=1,"Included",IF(K185=1,"Outside period","Not eligible"))))</x:f>
      </x:c>
      <x:c r="K185" s="29" t="n">
        <x:f>IF(P185=0,0,IF('Trades'!I185="UNSUPPORTED",4,IF(C185&lt;&gt;"",3,IF('Trades'!I185="OPEN",2,1))))</x:f>
        <x:v>0</x:v>
      </x:c>
      <x:c r="L185" s="29" t="n">
        <x:f>IF(OR(K185&lt;&gt;1,'Summary'!$H$6="Check date filters"),0,IF(AND(OR('Summary'!$B$6="",E185&gt;='Summary'!$B$6),OR('Summary'!$E$6="",E185&lt;'Summary'!$E$6+1)),1,0))</x:f>
        <x:v>0</x:v>
      </x:c>
      <x:c r="M185" s="29" t="n">
        <x:f>IF(AND(L185=1,N185=1,'Trades'!Q185='Summary'!$K$4),1,0)</x:f>
        <x:v>0</x:v>
      </x:c>
      <x:c r="N185" s="29" t="n">
        <x:f>IF(K185&lt;&gt;1,0,IF(NOT(ISNUMBER('Trades'!P185)),0,IF(AND('Trades'!P185&gt;0,'Trades'!P185&lt;=1000000000,ROUND('Trades'!P185,2)='Trades'!P185,OR('Trades'!Q185="PRICE",'Trades'!Q185="ALL_IN")),1,0)))</x:f>
        <x:v>0</x:v>
      </x:c>
      <x:c r="O185" s="29" t="n">
        <x:f>IF(P185=0,0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0,COUNTIFS('Exits'!$B$9:$B$608,'Trades'!A185,'Exits'!$K$9:$K$608,1)))</x:f>
        <x:v>0</x:v>
      </x:c>
      <x:c r="P185" s="29" t="n">
        <x:f>IF(COUNTA('Trades'!A185:I185,'Trades'!K185:T185)=0,0,1)</x:f>
        <x:v>0</x:v>
      </x:c>
    </x:row>
    <x:row r="186" ht="52" customHeight="1">
      <x:c r="A186" s="29" t="str">
        <x:f>IF(P186=0,"",IF('Trades'!A186="","[Trades "&amp;ROW()&amp;"]",'Trades'!A186))</x:f>
      </x:c>
      <x:c r="B186" s="33" t="str">
        <x:f>IF(K186=0,"",CHOOSE(K186,"Completed","Open","Incomplete / invalid","Unsupported"))</x:f>
      </x:c>
      <x:c r="C186" s="33" t="str">
        <x:f>IF(P186=0,"",IF('Trades'!I186="UNSUPPORTED","Additions / reversals are unsupported",IF('Trades'!A186="","Enter a trade ID",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IDs: text starting with A–Z, up to 64 characters; do not use *, ?, ~, =, &lt; or &gt;. Example: T-001.",IF(COUNTIFS('Trades'!$A$9:$A$208,'Trades'!A186)&lt;&gt;1,"Trade ID is duplicated",IF('Trades'!B186="","Enter the symbol",IF(AND('Trades'!C186&lt;&gt;"LONG",'Trades'!C186&lt;&gt;"SHORT"),"Select LONG or SHORT",IF(NOT(ISNUMBER('Trades'!D186)),"Enter a valid opening date/time",IF(OR('Trades'!D186&lt;1,'Trades'!D186&gt;2958465),"Enter a valid opening date/time",IF(NOT(ISNUMBER('Trades'!E186)),"Enter a positive original quantity",IF(OR('Trades'!E186&lt;=0,'Trades'!E186&gt;1000000,ROUND('Trades'!E186,8)&lt;&gt;'Trades'!E186),"Enter a positive original quantity",IF('Trades'!F186="","State the quantity unit",IF(AND('Trades'!I186&lt;&gt;"OPEN",'Trades'!I186&lt;&gt;"CLOSED"),"Select OPEN or CLOSED",IF(AND('Trades'!J186&lt;&gt;"NET",'Trades'!J186&lt;&gt;"GROSS"),"Select NET or GROSS",IF(COUNTIFS('Exits'!$B$9:$B$608,'Trades'!A186,'Exits'!$G$9:$G$608,-1)&gt;0,"Review linked exit rows",IF(D186&gt;'Trades'!E186,"Closed quantity exceeds original",IF(AND('Trades'!I186="OPEN",D186='Trades'!E186),"OPEN conflicts with no remainder",IF('Trades'!I186="OPEN","",IF(O186=0,"Add a closing event in Exits",IF(D186&lt;&gt;'Trades'!E186,"CLOSED requires all quantity closed",IF(AND('Trades'!J186="NET",NOT(ISNUMBER('Trades'!L186))),"Enter the reconciled whole-position net",IF(AND('Trades'!J186="NET",'Trades'!K186&lt;&gt;"YES"),"Confirm the net covers the whole position",IF(IF('Trades'!J186="NET",IF('Trades'!M186="",FALSE,IF(NOT(ISNUMBER('Trades'!M186)),TRUE,OR('Trades'!M186&lt;0,'Trades'!M186&gt;1000000000,ROUND('Trades'!M186,2)&lt;&gt;'Trades'!M186))),FALSE),"Money: at most 2 decimals; absolute input value ≤ 1,000,000,000.",IF(IF('Trades'!J186="NET",IF('Trades'!N186="",FALSE,IF(NOT(ISNUMBER('Trades'!N186)),TRUE,OR('Trades'!N186&lt;0,'Trades'!N186&gt;1000000000,ROUND('Trades'!N186,2)&lt;&gt;'Trades'!N186))),FALSE),"Money: at most 2 decimals; absolute input value ≤ 1,000,000,000.",IF(IF('Trades'!J186="NET",IF('Trades'!O186="",FALSE,IF(NOT(ISNUMBER('Trades'!O186)),TRUE,OR(ABS('Trades'!O186)&gt;1000000000,ROUND('Trades'!O186,2)&lt;&gt;'Trades'!O186))),FALSE),"Money: at most 2 decimals; absolute input value ≤ 1,000,000,000.",IF(AND('Trades'!J186="GROSS",NOT(ISNUMBER('Trades'!M186))),"Enter commission: zero is a value",IF(AND('Trades'!J186="GROSS",'Trades'!M186&lt;0),"Commission must be nonnegative",IF(AND('Trades'!J186="GROSS",NOT(ISNUMBER('Trades'!N186))),"Enter other fees: zero is a value",IF(AND('Trades'!J186="GROSS",'Trades'!N186&lt;0),"Other fees must be nonnegative",IF(AND('Trades'!J186="GROSS",NOT(ISNUMBER('Trades'!O186))),"Enter signed financing, including zero",IF(AND('Trades'!J186="GROSS",NOT(ISNUMBER(F186))),"Enter gross P&amp;L for every exit",IF(IF('Trades'!J186="NET",OR(ABS('Trades'!L186)&gt;1000000000,ROUND('Trades'!L186,2)&lt;&gt;'Trades'!L186),FALSE),"Money: at most 2 decimals; absolute input value ≤ 1,000,000,000.",IF(IF('Trades'!J186="GROSS",OR(ABS('Trades'!M186)&gt;1000000000,ABS('Trades'!N186)&gt;1000000000,ABS('Trades'!O186)&gt;1000000000,ROUND('Trades'!M186,2)&lt;&gt;'Trades'!M186,ROUND('Trades'!N186,2)&lt;&gt;'Trades'!N186,ROUND('Trades'!O186,2)&lt;&gt;'Trades'!O186),FALSE),"Money: at most 2 decimals; absolute input value ≤ 1,000,000,000.",IF(AND('Trades'!G186&lt;&gt;"",OR(NOT(ISNUMBER('Trades'!G186)),'Trades'!G186&lt;=0)),"Enter a positive price or leave blank",IF(AND('Trades'!H186&lt;&gt;"",OR(NOT(ISNUMBER('Trades'!H186)),'Trades'!H186&lt;=0)),"Enter a positive price or leave blank","")))))))))))))))))))))))))))))))))))</x:f>
      </x:c>
      <x:c r="D186" s="31"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n.a.",ROUND(SUMIFS('Exits'!$I$9:$I$608,'Exits'!$B$9:$B$608,'Trades'!A186),8)))</x:f>
      </x:c>
      <x:c r="E186" s="32"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n.a.",IF(OR(O186=0,COUNTIFS('Exits'!$B$9:$B$608,'Trades'!A186,'Exits'!$G$9:$G$608,-1)&gt;0),"n.a.",_xlfn.MAXIFS('Exits'!$C$9:$C$608,'Exits'!$B$9:$B$608,'Trades'!A186))))</x:f>
      </x:c>
      <x:c r="F186" s="30"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n.a.",IF(AND(O186&gt;0,SUMIFS('Exits'!$J$9:$J$608,'Exits'!$B$9:$B$608,'Trades'!A186)=O186),ROUND(SUMIFS('Exits'!$F$9:$F$608,'Exits'!$B$9:$B$608,'Trades'!A186),2),"n.a.")))</x:f>
      </x:c>
      <x:c r="G186" s="30" t="str">
        <x:f>IF(P186=0,"",IF(K186&lt;&gt;1,"n.a.",IF('Trades'!J186="NET",'Trades'!L186,ROUND(F186-'Trades'!M186-'Trades'!N186+'Trades'!O186,2))))</x:f>
      </x:c>
      <x:c r="H186" s="31" t="str">
        <x:f>IF(P186=0,"",IF(N186=1,G186/'Trades'!P186,"n.a."))</x:f>
      </x:c>
      <x:c r="I186" s="33" t="str">
        <x:f>IF(P186=0,"",IF(K186&lt;&gt;1,"Position not completed",IF(NOT(ISNUMBER('Trades'!P186)),"Risk missing or invalid: positive, ≤ 1,000,000,000, at most 2 decimals.",IF(OR('Trades'!P186&lt;=0,'Trades'!P186&gt;1000000000,ROUND('Trades'!P186,2)&lt;&gt;'Trades'!P186),"Risk missing or invalid: positive, ≤ 1,000,000,000, at most 2 decimals.",IF(AND('Trades'!Q186&lt;&gt;"PRICE",'Trades'!Q186&lt;&gt;"ALL_IN"),"Select PRICE or ALL_IN",IF('Trades'!Q186&lt;&gt;'Summary'!$K$4,"Different selected basis","Recorded"))))))</x:f>
      </x:c>
      <x:c r="J186" s="33" t="str">
        <x:f>IF(P186=0,"",IF('Summary'!$H$6="Check date filters","Check date filters",IF(L186=1,"Included",IF(K186=1,"Outside period","Not eligible"))))</x:f>
      </x:c>
      <x:c r="K186" s="29" t="n">
        <x:f>IF(P186=0,0,IF('Trades'!I186="UNSUPPORTED",4,IF(C186&lt;&gt;"",3,IF('Trades'!I186="OPEN",2,1))))</x:f>
        <x:v>0</x:v>
      </x:c>
      <x:c r="L186" s="29" t="n">
        <x:f>IF(OR(K186&lt;&gt;1,'Summary'!$H$6="Check date filters"),0,IF(AND(OR('Summary'!$B$6="",E186&gt;='Summary'!$B$6),OR('Summary'!$E$6="",E186&lt;'Summary'!$E$6+1)),1,0))</x:f>
        <x:v>0</x:v>
      </x:c>
      <x:c r="M186" s="29" t="n">
        <x:f>IF(AND(L186=1,N186=1,'Trades'!Q186='Summary'!$K$4),1,0)</x:f>
        <x:v>0</x:v>
      </x:c>
      <x:c r="N186" s="29" t="n">
        <x:f>IF(K186&lt;&gt;1,0,IF(NOT(ISNUMBER('Trades'!P186)),0,IF(AND('Trades'!P186&gt;0,'Trades'!P186&lt;=1000000000,ROUND('Trades'!P186,2)='Trades'!P186,OR('Trades'!Q186="PRICE",'Trades'!Q186="ALL_IN")),1,0)))</x:f>
        <x:v>0</x:v>
      </x:c>
      <x:c r="O186" s="29" t="n">
        <x:f>IF(P186=0,0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0,COUNTIFS('Exits'!$B$9:$B$608,'Trades'!A186,'Exits'!$K$9:$K$608,1)))</x:f>
        <x:v>0</x:v>
      </x:c>
      <x:c r="P186" s="29" t="n">
        <x:f>IF(COUNTA('Trades'!A186:I186,'Trades'!K186:T186)=0,0,1)</x:f>
        <x:v>0</x:v>
      </x:c>
    </x:row>
    <x:row r="187" ht="52" customHeight="1">
      <x:c r="A187" s="29" t="str">
        <x:f>IF(P187=0,"",IF('Trades'!A187="","[Trades "&amp;ROW()&amp;"]",'Trades'!A187))</x:f>
      </x:c>
      <x:c r="B187" s="33" t="str">
        <x:f>IF(K187=0,"",CHOOSE(K187,"Completed","Open","Incomplete / invalid","Unsupported"))</x:f>
      </x:c>
      <x:c r="C187" s="33" t="str">
        <x:f>IF(P187=0,"",IF('Trades'!I187="UNSUPPORTED","Additions / reversals are unsupported",IF('Trades'!A187="","Enter a trade ID",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IDs: text starting with A–Z, up to 64 characters; do not use *, ?, ~, =, &lt; or &gt;. Example: T-001.",IF(COUNTIFS('Trades'!$A$9:$A$208,'Trades'!A187)&lt;&gt;1,"Trade ID is duplicated",IF('Trades'!B187="","Enter the symbol",IF(AND('Trades'!C187&lt;&gt;"LONG",'Trades'!C187&lt;&gt;"SHORT"),"Select LONG or SHORT",IF(NOT(ISNUMBER('Trades'!D187)),"Enter a valid opening date/time",IF(OR('Trades'!D187&lt;1,'Trades'!D187&gt;2958465),"Enter a valid opening date/time",IF(NOT(ISNUMBER('Trades'!E187)),"Enter a positive original quantity",IF(OR('Trades'!E187&lt;=0,'Trades'!E187&gt;1000000,ROUND('Trades'!E187,8)&lt;&gt;'Trades'!E187),"Enter a positive original quantity",IF('Trades'!F187="","State the quantity unit",IF(AND('Trades'!I187&lt;&gt;"OPEN",'Trades'!I187&lt;&gt;"CLOSED"),"Select OPEN or CLOSED",IF(AND('Trades'!J187&lt;&gt;"NET",'Trades'!J187&lt;&gt;"GROSS"),"Select NET or GROSS",IF(COUNTIFS('Exits'!$B$9:$B$608,'Trades'!A187,'Exits'!$G$9:$G$608,-1)&gt;0,"Review linked exit rows",IF(D187&gt;'Trades'!E187,"Closed quantity exceeds original",IF(AND('Trades'!I187="OPEN",D187='Trades'!E187),"OPEN conflicts with no remainder",IF('Trades'!I187="OPEN","",IF(O187=0,"Add a closing event in Exits",IF(D187&lt;&gt;'Trades'!E187,"CLOSED requires all quantity closed",IF(AND('Trades'!J187="NET",NOT(ISNUMBER('Trades'!L187))),"Enter the reconciled whole-position net",IF(AND('Trades'!J187="NET",'Trades'!K187&lt;&gt;"YES"),"Confirm the net covers the whole position",IF(IF('Trades'!J187="NET",IF('Trades'!M187="",FALSE,IF(NOT(ISNUMBER('Trades'!M187)),TRUE,OR('Trades'!M187&lt;0,'Trades'!M187&gt;1000000000,ROUND('Trades'!M187,2)&lt;&gt;'Trades'!M187))),FALSE),"Money: at most 2 decimals; absolute input value ≤ 1,000,000,000.",IF(IF('Trades'!J187="NET",IF('Trades'!N187="",FALSE,IF(NOT(ISNUMBER('Trades'!N187)),TRUE,OR('Trades'!N187&lt;0,'Trades'!N187&gt;1000000000,ROUND('Trades'!N187,2)&lt;&gt;'Trades'!N187))),FALSE),"Money: at most 2 decimals; absolute input value ≤ 1,000,000,000.",IF(IF('Trades'!J187="NET",IF('Trades'!O187="",FALSE,IF(NOT(ISNUMBER('Trades'!O187)),TRUE,OR(ABS('Trades'!O187)&gt;1000000000,ROUND('Trades'!O187,2)&lt;&gt;'Trades'!O187))),FALSE),"Money: at most 2 decimals; absolute input value ≤ 1,000,000,000.",IF(AND('Trades'!J187="GROSS",NOT(ISNUMBER('Trades'!M187))),"Enter commission: zero is a value",IF(AND('Trades'!J187="GROSS",'Trades'!M187&lt;0),"Commission must be nonnegative",IF(AND('Trades'!J187="GROSS",NOT(ISNUMBER('Trades'!N187))),"Enter other fees: zero is a value",IF(AND('Trades'!J187="GROSS",'Trades'!N187&lt;0),"Other fees must be nonnegative",IF(AND('Trades'!J187="GROSS",NOT(ISNUMBER('Trades'!O187))),"Enter signed financing, including zero",IF(AND('Trades'!J187="GROSS",NOT(ISNUMBER(F187))),"Enter gross P&amp;L for every exit",IF(IF('Trades'!J187="NET",OR(ABS('Trades'!L187)&gt;1000000000,ROUND('Trades'!L187,2)&lt;&gt;'Trades'!L187),FALSE),"Money: at most 2 decimals; absolute input value ≤ 1,000,000,000.",IF(IF('Trades'!J187="GROSS",OR(ABS('Trades'!M187)&gt;1000000000,ABS('Trades'!N187)&gt;1000000000,ABS('Trades'!O187)&gt;1000000000,ROUND('Trades'!M187,2)&lt;&gt;'Trades'!M187,ROUND('Trades'!N187,2)&lt;&gt;'Trades'!N187,ROUND('Trades'!O187,2)&lt;&gt;'Trades'!O187),FALSE),"Money: at most 2 decimals; absolute input value ≤ 1,000,000,000.",IF(AND('Trades'!G187&lt;&gt;"",OR(NOT(ISNUMBER('Trades'!G187)),'Trades'!G187&lt;=0)),"Enter a positive price or leave blank",IF(AND('Trades'!H187&lt;&gt;"",OR(NOT(ISNUMBER('Trades'!H187)),'Trades'!H187&lt;=0)),"Enter a positive price or leave blank","")))))))))))))))))))))))))))))))))))</x:f>
      </x:c>
      <x:c r="D187" s="31"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n.a.",ROUND(SUMIFS('Exits'!$I$9:$I$608,'Exits'!$B$9:$B$608,'Trades'!A187),8)))</x:f>
      </x:c>
      <x:c r="E187" s="32"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n.a.",IF(OR(O187=0,COUNTIFS('Exits'!$B$9:$B$608,'Trades'!A187,'Exits'!$G$9:$G$608,-1)&gt;0),"n.a.",_xlfn.MAXIFS('Exits'!$C$9:$C$608,'Exits'!$B$9:$B$608,'Trades'!A187))))</x:f>
      </x:c>
      <x:c r="F187" s="30"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n.a.",IF(AND(O187&gt;0,SUMIFS('Exits'!$J$9:$J$608,'Exits'!$B$9:$B$608,'Trades'!A187)=O187),ROUND(SUMIFS('Exits'!$F$9:$F$608,'Exits'!$B$9:$B$608,'Trades'!A187),2),"n.a.")))</x:f>
      </x:c>
      <x:c r="G187" s="30" t="str">
        <x:f>IF(P187=0,"",IF(K187&lt;&gt;1,"n.a.",IF('Trades'!J187="NET",'Trades'!L187,ROUND(F187-'Trades'!M187-'Trades'!N187+'Trades'!O187,2))))</x:f>
      </x:c>
      <x:c r="H187" s="31" t="str">
        <x:f>IF(P187=0,"",IF(N187=1,G187/'Trades'!P187,"n.a."))</x:f>
      </x:c>
      <x:c r="I187" s="33" t="str">
        <x:f>IF(P187=0,"",IF(K187&lt;&gt;1,"Position not completed",IF(NOT(ISNUMBER('Trades'!P187)),"Risk missing or invalid: positive, ≤ 1,000,000,000, at most 2 decimals.",IF(OR('Trades'!P187&lt;=0,'Trades'!P187&gt;1000000000,ROUND('Trades'!P187,2)&lt;&gt;'Trades'!P187),"Risk missing or invalid: positive, ≤ 1,000,000,000, at most 2 decimals.",IF(AND('Trades'!Q187&lt;&gt;"PRICE",'Trades'!Q187&lt;&gt;"ALL_IN"),"Select PRICE or ALL_IN",IF('Trades'!Q187&lt;&gt;'Summary'!$K$4,"Different selected basis","Recorded"))))))</x:f>
      </x:c>
      <x:c r="J187" s="33" t="str">
        <x:f>IF(P187=0,"",IF('Summary'!$H$6="Check date filters","Check date filters",IF(L187=1,"Included",IF(K187=1,"Outside period","Not eligible"))))</x:f>
      </x:c>
      <x:c r="K187" s="29" t="n">
        <x:f>IF(P187=0,0,IF('Trades'!I187="UNSUPPORTED",4,IF(C187&lt;&gt;"",3,IF('Trades'!I187="OPEN",2,1))))</x:f>
        <x:v>0</x:v>
      </x:c>
      <x:c r="L187" s="29" t="n">
        <x:f>IF(OR(K187&lt;&gt;1,'Summary'!$H$6="Check date filters"),0,IF(AND(OR('Summary'!$B$6="",E187&gt;='Summary'!$B$6),OR('Summary'!$E$6="",E187&lt;'Summary'!$E$6+1)),1,0))</x:f>
        <x:v>0</x:v>
      </x:c>
      <x:c r="M187" s="29" t="n">
        <x:f>IF(AND(L187=1,N187=1,'Trades'!Q187='Summary'!$K$4),1,0)</x:f>
        <x:v>0</x:v>
      </x:c>
      <x:c r="N187" s="29" t="n">
        <x:f>IF(K187&lt;&gt;1,0,IF(NOT(ISNUMBER('Trades'!P187)),0,IF(AND('Trades'!P187&gt;0,'Trades'!P187&lt;=1000000000,ROUND('Trades'!P187,2)='Trades'!P187,OR('Trades'!Q187="PRICE",'Trades'!Q187="ALL_IN")),1,0)))</x:f>
        <x:v>0</x:v>
      </x:c>
      <x:c r="O187" s="29" t="n">
        <x:f>IF(P187=0,0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0,COUNTIFS('Exits'!$B$9:$B$608,'Trades'!A187,'Exits'!$K$9:$K$608,1)))</x:f>
        <x:v>0</x:v>
      </x:c>
      <x:c r="P187" s="29" t="n">
        <x:f>IF(COUNTA('Trades'!A187:I187,'Trades'!K187:T187)=0,0,1)</x:f>
        <x:v>0</x:v>
      </x:c>
    </x:row>
    <x:row r="188" ht="52" customHeight="1">
      <x:c r="A188" s="29" t="str">
        <x:f>IF(P188=0,"",IF('Trades'!A188="","[Trades "&amp;ROW()&amp;"]",'Trades'!A188))</x:f>
      </x:c>
      <x:c r="B188" s="33" t="str">
        <x:f>IF(K188=0,"",CHOOSE(K188,"Completed","Open","Incomplete / invalid","Unsupported"))</x:f>
      </x:c>
      <x:c r="C188" s="33" t="str">
        <x:f>IF(P188=0,"",IF('Trades'!I188="UNSUPPORTED","Additions / reversals are unsupported",IF('Trades'!A188="","Enter a trade ID",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IDs: text starting with A–Z, up to 64 characters; do not use *, ?, ~, =, &lt; or &gt;. Example: T-001.",IF(COUNTIFS('Trades'!$A$9:$A$208,'Trades'!A188)&lt;&gt;1,"Trade ID is duplicated",IF('Trades'!B188="","Enter the symbol",IF(AND('Trades'!C188&lt;&gt;"LONG",'Trades'!C188&lt;&gt;"SHORT"),"Select LONG or SHORT",IF(NOT(ISNUMBER('Trades'!D188)),"Enter a valid opening date/time",IF(OR('Trades'!D188&lt;1,'Trades'!D188&gt;2958465),"Enter a valid opening date/time",IF(NOT(ISNUMBER('Trades'!E188)),"Enter a positive original quantity",IF(OR('Trades'!E188&lt;=0,'Trades'!E188&gt;1000000,ROUND('Trades'!E188,8)&lt;&gt;'Trades'!E188),"Enter a positive original quantity",IF('Trades'!F188="","State the quantity unit",IF(AND('Trades'!I188&lt;&gt;"OPEN",'Trades'!I188&lt;&gt;"CLOSED"),"Select OPEN or CLOSED",IF(AND('Trades'!J188&lt;&gt;"NET",'Trades'!J188&lt;&gt;"GROSS"),"Select NET or GROSS",IF(COUNTIFS('Exits'!$B$9:$B$608,'Trades'!A188,'Exits'!$G$9:$G$608,-1)&gt;0,"Review linked exit rows",IF(D188&gt;'Trades'!E188,"Closed quantity exceeds original",IF(AND('Trades'!I188="OPEN",D188='Trades'!E188),"OPEN conflicts with no remainder",IF('Trades'!I188="OPEN","",IF(O188=0,"Add a closing event in Exits",IF(D188&lt;&gt;'Trades'!E188,"CLOSED requires all quantity closed",IF(AND('Trades'!J188="NET",NOT(ISNUMBER('Trades'!L188))),"Enter the reconciled whole-position net",IF(AND('Trades'!J188="NET",'Trades'!K188&lt;&gt;"YES"),"Confirm the net covers the whole position",IF(IF('Trades'!J188="NET",IF('Trades'!M188="",FALSE,IF(NOT(ISNUMBER('Trades'!M188)),TRUE,OR('Trades'!M188&lt;0,'Trades'!M188&gt;1000000000,ROUND('Trades'!M188,2)&lt;&gt;'Trades'!M188))),FALSE),"Money: at most 2 decimals; absolute input value ≤ 1,000,000,000.",IF(IF('Trades'!J188="NET",IF('Trades'!N188="",FALSE,IF(NOT(ISNUMBER('Trades'!N188)),TRUE,OR('Trades'!N188&lt;0,'Trades'!N188&gt;1000000000,ROUND('Trades'!N188,2)&lt;&gt;'Trades'!N188))),FALSE),"Money: at most 2 decimals; absolute input value ≤ 1,000,000,000.",IF(IF('Trades'!J188="NET",IF('Trades'!O188="",FALSE,IF(NOT(ISNUMBER('Trades'!O188)),TRUE,OR(ABS('Trades'!O188)&gt;1000000000,ROUND('Trades'!O188,2)&lt;&gt;'Trades'!O188))),FALSE),"Money: at most 2 decimals; absolute input value ≤ 1,000,000,000.",IF(AND('Trades'!J188="GROSS",NOT(ISNUMBER('Trades'!M188))),"Enter commission: zero is a value",IF(AND('Trades'!J188="GROSS",'Trades'!M188&lt;0),"Commission must be nonnegative",IF(AND('Trades'!J188="GROSS",NOT(ISNUMBER('Trades'!N188))),"Enter other fees: zero is a value",IF(AND('Trades'!J188="GROSS",'Trades'!N188&lt;0),"Other fees must be nonnegative",IF(AND('Trades'!J188="GROSS",NOT(ISNUMBER('Trades'!O188))),"Enter signed financing, including zero",IF(AND('Trades'!J188="GROSS",NOT(ISNUMBER(F188))),"Enter gross P&amp;L for every exit",IF(IF('Trades'!J188="NET",OR(ABS('Trades'!L188)&gt;1000000000,ROUND('Trades'!L188,2)&lt;&gt;'Trades'!L188),FALSE),"Money: at most 2 decimals; absolute input value ≤ 1,000,000,000.",IF(IF('Trades'!J188="GROSS",OR(ABS('Trades'!M188)&gt;1000000000,ABS('Trades'!N188)&gt;1000000000,ABS('Trades'!O188)&gt;1000000000,ROUND('Trades'!M188,2)&lt;&gt;'Trades'!M188,ROUND('Trades'!N188,2)&lt;&gt;'Trades'!N188,ROUND('Trades'!O188,2)&lt;&gt;'Trades'!O188),FALSE),"Money: at most 2 decimals; absolute input value ≤ 1,000,000,000.",IF(AND('Trades'!G188&lt;&gt;"",OR(NOT(ISNUMBER('Trades'!G188)),'Trades'!G188&lt;=0)),"Enter a positive price or leave blank",IF(AND('Trades'!H188&lt;&gt;"",OR(NOT(ISNUMBER('Trades'!H188)),'Trades'!H188&lt;=0)),"Enter a positive price or leave blank","")))))))))))))))))))))))))))))))))))</x:f>
      </x:c>
      <x:c r="D188" s="31"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n.a.",ROUND(SUMIFS('Exits'!$I$9:$I$608,'Exits'!$B$9:$B$608,'Trades'!A188),8)))</x:f>
      </x:c>
      <x:c r="E188" s="32"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n.a.",IF(OR(O188=0,COUNTIFS('Exits'!$B$9:$B$608,'Trades'!A188,'Exits'!$G$9:$G$608,-1)&gt;0),"n.a.",_xlfn.MAXIFS('Exits'!$C$9:$C$608,'Exits'!$B$9:$B$608,'Trades'!A188))))</x:f>
      </x:c>
      <x:c r="F188" s="30"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n.a.",IF(AND(O188&gt;0,SUMIFS('Exits'!$J$9:$J$608,'Exits'!$B$9:$B$608,'Trades'!A188)=O188),ROUND(SUMIFS('Exits'!$F$9:$F$608,'Exits'!$B$9:$B$608,'Trades'!A188),2),"n.a.")))</x:f>
      </x:c>
      <x:c r="G188" s="30" t="str">
        <x:f>IF(P188=0,"",IF(K188&lt;&gt;1,"n.a.",IF('Trades'!J188="NET",'Trades'!L188,ROUND(F188-'Trades'!M188-'Trades'!N188+'Trades'!O188,2))))</x:f>
      </x:c>
      <x:c r="H188" s="31" t="str">
        <x:f>IF(P188=0,"",IF(N188=1,G188/'Trades'!P188,"n.a."))</x:f>
      </x:c>
      <x:c r="I188" s="33" t="str">
        <x:f>IF(P188=0,"",IF(K188&lt;&gt;1,"Position not completed",IF(NOT(ISNUMBER('Trades'!P188)),"Risk missing or invalid: positive, ≤ 1,000,000,000, at most 2 decimals.",IF(OR('Trades'!P188&lt;=0,'Trades'!P188&gt;1000000000,ROUND('Trades'!P188,2)&lt;&gt;'Trades'!P188),"Risk missing or invalid: positive, ≤ 1,000,000,000, at most 2 decimals.",IF(AND('Trades'!Q188&lt;&gt;"PRICE",'Trades'!Q188&lt;&gt;"ALL_IN"),"Select PRICE or ALL_IN",IF('Trades'!Q188&lt;&gt;'Summary'!$K$4,"Different selected basis","Recorded"))))))</x:f>
      </x:c>
      <x:c r="J188" s="33" t="str">
        <x:f>IF(P188=0,"",IF('Summary'!$H$6="Check date filters","Check date filters",IF(L188=1,"Included",IF(K188=1,"Outside period","Not eligible"))))</x:f>
      </x:c>
      <x:c r="K188" s="29" t="n">
        <x:f>IF(P188=0,0,IF('Trades'!I188="UNSUPPORTED",4,IF(C188&lt;&gt;"",3,IF('Trades'!I188="OPEN",2,1))))</x:f>
        <x:v>0</x:v>
      </x:c>
      <x:c r="L188" s="29" t="n">
        <x:f>IF(OR(K188&lt;&gt;1,'Summary'!$H$6="Check date filters"),0,IF(AND(OR('Summary'!$B$6="",E188&gt;='Summary'!$B$6),OR('Summary'!$E$6="",E188&lt;'Summary'!$E$6+1)),1,0))</x:f>
        <x:v>0</x:v>
      </x:c>
      <x:c r="M188" s="29" t="n">
        <x:f>IF(AND(L188=1,N188=1,'Trades'!Q188='Summary'!$K$4),1,0)</x:f>
        <x:v>0</x:v>
      </x:c>
      <x:c r="N188" s="29" t="n">
        <x:f>IF(K188&lt;&gt;1,0,IF(NOT(ISNUMBER('Trades'!P188)),0,IF(AND('Trades'!P188&gt;0,'Trades'!P188&lt;=1000000000,ROUND('Trades'!P188,2)='Trades'!P188,OR('Trades'!Q188="PRICE",'Trades'!Q188="ALL_IN")),1,0)))</x:f>
        <x:v>0</x:v>
      </x:c>
      <x:c r="O188" s="29" t="n">
        <x:f>IF(P188=0,0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0,COUNTIFS('Exits'!$B$9:$B$608,'Trades'!A188,'Exits'!$K$9:$K$608,1)))</x:f>
        <x:v>0</x:v>
      </x:c>
      <x:c r="P188" s="29" t="n">
        <x:f>IF(COUNTA('Trades'!A188:I188,'Trades'!K188:T188)=0,0,1)</x:f>
        <x:v>0</x:v>
      </x:c>
    </x:row>
    <x:row r="189" ht="52" customHeight="1">
      <x:c r="A189" s="29" t="str">
        <x:f>IF(P189=0,"",IF('Trades'!A189="","[Trades "&amp;ROW()&amp;"]",'Trades'!A189))</x:f>
      </x:c>
      <x:c r="B189" s="33" t="str">
        <x:f>IF(K189=0,"",CHOOSE(K189,"Completed","Open","Incomplete / invalid","Unsupported"))</x:f>
      </x:c>
      <x:c r="C189" s="33" t="str">
        <x:f>IF(P189=0,"",IF('Trades'!I189="UNSUPPORTED","Additions / reversals are unsupported",IF('Trades'!A189="","Enter a trade ID",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IDs: text starting with A–Z, up to 64 characters; do not use *, ?, ~, =, &lt; or &gt;. Example: T-001.",IF(COUNTIFS('Trades'!$A$9:$A$208,'Trades'!A189)&lt;&gt;1,"Trade ID is duplicated",IF('Trades'!B189="","Enter the symbol",IF(AND('Trades'!C189&lt;&gt;"LONG",'Trades'!C189&lt;&gt;"SHORT"),"Select LONG or SHORT",IF(NOT(ISNUMBER('Trades'!D189)),"Enter a valid opening date/time",IF(OR('Trades'!D189&lt;1,'Trades'!D189&gt;2958465),"Enter a valid opening date/time",IF(NOT(ISNUMBER('Trades'!E189)),"Enter a positive original quantity",IF(OR('Trades'!E189&lt;=0,'Trades'!E189&gt;1000000,ROUND('Trades'!E189,8)&lt;&gt;'Trades'!E189),"Enter a positive original quantity",IF('Trades'!F189="","State the quantity unit",IF(AND('Trades'!I189&lt;&gt;"OPEN",'Trades'!I189&lt;&gt;"CLOSED"),"Select OPEN or CLOSED",IF(AND('Trades'!J189&lt;&gt;"NET",'Trades'!J189&lt;&gt;"GROSS"),"Select NET or GROSS",IF(COUNTIFS('Exits'!$B$9:$B$608,'Trades'!A189,'Exits'!$G$9:$G$608,-1)&gt;0,"Review linked exit rows",IF(D189&gt;'Trades'!E189,"Closed quantity exceeds original",IF(AND('Trades'!I189="OPEN",D189='Trades'!E189),"OPEN conflicts with no remainder",IF('Trades'!I189="OPEN","",IF(O189=0,"Add a closing event in Exits",IF(D189&lt;&gt;'Trades'!E189,"CLOSED requires all quantity closed",IF(AND('Trades'!J189="NET",NOT(ISNUMBER('Trades'!L189))),"Enter the reconciled whole-position net",IF(AND('Trades'!J189="NET",'Trades'!K189&lt;&gt;"YES"),"Confirm the net covers the whole position",IF(IF('Trades'!J189="NET",IF('Trades'!M189="",FALSE,IF(NOT(ISNUMBER('Trades'!M189)),TRUE,OR('Trades'!M189&lt;0,'Trades'!M189&gt;1000000000,ROUND('Trades'!M189,2)&lt;&gt;'Trades'!M189))),FALSE),"Money: at most 2 decimals; absolute input value ≤ 1,000,000,000.",IF(IF('Trades'!J189="NET",IF('Trades'!N189="",FALSE,IF(NOT(ISNUMBER('Trades'!N189)),TRUE,OR('Trades'!N189&lt;0,'Trades'!N189&gt;1000000000,ROUND('Trades'!N189,2)&lt;&gt;'Trades'!N189))),FALSE),"Money: at most 2 decimals; absolute input value ≤ 1,000,000,000.",IF(IF('Trades'!J189="NET",IF('Trades'!O189="",FALSE,IF(NOT(ISNUMBER('Trades'!O189)),TRUE,OR(ABS('Trades'!O189)&gt;1000000000,ROUND('Trades'!O189,2)&lt;&gt;'Trades'!O189))),FALSE),"Money: at most 2 decimals; absolute input value ≤ 1,000,000,000.",IF(AND('Trades'!J189="GROSS",NOT(ISNUMBER('Trades'!M189))),"Enter commission: zero is a value",IF(AND('Trades'!J189="GROSS",'Trades'!M189&lt;0),"Commission must be nonnegative",IF(AND('Trades'!J189="GROSS",NOT(ISNUMBER('Trades'!N189))),"Enter other fees: zero is a value",IF(AND('Trades'!J189="GROSS",'Trades'!N189&lt;0),"Other fees must be nonnegative",IF(AND('Trades'!J189="GROSS",NOT(ISNUMBER('Trades'!O189))),"Enter signed financing, including zero",IF(AND('Trades'!J189="GROSS",NOT(ISNUMBER(F189))),"Enter gross P&amp;L for every exit",IF(IF('Trades'!J189="NET",OR(ABS('Trades'!L189)&gt;1000000000,ROUND('Trades'!L189,2)&lt;&gt;'Trades'!L189),FALSE),"Money: at most 2 decimals; absolute input value ≤ 1,000,000,000.",IF(IF('Trades'!J189="GROSS",OR(ABS('Trades'!M189)&gt;1000000000,ABS('Trades'!N189)&gt;1000000000,ABS('Trades'!O189)&gt;1000000000,ROUND('Trades'!M189,2)&lt;&gt;'Trades'!M189,ROUND('Trades'!N189,2)&lt;&gt;'Trades'!N189,ROUND('Trades'!O189,2)&lt;&gt;'Trades'!O189),FALSE),"Money: at most 2 decimals; absolute input value ≤ 1,000,000,000.",IF(AND('Trades'!G189&lt;&gt;"",OR(NOT(ISNUMBER('Trades'!G189)),'Trades'!G189&lt;=0)),"Enter a positive price or leave blank",IF(AND('Trades'!H189&lt;&gt;"",OR(NOT(ISNUMBER('Trades'!H189)),'Trades'!H189&lt;=0)),"Enter a positive price or leave blank","")))))))))))))))))))))))))))))))))))</x:f>
      </x:c>
      <x:c r="D189" s="31"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n.a.",ROUND(SUMIFS('Exits'!$I$9:$I$608,'Exits'!$B$9:$B$608,'Trades'!A189),8)))</x:f>
      </x:c>
      <x:c r="E189" s="32"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n.a.",IF(OR(O189=0,COUNTIFS('Exits'!$B$9:$B$608,'Trades'!A189,'Exits'!$G$9:$G$608,-1)&gt;0),"n.a.",_xlfn.MAXIFS('Exits'!$C$9:$C$608,'Exits'!$B$9:$B$608,'Trades'!A189))))</x:f>
      </x:c>
      <x:c r="F189" s="30"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n.a.",IF(AND(O189&gt;0,SUMIFS('Exits'!$J$9:$J$608,'Exits'!$B$9:$B$608,'Trades'!A189)=O189),ROUND(SUMIFS('Exits'!$F$9:$F$608,'Exits'!$B$9:$B$608,'Trades'!A189),2),"n.a.")))</x:f>
      </x:c>
      <x:c r="G189" s="30" t="str">
        <x:f>IF(P189=0,"",IF(K189&lt;&gt;1,"n.a.",IF('Trades'!J189="NET",'Trades'!L189,ROUND(F189-'Trades'!M189-'Trades'!N189+'Trades'!O189,2))))</x:f>
      </x:c>
      <x:c r="H189" s="31" t="str">
        <x:f>IF(P189=0,"",IF(N189=1,G189/'Trades'!P189,"n.a."))</x:f>
      </x:c>
      <x:c r="I189" s="33" t="str">
        <x:f>IF(P189=0,"",IF(K189&lt;&gt;1,"Position not completed",IF(NOT(ISNUMBER('Trades'!P189)),"Risk missing or invalid: positive, ≤ 1,000,000,000, at most 2 decimals.",IF(OR('Trades'!P189&lt;=0,'Trades'!P189&gt;1000000000,ROUND('Trades'!P189,2)&lt;&gt;'Trades'!P189),"Risk missing or invalid: positive, ≤ 1,000,000,000, at most 2 decimals.",IF(AND('Trades'!Q189&lt;&gt;"PRICE",'Trades'!Q189&lt;&gt;"ALL_IN"),"Select PRICE or ALL_IN",IF('Trades'!Q189&lt;&gt;'Summary'!$K$4,"Different selected basis","Recorded"))))))</x:f>
      </x:c>
      <x:c r="J189" s="33" t="str">
        <x:f>IF(P189=0,"",IF('Summary'!$H$6="Check date filters","Check date filters",IF(L189=1,"Included",IF(K189=1,"Outside period","Not eligible"))))</x:f>
      </x:c>
      <x:c r="K189" s="29" t="n">
        <x:f>IF(P189=0,0,IF('Trades'!I189="UNSUPPORTED",4,IF(C189&lt;&gt;"",3,IF('Trades'!I189="OPEN",2,1))))</x:f>
        <x:v>0</x:v>
      </x:c>
      <x:c r="L189" s="29" t="n">
        <x:f>IF(OR(K189&lt;&gt;1,'Summary'!$H$6="Check date filters"),0,IF(AND(OR('Summary'!$B$6="",E189&gt;='Summary'!$B$6),OR('Summary'!$E$6="",E189&lt;'Summary'!$E$6+1)),1,0))</x:f>
        <x:v>0</x:v>
      </x:c>
      <x:c r="M189" s="29" t="n">
        <x:f>IF(AND(L189=1,N189=1,'Trades'!Q189='Summary'!$K$4),1,0)</x:f>
        <x:v>0</x:v>
      </x:c>
      <x:c r="N189" s="29" t="n">
        <x:f>IF(K189&lt;&gt;1,0,IF(NOT(ISNUMBER('Trades'!P189)),0,IF(AND('Trades'!P189&gt;0,'Trades'!P189&lt;=1000000000,ROUND('Trades'!P189,2)='Trades'!P189,OR('Trades'!Q189="PRICE",'Trades'!Q189="ALL_IN")),1,0)))</x:f>
        <x:v>0</x:v>
      </x:c>
      <x:c r="O189" s="29" t="n">
        <x:f>IF(P189=0,0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0,COUNTIFS('Exits'!$B$9:$B$608,'Trades'!A189,'Exits'!$K$9:$K$608,1)))</x:f>
        <x:v>0</x:v>
      </x:c>
      <x:c r="P189" s="29" t="n">
        <x:f>IF(COUNTA('Trades'!A189:I189,'Trades'!K189:T189)=0,0,1)</x:f>
        <x:v>0</x:v>
      </x:c>
    </x:row>
    <x:row r="190" ht="52" customHeight="1">
      <x:c r="A190" s="29" t="str">
        <x:f>IF(P190=0,"",IF('Trades'!A190="","[Trades "&amp;ROW()&amp;"]",'Trades'!A190))</x:f>
      </x:c>
      <x:c r="B190" s="33" t="str">
        <x:f>IF(K190=0,"",CHOOSE(K190,"Completed","Open","Incomplete / invalid","Unsupported"))</x:f>
      </x:c>
      <x:c r="C190" s="33" t="str">
        <x:f>IF(P190=0,"",IF('Trades'!I190="UNSUPPORTED","Additions / reversals are unsupported",IF('Trades'!A190="","Enter a trade ID",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IDs: text starting with A–Z, up to 64 characters; do not use *, ?, ~, =, &lt; or &gt;. Example: T-001.",IF(COUNTIFS('Trades'!$A$9:$A$208,'Trades'!A190)&lt;&gt;1,"Trade ID is duplicated",IF('Trades'!B190="","Enter the symbol",IF(AND('Trades'!C190&lt;&gt;"LONG",'Trades'!C190&lt;&gt;"SHORT"),"Select LONG or SHORT",IF(NOT(ISNUMBER('Trades'!D190)),"Enter a valid opening date/time",IF(OR('Trades'!D190&lt;1,'Trades'!D190&gt;2958465),"Enter a valid opening date/time",IF(NOT(ISNUMBER('Trades'!E190)),"Enter a positive original quantity",IF(OR('Trades'!E190&lt;=0,'Trades'!E190&gt;1000000,ROUND('Trades'!E190,8)&lt;&gt;'Trades'!E190),"Enter a positive original quantity",IF('Trades'!F190="","State the quantity unit",IF(AND('Trades'!I190&lt;&gt;"OPEN",'Trades'!I190&lt;&gt;"CLOSED"),"Select OPEN or CLOSED",IF(AND('Trades'!J190&lt;&gt;"NET",'Trades'!J190&lt;&gt;"GROSS"),"Select NET or GROSS",IF(COUNTIFS('Exits'!$B$9:$B$608,'Trades'!A190,'Exits'!$G$9:$G$608,-1)&gt;0,"Review linked exit rows",IF(D190&gt;'Trades'!E190,"Closed quantity exceeds original",IF(AND('Trades'!I190="OPEN",D190='Trades'!E190),"OPEN conflicts with no remainder",IF('Trades'!I190="OPEN","",IF(O190=0,"Add a closing event in Exits",IF(D190&lt;&gt;'Trades'!E190,"CLOSED requires all quantity closed",IF(AND('Trades'!J190="NET",NOT(ISNUMBER('Trades'!L190))),"Enter the reconciled whole-position net",IF(AND('Trades'!J190="NET",'Trades'!K190&lt;&gt;"YES"),"Confirm the net covers the whole position",IF(IF('Trades'!J190="NET",IF('Trades'!M190="",FALSE,IF(NOT(ISNUMBER('Trades'!M190)),TRUE,OR('Trades'!M190&lt;0,'Trades'!M190&gt;1000000000,ROUND('Trades'!M190,2)&lt;&gt;'Trades'!M190))),FALSE),"Money: at most 2 decimals; absolute input value ≤ 1,000,000,000.",IF(IF('Trades'!J190="NET",IF('Trades'!N190="",FALSE,IF(NOT(ISNUMBER('Trades'!N190)),TRUE,OR('Trades'!N190&lt;0,'Trades'!N190&gt;1000000000,ROUND('Trades'!N190,2)&lt;&gt;'Trades'!N190))),FALSE),"Money: at most 2 decimals; absolute input value ≤ 1,000,000,000.",IF(IF('Trades'!J190="NET",IF('Trades'!O190="",FALSE,IF(NOT(ISNUMBER('Trades'!O190)),TRUE,OR(ABS('Trades'!O190)&gt;1000000000,ROUND('Trades'!O190,2)&lt;&gt;'Trades'!O190))),FALSE),"Money: at most 2 decimals; absolute input value ≤ 1,000,000,000.",IF(AND('Trades'!J190="GROSS",NOT(ISNUMBER('Trades'!M190))),"Enter commission: zero is a value",IF(AND('Trades'!J190="GROSS",'Trades'!M190&lt;0),"Commission must be nonnegative",IF(AND('Trades'!J190="GROSS",NOT(ISNUMBER('Trades'!N190))),"Enter other fees: zero is a value",IF(AND('Trades'!J190="GROSS",'Trades'!N190&lt;0),"Other fees must be nonnegative",IF(AND('Trades'!J190="GROSS",NOT(ISNUMBER('Trades'!O190))),"Enter signed financing, including zero",IF(AND('Trades'!J190="GROSS",NOT(ISNUMBER(F190))),"Enter gross P&amp;L for every exit",IF(IF('Trades'!J190="NET",OR(ABS('Trades'!L190)&gt;1000000000,ROUND('Trades'!L190,2)&lt;&gt;'Trades'!L190),FALSE),"Money: at most 2 decimals; absolute input value ≤ 1,000,000,000.",IF(IF('Trades'!J190="GROSS",OR(ABS('Trades'!M190)&gt;1000000000,ABS('Trades'!N190)&gt;1000000000,ABS('Trades'!O190)&gt;1000000000,ROUND('Trades'!M190,2)&lt;&gt;'Trades'!M190,ROUND('Trades'!N190,2)&lt;&gt;'Trades'!N190,ROUND('Trades'!O190,2)&lt;&gt;'Trades'!O190),FALSE),"Money: at most 2 decimals; absolute input value ≤ 1,000,000,000.",IF(AND('Trades'!G190&lt;&gt;"",OR(NOT(ISNUMBER('Trades'!G190)),'Trades'!G190&lt;=0)),"Enter a positive price or leave blank",IF(AND('Trades'!H190&lt;&gt;"",OR(NOT(ISNUMBER('Trades'!H190)),'Trades'!H190&lt;=0)),"Enter a positive price or leave blank","")))))))))))))))))))))))))))))))))))</x:f>
      </x:c>
      <x:c r="D190" s="31"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n.a.",ROUND(SUMIFS('Exits'!$I$9:$I$608,'Exits'!$B$9:$B$608,'Trades'!A190),8)))</x:f>
      </x:c>
      <x:c r="E190" s="32"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n.a.",IF(OR(O190=0,COUNTIFS('Exits'!$B$9:$B$608,'Trades'!A190,'Exits'!$G$9:$G$608,-1)&gt;0),"n.a.",_xlfn.MAXIFS('Exits'!$C$9:$C$608,'Exits'!$B$9:$B$608,'Trades'!A190))))</x:f>
      </x:c>
      <x:c r="F190" s="30"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n.a.",IF(AND(O190&gt;0,SUMIFS('Exits'!$J$9:$J$608,'Exits'!$B$9:$B$608,'Trades'!A190)=O190),ROUND(SUMIFS('Exits'!$F$9:$F$608,'Exits'!$B$9:$B$608,'Trades'!A190),2),"n.a.")))</x:f>
      </x:c>
      <x:c r="G190" s="30" t="str">
        <x:f>IF(P190=0,"",IF(K190&lt;&gt;1,"n.a.",IF('Trades'!J190="NET",'Trades'!L190,ROUND(F190-'Trades'!M190-'Trades'!N190+'Trades'!O190,2))))</x:f>
      </x:c>
      <x:c r="H190" s="31" t="str">
        <x:f>IF(P190=0,"",IF(N190=1,G190/'Trades'!P190,"n.a."))</x:f>
      </x:c>
      <x:c r="I190" s="33" t="str">
        <x:f>IF(P190=0,"",IF(K190&lt;&gt;1,"Position not completed",IF(NOT(ISNUMBER('Trades'!P190)),"Risk missing or invalid: positive, ≤ 1,000,000,000, at most 2 decimals.",IF(OR('Trades'!P190&lt;=0,'Trades'!P190&gt;1000000000,ROUND('Trades'!P190,2)&lt;&gt;'Trades'!P190),"Risk missing or invalid: positive, ≤ 1,000,000,000, at most 2 decimals.",IF(AND('Trades'!Q190&lt;&gt;"PRICE",'Trades'!Q190&lt;&gt;"ALL_IN"),"Select PRICE or ALL_IN",IF('Trades'!Q190&lt;&gt;'Summary'!$K$4,"Different selected basis","Recorded"))))))</x:f>
      </x:c>
      <x:c r="J190" s="33" t="str">
        <x:f>IF(P190=0,"",IF('Summary'!$H$6="Check date filters","Check date filters",IF(L190=1,"Included",IF(K190=1,"Outside period","Not eligible"))))</x:f>
      </x:c>
      <x:c r="K190" s="29" t="n">
        <x:f>IF(P190=0,0,IF('Trades'!I190="UNSUPPORTED",4,IF(C190&lt;&gt;"",3,IF('Trades'!I190="OPEN",2,1))))</x:f>
        <x:v>0</x:v>
      </x:c>
      <x:c r="L190" s="29" t="n">
        <x:f>IF(OR(K190&lt;&gt;1,'Summary'!$H$6="Check date filters"),0,IF(AND(OR('Summary'!$B$6="",E190&gt;='Summary'!$B$6),OR('Summary'!$E$6="",E190&lt;'Summary'!$E$6+1)),1,0))</x:f>
        <x:v>0</x:v>
      </x:c>
      <x:c r="M190" s="29" t="n">
        <x:f>IF(AND(L190=1,N190=1,'Trades'!Q190='Summary'!$K$4),1,0)</x:f>
        <x:v>0</x:v>
      </x:c>
      <x:c r="N190" s="29" t="n">
        <x:f>IF(K190&lt;&gt;1,0,IF(NOT(ISNUMBER('Trades'!P190)),0,IF(AND('Trades'!P190&gt;0,'Trades'!P190&lt;=1000000000,ROUND('Trades'!P190,2)='Trades'!P190,OR('Trades'!Q190="PRICE",'Trades'!Q190="ALL_IN")),1,0)))</x:f>
        <x:v>0</x:v>
      </x:c>
      <x:c r="O190" s="29" t="n">
        <x:f>IF(P190=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0,COUNTIFS('Exits'!$B$9:$B$608,'Trades'!A190,'Exits'!$K$9:$K$608,1)))</x:f>
        <x:v>0</x:v>
      </x:c>
      <x:c r="P190" s="29" t="n">
        <x:f>IF(COUNTA('Trades'!A190:I190,'Trades'!K190:T190)=0,0,1)</x:f>
        <x:v>0</x:v>
      </x:c>
    </x:row>
    <x:row r="191" ht="52" customHeight="1">
      <x:c r="A191" s="29" t="str">
        <x:f>IF(P191=0,"",IF('Trades'!A191="","[Trades "&amp;ROW()&amp;"]",'Trades'!A191))</x:f>
      </x:c>
      <x:c r="B191" s="33" t="str">
        <x:f>IF(K191=0,"",CHOOSE(K191,"Completed","Open","Incomplete / invalid","Unsupported"))</x:f>
      </x:c>
      <x:c r="C191" s="33" t="str">
        <x:f>IF(P191=0,"",IF('Trades'!I191="UNSUPPORTED","Additions / reversals are unsupported",IF('Trades'!A191="","Enter a trade ID",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IDs: text starting with A–Z, up to 64 characters; do not use *, ?, ~, =, &lt; or &gt;. Example: T-001.",IF(COUNTIFS('Trades'!$A$9:$A$208,'Trades'!A191)&lt;&gt;1,"Trade ID is duplicated",IF('Trades'!B191="","Enter the symbol",IF(AND('Trades'!C191&lt;&gt;"LONG",'Trades'!C191&lt;&gt;"SHORT"),"Select LONG or SHORT",IF(NOT(ISNUMBER('Trades'!D191)),"Enter a valid opening date/time",IF(OR('Trades'!D191&lt;1,'Trades'!D191&gt;2958465),"Enter a valid opening date/time",IF(NOT(ISNUMBER('Trades'!E191)),"Enter a positive original quantity",IF(OR('Trades'!E191&lt;=0,'Trades'!E191&gt;1000000,ROUND('Trades'!E191,8)&lt;&gt;'Trades'!E191),"Enter a positive original quantity",IF('Trades'!F191="","State the quantity unit",IF(AND('Trades'!I191&lt;&gt;"OPEN",'Trades'!I191&lt;&gt;"CLOSED"),"Select OPEN or CLOSED",IF(AND('Trades'!J191&lt;&gt;"NET",'Trades'!J191&lt;&gt;"GROSS"),"Select NET or GROSS",IF(COUNTIFS('Exits'!$B$9:$B$608,'Trades'!A191,'Exits'!$G$9:$G$608,-1)&gt;0,"Review linked exit rows",IF(D191&gt;'Trades'!E191,"Closed quantity exceeds original",IF(AND('Trades'!I191="OPEN",D191='Trades'!E191),"OPEN conflicts with no remainder",IF('Trades'!I191="OPEN","",IF(O191=0,"Add a closing event in Exits",IF(D191&lt;&gt;'Trades'!E191,"CLOSED requires all quantity closed",IF(AND('Trades'!J191="NET",NOT(ISNUMBER('Trades'!L191))),"Enter the reconciled whole-position net",IF(AND('Trades'!J191="NET",'Trades'!K191&lt;&gt;"YES"),"Confirm the net covers the whole position",IF(IF('Trades'!J191="NET",IF('Trades'!M191="",FALSE,IF(NOT(ISNUMBER('Trades'!M191)),TRUE,OR('Trades'!M191&lt;0,'Trades'!M191&gt;1000000000,ROUND('Trades'!M191,2)&lt;&gt;'Trades'!M191))),FALSE),"Money: at most 2 decimals; absolute input value ≤ 1,000,000,000.",IF(IF('Trades'!J191="NET",IF('Trades'!N191="",FALSE,IF(NOT(ISNUMBER('Trades'!N191)),TRUE,OR('Trades'!N191&lt;0,'Trades'!N191&gt;1000000000,ROUND('Trades'!N191,2)&lt;&gt;'Trades'!N191))),FALSE),"Money: at most 2 decimals; absolute input value ≤ 1,000,000,000.",IF(IF('Trades'!J191="NET",IF('Trades'!O191="",FALSE,IF(NOT(ISNUMBER('Trades'!O191)),TRUE,OR(ABS('Trades'!O191)&gt;1000000000,ROUND('Trades'!O191,2)&lt;&gt;'Trades'!O191))),FALSE),"Money: at most 2 decimals; absolute input value ≤ 1,000,000,000.",IF(AND('Trades'!J191="GROSS",NOT(ISNUMBER('Trades'!M191))),"Enter commission: zero is a value",IF(AND('Trades'!J191="GROSS",'Trades'!M191&lt;0),"Commission must be nonnegative",IF(AND('Trades'!J191="GROSS",NOT(ISNUMBER('Trades'!N191))),"Enter other fees: zero is a value",IF(AND('Trades'!J191="GROSS",'Trades'!N191&lt;0),"Other fees must be nonnegative",IF(AND('Trades'!J191="GROSS",NOT(ISNUMBER('Trades'!O191))),"Enter signed financing, including zero",IF(AND('Trades'!J191="GROSS",NOT(ISNUMBER(F191))),"Enter gross P&amp;L for every exit",IF(IF('Trades'!J191="NET",OR(ABS('Trades'!L191)&gt;1000000000,ROUND('Trades'!L191,2)&lt;&gt;'Trades'!L191),FALSE),"Money: at most 2 decimals; absolute input value ≤ 1,000,000,000.",IF(IF('Trades'!J191="GROSS",OR(ABS('Trades'!M191)&gt;1000000000,ABS('Trades'!N191)&gt;1000000000,ABS('Trades'!O191)&gt;1000000000,ROUND('Trades'!M191,2)&lt;&gt;'Trades'!M191,ROUND('Trades'!N191,2)&lt;&gt;'Trades'!N191,ROUND('Trades'!O191,2)&lt;&gt;'Trades'!O191),FALSE),"Money: at most 2 decimals; absolute input value ≤ 1,000,000,000.",IF(AND('Trades'!G191&lt;&gt;"",OR(NOT(ISNUMBER('Trades'!G191)),'Trades'!G191&lt;=0)),"Enter a positive price or leave blank",IF(AND('Trades'!H191&lt;&gt;"",OR(NOT(ISNUMBER('Trades'!H191)),'Trades'!H191&lt;=0)),"Enter a positive price or leave blank","")))))))))))))))))))))))))))))))))))</x:f>
      </x:c>
      <x:c r="D191" s="31"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n.a.",ROUND(SUMIFS('Exits'!$I$9:$I$608,'Exits'!$B$9:$B$608,'Trades'!A191),8)))</x:f>
      </x:c>
      <x:c r="E191" s="32"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n.a.",IF(OR(O191=0,COUNTIFS('Exits'!$B$9:$B$608,'Trades'!A191,'Exits'!$G$9:$G$608,-1)&gt;0),"n.a.",_xlfn.MAXIFS('Exits'!$C$9:$C$608,'Exits'!$B$9:$B$608,'Trades'!A191))))</x:f>
      </x:c>
      <x:c r="F191" s="30"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n.a.",IF(AND(O191&gt;0,SUMIFS('Exits'!$J$9:$J$608,'Exits'!$B$9:$B$608,'Trades'!A191)=O191),ROUND(SUMIFS('Exits'!$F$9:$F$608,'Exits'!$B$9:$B$608,'Trades'!A191),2),"n.a.")))</x:f>
      </x:c>
      <x:c r="G191" s="30" t="str">
        <x:f>IF(P191=0,"",IF(K191&lt;&gt;1,"n.a.",IF('Trades'!J191="NET",'Trades'!L191,ROUND(F191-'Trades'!M191-'Trades'!N191+'Trades'!O191,2))))</x:f>
      </x:c>
      <x:c r="H191" s="31" t="str">
        <x:f>IF(P191=0,"",IF(N191=1,G191/'Trades'!P191,"n.a."))</x:f>
      </x:c>
      <x:c r="I191" s="33" t="str">
        <x:f>IF(P191=0,"",IF(K191&lt;&gt;1,"Position not completed",IF(NOT(ISNUMBER('Trades'!P191)),"Risk missing or invalid: positive, ≤ 1,000,000,000, at most 2 decimals.",IF(OR('Trades'!P191&lt;=0,'Trades'!P191&gt;1000000000,ROUND('Trades'!P191,2)&lt;&gt;'Trades'!P191),"Risk missing or invalid: positive, ≤ 1,000,000,000, at most 2 decimals.",IF(AND('Trades'!Q191&lt;&gt;"PRICE",'Trades'!Q191&lt;&gt;"ALL_IN"),"Select PRICE or ALL_IN",IF('Trades'!Q191&lt;&gt;'Summary'!$K$4,"Different selected basis","Recorded"))))))</x:f>
      </x:c>
      <x:c r="J191" s="33" t="str">
        <x:f>IF(P191=0,"",IF('Summary'!$H$6="Check date filters","Check date filters",IF(L191=1,"Included",IF(K191=1,"Outside period","Not eligible"))))</x:f>
      </x:c>
      <x:c r="K191" s="29" t="n">
        <x:f>IF(P191=0,0,IF('Trades'!I191="UNSUPPORTED",4,IF(C191&lt;&gt;"",3,IF('Trades'!I191="OPEN",2,1))))</x:f>
        <x:v>0</x:v>
      </x:c>
      <x:c r="L191" s="29" t="n">
        <x:f>IF(OR(K191&lt;&gt;1,'Summary'!$H$6="Check date filters"),0,IF(AND(OR('Summary'!$B$6="",E191&gt;='Summary'!$B$6),OR('Summary'!$E$6="",E191&lt;'Summary'!$E$6+1)),1,0))</x:f>
        <x:v>0</x:v>
      </x:c>
      <x:c r="M191" s="29" t="n">
        <x:f>IF(AND(L191=1,N191=1,'Trades'!Q191='Summary'!$K$4),1,0)</x:f>
        <x:v>0</x:v>
      </x:c>
      <x:c r="N191" s="29" t="n">
        <x:f>IF(K191&lt;&gt;1,0,IF(NOT(ISNUMBER('Trades'!P191)),0,IF(AND('Trades'!P191&gt;0,'Trades'!P191&lt;=1000000000,ROUND('Trades'!P191,2)='Trades'!P191,OR('Trades'!Q191="PRICE",'Trades'!Q191="ALL_IN")),1,0)))</x:f>
        <x:v>0</x:v>
      </x:c>
      <x:c r="O191" s="29" t="n">
        <x:f>IF(P191=0,0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0,COUNTIFS('Exits'!$B$9:$B$608,'Trades'!A191,'Exits'!$K$9:$K$608,1)))</x:f>
        <x:v>0</x:v>
      </x:c>
      <x:c r="P191" s="29" t="n">
        <x:f>IF(COUNTA('Trades'!A191:I191,'Trades'!K191:T191)=0,0,1)</x:f>
        <x:v>0</x:v>
      </x:c>
    </x:row>
    <x:row r="192" ht="52" customHeight="1">
      <x:c r="A192" s="29" t="str">
        <x:f>IF(P192=0,"",IF('Trades'!A192="","[Trades "&amp;ROW()&amp;"]",'Trades'!A192))</x:f>
      </x:c>
      <x:c r="B192" s="33" t="str">
        <x:f>IF(K192=0,"",CHOOSE(K192,"Completed","Open","Incomplete / invalid","Unsupported"))</x:f>
      </x:c>
      <x:c r="C192" s="33" t="str">
        <x:f>IF(P192=0,"",IF('Trades'!I192="UNSUPPORTED","Additions / reversals are unsupported",IF('Trades'!A192="","Enter a trade ID",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IDs: text starting with A–Z, up to 64 characters; do not use *, ?, ~, =, &lt; or &gt;. Example: T-001.",IF(COUNTIFS('Trades'!$A$9:$A$208,'Trades'!A192)&lt;&gt;1,"Trade ID is duplicated",IF('Trades'!B192="","Enter the symbol",IF(AND('Trades'!C192&lt;&gt;"LONG",'Trades'!C192&lt;&gt;"SHORT"),"Select LONG or SHORT",IF(NOT(ISNUMBER('Trades'!D192)),"Enter a valid opening date/time",IF(OR('Trades'!D192&lt;1,'Trades'!D192&gt;2958465),"Enter a valid opening date/time",IF(NOT(ISNUMBER('Trades'!E192)),"Enter a positive original quantity",IF(OR('Trades'!E192&lt;=0,'Trades'!E192&gt;1000000,ROUND('Trades'!E192,8)&lt;&gt;'Trades'!E192),"Enter a positive original quantity",IF('Trades'!F192="","State the quantity unit",IF(AND('Trades'!I192&lt;&gt;"OPEN",'Trades'!I192&lt;&gt;"CLOSED"),"Select OPEN or CLOSED",IF(AND('Trades'!J192&lt;&gt;"NET",'Trades'!J192&lt;&gt;"GROSS"),"Select NET or GROSS",IF(COUNTIFS('Exits'!$B$9:$B$608,'Trades'!A192,'Exits'!$G$9:$G$608,-1)&gt;0,"Review linked exit rows",IF(D192&gt;'Trades'!E192,"Closed quantity exceeds original",IF(AND('Trades'!I192="OPEN",D192='Trades'!E192),"OPEN conflicts with no remainder",IF('Trades'!I192="OPEN","",IF(O192=0,"Add a closing event in Exits",IF(D192&lt;&gt;'Trades'!E192,"CLOSED requires all quantity closed",IF(AND('Trades'!J192="NET",NOT(ISNUMBER('Trades'!L192))),"Enter the reconciled whole-position net",IF(AND('Trades'!J192="NET",'Trades'!K192&lt;&gt;"YES"),"Confirm the net covers the whole position",IF(IF('Trades'!J192="NET",IF('Trades'!M192="",FALSE,IF(NOT(ISNUMBER('Trades'!M192)),TRUE,OR('Trades'!M192&lt;0,'Trades'!M192&gt;1000000000,ROUND('Trades'!M192,2)&lt;&gt;'Trades'!M192))),FALSE),"Money: at most 2 decimals; absolute input value ≤ 1,000,000,000.",IF(IF('Trades'!J192="NET",IF('Trades'!N192="",FALSE,IF(NOT(ISNUMBER('Trades'!N192)),TRUE,OR('Trades'!N192&lt;0,'Trades'!N192&gt;1000000000,ROUND('Trades'!N192,2)&lt;&gt;'Trades'!N192))),FALSE),"Money: at most 2 decimals; absolute input value ≤ 1,000,000,000.",IF(IF('Trades'!J192="NET",IF('Trades'!O192="",FALSE,IF(NOT(ISNUMBER('Trades'!O192)),TRUE,OR(ABS('Trades'!O192)&gt;1000000000,ROUND('Trades'!O192,2)&lt;&gt;'Trades'!O192))),FALSE),"Money: at most 2 decimals; absolute input value ≤ 1,000,000,000.",IF(AND('Trades'!J192="GROSS",NOT(ISNUMBER('Trades'!M192))),"Enter commission: zero is a value",IF(AND('Trades'!J192="GROSS",'Trades'!M192&lt;0),"Commission must be nonnegative",IF(AND('Trades'!J192="GROSS",NOT(ISNUMBER('Trades'!N192))),"Enter other fees: zero is a value",IF(AND('Trades'!J192="GROSS",'Trades'!N192&lt;0),"Other fees must be nonnegative",IF(AND('Trades'!J192="GROSS",NOT(ISNUMBER('Trades'!O192))),"Enter signed financing, including zero",IF(AND('Trades'!J192="GROSS",NOT(ISNUMBER(F192))),"Enter gross P&amp;L for every exit",IF(IF('Trades'!J192="NET",OR(ABS('Trades'!L192)&gt;1000000000,ROUND('Trades'!L192,2)&lt;&gt;'Trades'!L192),FALSE),"Money: at most 2 decimals; absolute input value ≤ 1,000,000,000.",IF(IF('Trades'!J192="GROSS",OR(ABS('Trades'!M192)&gt;1000000000,ABS('Trades'!N192)&gt;1000000000,ABS('Trades'!O192)&gt;1000000000,ROUND('Trades'!M192,2)&lt;&gt;'Trades'!M192,ROUND('Trades'!N192,2)&lt;&gt;'Trades'!N192,ROUND('Trades'!O192,2)&lt;&gt;'Trades'!O192),FALSE),"Money: at most 2 decimals; absolute input value ≤ 1,000,000,000.",IF(AND('Trades'!G192&lt;&gt;"",OR(NOT(ISNUMBER('Trades'!G192)),'Trades'!G192&lt;=0)),"Enter a positive price or leave blank",IF(AND('Trades'!H192&lt;&gt;"",OR(NOT(ISNUMBER('Trades'!H192)),'Trades'!H192&lt;=0)),"Enter a positive price or leave blank","")))))))))))))))))))))))))))))))))))</x:f>
      </x:c>
      <x:c r="D192" s="31"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n.a.",ROUND(SUMIFS('Exits'!$I$9:$I$608,'Exits'!$B$9:$B$608,'Trades'!A192),8)))</x:f>
      </x:c>
      <x:c r="E192" s="32"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n.a.",IF(OR(O192=0,COUNTIFS('Exits'!$B$9:$B$608,'Trades'!A192,'Exits'!$G$9:$G$608,-1)&gt;0),"n.a.",_xlfn.MAXIFS('Exits'!$C$9:$C$608,'Exits'!$B$9:$B$608,'Trades'!A192))))</x:f>
      </x:c>
      <x:c r="F192" s="30"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n.a.",IF(AND(O192&gt;0,SUMIFS('Exits'!$J$9:$J$608,'Exits'!$B$9:$B$608,'Trades'!A192)=O192),ROUND(SUMIFS('Exits'!$F$9:$F$608,'Exits'!$B$9:$B$608,'Trades'!A192),2),"n.a.")))</x:f>
      </x:c>
      <x:c r="G192" s="30" t="str">
        <x:f>IF(P192=0,"",IF(K192&lt;&gt;1,"n.a.",IF('Trades'!J192="NET",'Trades'!L192,ROUND(F192-'Trades'!M192-'Trades'!N192+'Trades'!O192,2))))</x:f>
      </x:c>
      <x:c r="H192" s="31" t="str">
        <x:f>IF(P192=0,"",IF(N192=1,G192/'Trades'!P192,"n.a."))</x:f>
      </x:c>
      <x:c r="I192" s="33" t="str">
        <x:f>IF(P192=0,"",IF(K192&lt;&gt;1,"Position not completed",IF(NOT(ISNUMBER('Trades'!P192)),"Risk missing or invalid: positive, ≤ 1,000,000,000, at most 2 decimals.",IF(OR('Trades'!P192&lt;=0,'Trades'!P192&gt;1000000000,ROUND('Trades'!P192,2)&lt;&gt;'Trades'!P192),"Risk missing or invalid: positive, ≤ 1,000,000,000, at most 2 decimals.",IF(AND('Trades'!Q192&lt;&gt;"PRICE",'Trades'!Q192&lt;&gt;"ALL_IN"),"Select PRICE or ALL_IN",IF('Trades'!Q192&lt;&gt;'Summary'!$K$4,"Different selected basis","Recorded"))))))</x:f>
      </x:c>
      <x:c r="J192" s="33" t="str">
        <x:f>IF(P192=0,"",IF('Summary'!$H$6="Check date filters","Check date filters",IF(L192=1,"Included",IF(K192=1,"Outside period","Not eligible"))))</x:f>
      </x:c>
      <x:c r="K192" s="29" t="n">
        <x:f>IF(P192=0,0,IF('Trades'!I192="UNSUPPORTED",4,IF(C192&lt;&gt;"",3,IF('Trades'!I192="OPEN",2,1))))</x:f>
        <x:v>0</x:v>
      </x:c>
      <x:c r="L192" s="29" t="n">
        <x:f>IF(OR(K192&lt;&gt;1,'Summary'!$H$6="Check date filters"),0,IF(AND(OR('Summary'!$B$6="",E192&gt;='Summary'!$B$6),OR('Summary'!$E$6="",E192&lt;'Summary'!$E$6+1)),1,0))</x:f>
        <x:v>0</x:v>
      </x:c>
      <x:c r="M192" s="29" t="n">
        <x:f>IF(AND(L192=1,N192=1,'Trades'!Q192='Summary'!$K$4),1,0)</x:f>
        <x:v>0</x:v>
      </x:c>
      <x:c r="N192" s="29" t="n">
        <x:f>IF(K192&lt;&gt;1,0,IF(NOT(ISNUMBER('Trades'!P192)),0,IF(AND('Trades'!P192&gt;0,'Trades'!P192&lt;=1000000000,ROUND('Trades'!P192,2)='Trades'!P192,OR('Trades'!Q192="PRICE",'Trades'!Q192="ALL_IN")),1,0)))</x:f>
        <x:v>0</x:v>
      </x:c>
      <x:c r="O192" s="29" t="n">
        <x:f>IF(P192=0,0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0,COUNTIFS('Exits'!$B$9:$B$608,'Trades'!A192,'Exits'!$K$9:$K$608,1)))</x:f>
        <x:v>0</x:v>
      </x:c>
      <x:c r="P192" s="29" t="n">
        <x:f>IF(COUNTA('Trades'!A192:I192,'Trades'!K192:T192)=0,0,1)</x:f>
        <x:v>0</x:v>
      </x:c>
    </x:row>
    <x:row r="193" ht="52" customHeight="1">
      <x:c r="A193" s="29" t="str">
        <x:f>IF(P193=0,"",IF('Trades'!A193="","[Trades "&amp;ROW()&amp;"]",'Trades'!A193))</x:f>
      </x:c>
      <x:c r="B193" s="33" t="str">
        <x:f>IF(K193=0,"",CHOOSE(K193,"Completed","Open","Incomplete / invalid","Unsupported"))</x:f>
      </x:c>
      <x:c r="C193" s="33" t="str">
        <x:f>IF(P193=0,"",IF('Trades'!I193="UNSUPPORTED","Additions / reversals are unsupported",IF('Trades'!A193="","Enter a trade ID",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IDs: text starting with A–Z, up to 64 characters; do not use *, ?, ~, =, &lt; or &gt;. Example: T-001.",IF(COUNTIFS('Trades'!$A$9:$A$208,'Trades'!A193)&lt;&gt;1,"Trade ID is duplicated",IF('Trades'!B193="","Enter the symbol",IF(AND('Trades'!C193&lt;&gt;"LONG",'Trades'!C193&lt;&gt;"SHORT"),"Select LONG or SHORT",IF(NOT(ISNUMBER('Trades'!D193)),"Enter a valid opening date/time",IF(OR('Trades'!D193&lt;1,'Trades'!D193&gt;2958465),"Enter a valid opening date/time",IF(NOT(ISNUMBER('Trades'!E193)),"Enter a positive original quantity",IF(OR('Trades'!E193&lt;=0,'Trades'!E193&gt;1000000,ROUND('Trades'!E193,8)&lt;&gt;'Trades'!E193),"Enter a positive original quantity",IF('Trades'!F193="","State the quantity unit",IF(AND('Trades'!I193&lt;&gt;"OPEN",'Trades'!I193&lt;&gt;"CLOSED"),"Select OPEN or CLOSED",IF(AND('Trades'!J193&lt;&gt;"NET",'Trades'!J193&lt;&gt;"GROSS"),"Select NET or GROSS",IF(COUNTIFS('Exits'!$B$9:$B$608,'Trades'!A193,'Exits'!$G$9:$G$608,-1)&gt;0,"Review linked exit rows",IF(D193&gt;'Trades'!E193,"Closed quantity exceeds original",IF(AND('Trades'!I193="OPEN",D193='Trades'!E193),"OPEN conflicts with no remainder",IF('Trades'!I193="OPEN","",IF(O193=0,"Add a closing event in Exits",IF(D193&lt;&gt;'Trades'!E193,"CLOSED requires all quantity closed",IF(AND('Trades'!J193="NET",NOT(ISNUMBER('Trades'!L193))),"Enter the reconciled whole-position net",IF(AND('Trades'!J193="NET",'Trades'!K193&lt;&gt;"YES"),"Confirm the net covers the whole position",IF(IF('Trades'!J193="NET",IF('Trades'!M193="",FALSE,IF(NOT(ISNUMBER('Trades'!M193)),TRUE,OR('Trades'!M193&lt;0,'Trades'!M193&gt;1000000000,ROUND('Trades'!M193,2)&lt;&gt;'Trades'!M193))),FALSE),"Money: at most 2 decimals; absolute input value ≤ 1,000,000,000.",IF(IF('Trades'!J193="NET",IF('Trades'!N193="",FALSE,IF(NOT(ISNUMBER('Trades'!N193)),TRUE,OR('Trades'!N193&lt;0,'Trades'!N193&gt;1000000000,ROUND('Trades'!N193,2)&lt;&gt;'Trades'!N193))),FALSE),"Money: at most 2 decimals; absolute input value ≤ 1,000,000,000.",IF(IF('Trades'!J193="NET",IF('Trades'!O193="",FALSE,IF(NOT(ISNUMBER('Trades'!O193)),TRUE,OR(ABS('Trades'!O193)&gt;1000000000,ROUND('Trades'!O193,2)&lt;&gt;'Trades'!O193))),FALSE),"Money: at most 2 decimals; absolute input value ≤ 1,000,000,000.",IF(AND('Trades'!J193="GROSS",NOT(ISNUMBER('Trades'!M193))),"Enter commission: zero is a value",IF(AND('Trades'!J193="GROSS",'Trades'!M193&lt;0),"Commission must be nonnegative",IF(AND('Trades'!J193="GROSS",NOT(ISNUMBER('Trades'!N193))),"Enter other fees: zero is a value",IF(AND('Trades'!J193="GROSS",'Trades'!N193&lt;0),"Other fees must be nonnegative",IF(AND('Trades'!J193="GROSS",NOT(ISNUMBER('Trades'!O193))),"Enter signed financing, including zero",IF(AND('Trades'!J193="GROSS",NOT(ISNUMBER(F193))),"Enter gross P&amp;L for every exit",IF(IF('Trades'!J193="NET",OR(ABS('Trades'!L193)&gt;1000000000,ROUND('Trades'!L193,2)&lt;&gt;'Trades'!L193),FALSE),"Money: at most 2 decimals; absolute input value ≤ 1,000,000,000.",IF(IF('Trades'!J193="GROSS",OR(ABS('Trades'!M193)&gt;1000000000,ABS('Trades'!N193)&gt;1000000000,ABS('Trades'!O193)&gt;1000000000,ROUND('Trades'!M193,2)&lt;&gt;'Trades'!M193,ROUND('Trades'!N193,2)&lt;&gt;'Trades'!N193,ROUND('Trades'!O193,2)&lt;&gt;'Trades'!O193),FALSE),"Money: at most 2 decimals; absolute input value ≤ 1,000,000,000.",IF(AND('Trades'!G193&lt;&gt;"",OR(NOT(ISNUMBER('Trades'!G193)),'Trades'!G193&lt;=0)),"Enter a positive price or leave blank",IF(AND('Trades'!H193&lt;&gt;"",OR(NOT(ISNUMBER('Trades'!H193)),'Trades'!H193&lt;=0)),"Enter a positive price or leave blank","")))))))))))))))))))))))))))))))))))</x:f>
      </x:c>
      <x:c r="D193" s="31"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n.a.",ROUND(SUMIFS('Exits'!$I$9:$I$608,'Exits'!$B$9:$B$608,'Trades'!A193),8)))</x:f>
      </x:c>
      <x:c r="E193" s="32"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n.a.",IF(OR(O193=0,COUNTIFS('Exits'!$B$9:$B$608,'Trades'!A193,'Exits'!$G$9:$G$608,-1)&gt;0),"n.a.",_xlfn.MAXIFS('Exits'!$C$9:$C$608,'Exits'!$B$9:$B$608,'Trades'!A193))))</x:f>
      </x:c>
      <x:c r="F193" s="30"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n.a.",IF(AND(O193&gt;0,SUMIFS('Exits'!$J$9:$J$608,'Exits'!$B$9:$B$608,'Trades'!A193)=O193),ROUND(SUMIFS('Exits'!$F$9:$F$608,'Exits'!$B$9:$B$608,'Trades'!A193),2),"n.a.")))</x:f>
      </x:c>
      <x:c r="G193" s="30" t="str">
        <x:f>IF(P193=0,"",IF(K193&lt;&gt;1,"n.a.",IF('Trades'!J193="NET",'Trades'!L193,ROUND(F193-'Trades'!M193-'Trades'!N193+'Trades'!O193,2))))</x:f>
      </x:c>
      <x:c r="H193" s="31" t="str">
        <x:f>IF(P193=0,"",IF(N193=1,G193/'Trades'!P193,"n.a."))</x:f>
      </x:c>
      <x:c r="I193" s="33" t="str">
        <x:f>IF(P193=0,"",IF(K193&lt;&gt;1,"Position not completed",IF(NOT(ISNUMBER('Trades'!P193)),"Risk missing or invalid: positive, ≤ 1,000,000,000, at most 2 decimals.",IF(OR('Trades'!P193&lt;=0,'Trades'!P193&gt;1000000000,ROUND('Trades'!P193,2)&lt;&gt;'Trades'!P193),"Risk missing or invalid: positive, ≤ 1,000,000,000, at most 2 decimals.",IF(AND('Trades'!Q193&lt;&gt;"PRICE",'Trades'!Q193&lt;&gt;"ALL_IN"),"Select PRICE or ALL_IN",IF('Trades'!Q193&lt;&gt;'Summary'!$K$4,"Different selected basis","Recorded"))))))</x:f>
      </x:c>
      <x:c r="J193" s="33" t="str">
        <x:f>IF(P193=0,"",IF('Summary'!$H$6="Check date filters","Check date filters",IF(L193=1,"Included",IF(K193=1,"Outside period","Not eligible"))))</x:f>
      </x:c>
      <x:c r="K193" s="29" t="n">
        <x:f>IF(P193=0,0,IF('Trades'!I193="UNSUPPORTED",4,IF(C193&lt;&gt;"",3,IF('Trades'!I193="OPEN",2,1))))</x:f>
        <x:v>0</x:v>
      </x:c>
      <x:c r="L193" s="29" t="n">
        <x:f>IF(OR(K193&lt;&gt;1,'Summary'!$H$6="Check date filters"),0,IF(AND(OR('Summary'!$B$6="",E193&gt;='Summary'!$B$6),OR('Summary'!$E$6="",E193&lt;'Summary'!$E$6+1)),1,0))</x:f>
        <x:v>0</x:v>
      </x:c>
      <x:c r="M193" s="29" t="n">
        <x:f>IF(AND(L193=1,N193=1,'Trades'!Q193='Summary'!$K$4),1,0)</x:f>
        <x:v>0</x:v>
      </x:c>
      <x:c r="N193" s="29" t="n">
        <x:f>IF(K193&lt;&gt;1,0,IF(NOT(ISNUMBER('Trades'!P193)),0,IF(AND('Trades'!P193&gt;0,'Trades'!P193&lt;=1000000000,ROUND('Trades'!P193,2)='Trades'!P193,OR('Trades'!Q193="PRICE",'Trades'!Q193="ALL_IN")),1,0)))</x:f>
        <x:v>0</x:v>
      </x:c>
      <x:c r="O193" s="29" t="n">
        <x:f>IF(P193=0,0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0,COUNTIFS('Exits'!$B$9:$B$608,'Trades'!A193,'Exits'!$K$9:$K$608,1)))</x:f>
        <x:v>0</x:v>
      </x:c>
      <x:c r="P193" s="29" t="n">
        <x:f>IF(COUNTA('Trades'!A193:I193,'Trades'!K193:T193)=0,0,1)</x:f>
        <x:v>0</x:v>
      </x:c>
    </x:row>
    <x:row r="194" ht="52" customHeight="1">
      <x:c r="A194" s="29" t="str">
        <x:f>IF(P194=0,"",IF('Trades'!A194="","[Trades "&amp;ROW()&amp;"]",'Trades'!A194))</x:f>
      </x:c>
      <x:c r="B194" s="33" t="str">
        <x:f>IF(K194=0,"",CHOOSE(K194,"Completed","Open","Incomplete / invalid","Unsupported"))</x:f>
      </x:c>
      <x:c r="C194" s="33" t="str">
        <x:f>IF(P194=0,"",IF('Trades'!I194="UNSUPPORTED","Additions / reversals are unsupported",IF('Trades'!A194="","Enter a trade ID",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IDs: text starting with A–Z, up to 64 characters; do not use *, ?, ~, =, &lt; or &gt;. Example: T-001.",IF(COUNTIFS('Trades'!$A$9:$A$208,'Trades'!A194)&lt;&gt;1,"Trade ID is duplicated",IF('Trades'!B194="","Enter the symbol",IF(AND('Trades'!C194&lt;&gt;"LONG",'Trades'!C194&lt;&gt;"SHORT"),"Select LONG or SHORT",IF(NOT(ISNUMBER('Trades'!D194)),"Enter a valid opening date/time",IF(OR('Trades'!D194&lt;1,'Trades'!D194&gt;2958465),"Enter a valid opening date/time",IF(NOT(ISNUMBER('Trades'!E194)),"Enter a positive original quantity",IF(OR('Trades'!E194&lt;=0,'Trades'!E194&gt;1000000,ROUND('Trades'!E194,8)&lt;&gt;'Trades'!E194),"Enter a positive original quantity",IF('Trades'!F194="","State the quantity unit",IF(AND('Trades'!I194&lt;&gt;"OPEN",'Trades'!I194&lt;&gt;"CLOSED"),"Select OPEN or CLOSED",IF(AND('Trades'!J194&lt;&gt;"NET",'Trades'!J194&lt;&gt;"GROSS"),"Select NET or GROSS",IF(COUNTIFS('Exits'!$B$9:$B$608,'Trades'!A194,'Exits'!$G$9:$G$608,-1)&gt;0,"Review linked exit rows",IF(D194&gt;'Trades'!E194,"Closed quantity exceeds original",IF(AND('Trades'!I194="OPEN",D194='Trades'!E194),"OPEN conflicts with no remainder",IF('Trades'!I194="OPEN","",IF(O194=0,"Add a closing event in Exits",IF(D194&lt;&gt;'Trades'!E194,"CLOSED requires all quantity closed",IF(AND('Trades'!J194="NET",NOT(ISNUMBER('Trades'!L194))),"Enter the reconciled whole-position net",IF(AND('Trades'!J194="NET",'Trades'!K194&lt;&gt;"YES"),"Confirm the net covers the whole position",IF(IF('Trades'!J194="NET",IF('Trades'!M194="",FALSE,IF(NOT(ISNUMBER('Trades'!M194)),TRUE,OR('Trades'!M194&lt;0,'Trades'!M194&gt;1000000000,ROUND('Trades'!M194,2)&lt;&gt;'Trades'!M194))),FALSE),"Money: at most 2 decimals; absolute input value ≤ 1,000,000,000.",IF(IF('Trades'!J194="NET",IF('Trades'!N194="",FALSE,IF(NOT(ISNUMBER('Trades'!N194)),TRUE,OR('Trades'!N194&lt;0,'Trades'!N194&gt;1000000000,ROUND('Trades'!N194,2)&lt;&gt;'Trades'!N194))),FALSE),"Money: at most 2 decimals; absolute input value ≤ 1,000,000,000.",IF(IF('Trades'!J194="NET",IF('Trades'!O194="",FALSE,IF(NOT(ISNUMBER('Trades'!O194)),TRUE,OR(ABS('Trades'!O194)&gt;1000000000,ROUND('Trades'!O194,2)&lt;&gt;'Trades'!O194))),FALSE),"Money: at most 2 decimals; absolute input value ≤ 1,000,000,000.",IF(AND('Trades'!J194="GROSS",NOT(ISNUMBER('Trades'!M194))),"Enter commission: zero is a value",IF(AND('Trades'!J194="GROSS",'Trades'!M194&lt;0),"Commission must be nonnegative",IF(AND('Trades'!J194="GROSS",NOT(ISNUMBER('Trades'!N194))),"Enter other fees: zero is a value",IF(AND('Trades'!J194="GROSS",'Trades'!N194&lt;0),"Other fees must be nonnegative",IF(AND('Trades'!J194="GROSS",NOT(ISNUMBER('Trades'!O194))),"Enter signed financing, including zero",IF(AND('Trades'!J194="GROSS",NOT(ISNUMBER(F194))),"Enter gross P&amp;L for every exit",IF(IF('Trades'!J194="NET",OR(ABS('Trades'!L194)&gt;1000000000,ROUND('Trades'!L194,2)&lt;&gt;'Trades'!L194),FALSE),"Money: at most 2 decimals; absolute input value ≤ 1,000,000,000.",IF(IF('Trades'!J194="GROSS",OR(ABS('Trades'!M194)&gt;1000000000,ABS('Trades'!N194)&gt;1000000000,ABS('Trades'!O194)&gt;1000000000,ROUND('Trades'!M194,2)&lt;&gt;'Trades'!M194,ROUND('Trades'!N194,2)&lt;&gt;'Trades'!N194,ROUND('Trades'!O194,2)&lt;&gt;'Trades'!O194),FALSE),"Money: at most 2 decimals; absolute input value ≤ 1,000,000,000.",IF(AND('Trades'!G194&lt;&gt;"",OR(NOT(ISNUMBER('Trades'!G194)),'Trades'!G194&lt;=0)),"Enter a positive price or leave blank",IF(AND('Trades'!H194&lt;&gt;"",OR(NOT(ISNUMBER('Trades'!H194)),'Trades'!H194&lt;=0)),"Enter a positive price or leave blank","")))))))))))))))))))))))))))))))))))</x:f>
      </x:c>
      <x:c r="D194" s="31"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n.a.",ROUND(SUMIFS('Exits'!$I$9:$I$608,'Exits'!$B$9:$B$608,'Trades'!A194),8)))</x:f>
      </x:c>
      <x:c r="E194" s="32"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n.a.",IF(OR(O194=0,COUNTIFS('Exits'!$B$9:$B$608,'Trades'!A194,'Exits'!$G$9:$G$608,-1)&gt;0),"n.a.",_xlfn.MAXIFS('Exits'!$C$9:$C$608,'Exits'!$B$9:$B$608,'Trades'!A194))))</x:f>
      </x:c>
      <x:c r="F194" s="30"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n.a.",IF(AND(O194&gt;0,SUMIFS('Exits'!$J$9:$J$608,'Exits'!$B$9:$B$608,'Trades'!A194)=O194),ROUND(SUMIFS('Exits'!$F$9:$F$608,'Exits'!$B$9:$B$608,'Trades'!A194),2),"n.a.")))</x:f>
      </x:c>
      <x:c r="G194" s="30" t="str">
        <x:f>IF(P194=0,"",IF(K194&lt;&gt;1,"n.a.",IF('Trades'!J194="NET",'Trades'!L194,ROUND(F194-'Trades'!M194-'Trades'!N194+'Trades'!O194,2))))</x:f>
      </x:c>
      <x:c r="H194" s="31" t="str">
        <x:f>IF(P194=0,"",IF(N194=1,G194/'Trades'!P194,"n.a."))</x:f>
      </x:c>
      <x:c r="I194" s="33" t="str">
        <x:f>IF(P194=0,"",IF(K194&lt;&gt;1,"Position not completed",IF(NOT(ISNUMBER('Trades'!P194)),"Risk missing or invalid: positive, ≤ 1,000,000,000, at most 2 decimals.",IF(OR('Trades'!P194&lt;=0,'Trades'!P194&gt;1000000000,ROUND('Trades'!P194,2)&lt;&gt;'Trades'!P194),"Risk missing or invalid: positive, ≤ 1,000,000,000, at most 2 decimals.",IF(AND('Trades'!Q194&lt;&gt;"PRICE",'Trades'!Q194&lt;&gt;"ALL_IN"),"Select PRICE or ALL_IN",IF('Trades'!Q194&lt;&gt;'Summary'!$K$4,"Different selected basis","Recorded"))))))</x:f>
      </x:c>
      <x:c r="J194" s="33" t="str">
        <x:f>IF(P194=0,"",IF('Summary'!$H$6="Check date filters","Check date filters",IF(L194=1,"Included",IF(K194=1,"Outside period","Not eligible"))))</x:f>
      </x:c>
      <x:c r="K194" s="29" t="n">
        <x:f>IF(P194=0,0,IF('Trades'!I194="UNSUPPORTED",4,IF(C194&lt;&gt;"",3,IF('Trades'!I194="OPEN",2,1))))</x:f>
        <x:v>0</x:v>
      </x:c>
      <x:c r="L194" s="29" t="n">
        <x:f>IF(OR(K194&lt;&gt;1,'Summary'!$H$6="Check date filters"),0,IF(AND(OR('Summary'!$B$6="",E194&gt;='Summary'!$B$6),OR('Summary'!$E$6="",E194&lt;'Summary'!$E$6+1)),1,0))</x:f>
        <x:v>0</x:v>
      </x:c>
      <x:c r="M194" s="29" t="n">
        <x:f>IF(AND(L194=1,N194=1,'Trades'!Q194='Summary'!$K$4),1,0)</x:f>
        <x:v>0</x:v>
      </x:c>
      <x:c r="N194" s="29" t="n">
        <x:f>IF(K194&lt;&gt;1,0,IF(NOT(ISNUMBER('Trades'!P194)),0,IF(AND('Trades'!P194&gt;0,'Trades'!P194&lt;=1000000000,ROUND('Trades'!P194,2)='Trades'!P194,OR('Trades'!Q194="PRICE",'Trades'!Q194="ALL_IN")),1,0)))</x:f>
        <x:v>0</x:v>
      </x:c>
      <x:c r="O194" s="29" t="n">
        <x:f>IF(P194=0,0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0,COUNTIFS('Exits'!$B$9:$B$608,'Trades'!A194,'Exits'!$K$9:$K$608,1)))</x:f>
        <x:v>0</x:v>
      </x:c>
      <x:c r="P194" s="29" t="n">
        <x:f>IF(COUNTA('Trades'!A194:I194,'Trades'!K194:T194)=0,0,1)</x:f>
        <x:v>0</x:v>
      </x:c>
    </x:row>
    <x:row r="195" ht="52" customHeight="1">
      <x:c r="A195" s="29" t="str">
        <x:f>IF(P195=0,"",IF('Trades'!A195="","[Trades "&amp;ROW()&amp;"]",'Trades'!A195))</x:f>
      </x:c>
      <x:c r="B195" s="33" t="str">
        <x:f>IF(K195=0,"",CHOOSE(K195,"Completed","Open","Incomplete / invalid","Unsupported"))</x:f>
      </x:c>
      <x:c r="C195" s="33" t="str">
        <x:f>IF(P195=0,"",IF('Trades'!I195="UNSUPPORTED","Additions / reversals are unsupported",IF('Trades'!A195="","Enter a trade ID",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IDs: text starting with A–Z, up to 64 characters; do not use *, ?, ~, =, &lt; or &gt;. Example: T-001.",IF(COUNTIFS('Trades'!$A$9:$A$208,'Trades'!A195)&lt;&gt;1,"Trade ID is duplicated",IF('Trades'!B195="","Enter the symbol",IF(AND('Trades'!C195&lt;&gt;"LONG",'Trades'!C195&lt;&gt;"SHORT"),"Select LONG or SHORT",IF(NOT(ISNUMBER('Trades'!D195)),"Enter a valid opening date/time",IF(OR('Trades'!D195&lt;1,'Trades'!D195&gt;2958465),"Enter a valid opening date/time",IF(NOT(ISNUMBER('Trades'!E195)),"Enter a positive original quantity",IF(OR('Trades'!E195&lt;=0,'Trades'!E195&gt;1000000,ROUND('Trades'!E195,8)&lt;&gt;'Trades'!E195),"Enter a positive original quantity",IF('Trades'!F195="","State the quantity unit",IF(AND('Trades'!I195&lt;&gt;"OPEN",'Trades'!I195&lt;&gt;"CLOSED"),"Select OPEN or CLOSED",IF(AND('Trades'!J195&lt;&gt;"NET",'Trades'!J195&lt;&gt;"GROSS"),"Select NET or GROSS",IF(COUNTIFS('Exits'!$B$9:$B$608,'Trades'!A195,'Exits'!$G$9:$G$608,-1)&gt;0,"Review linked exit rows",IF(D195&gt;'Trades'!E195,"Closed quantity exceeds original",IF(AND('Trades'!I195="OPEN",D195='Trades'!E195),"OPEN conflicts with no remainder",IF('Trades'!I195="OPEN","",IF(O195=0,"Add a closing event in Exits",IF(D195&lt;&gt;'Trades'!E195,"CLOSED requires all quantity closed",IF(AND('Trades'!J195="NET",NOT(ISNUMBER('Trades'!L195))),"Enter the reconciled whole-position net",IF(AND('Trades'!J195="NET",'Trades'!K195&lt;&gt;"YES"),"Confirm the net covers the whole position",IF(IF('Trades'!J195="NET",IF('Trades'!M195="",FALSE,IF(NOT(ISNUMBER('Trades'!M195)),TRUE,OR('Trades'!M195&lt;0,'Trades'!M195&gt;1000000000,ROUND('Trades'!M195,2)&lt;&gt;'Trades'!M195))),FALSE),"Money: at most 2 decimals; absolute input value ≤ 1,000,000,000.",IF(IF('Trades'!J195="NET",IF('Trades'!N195="",FALSE,IF(NOT(ISNUMBER('Trades'!N195)),TRUE,OR('Trades'!N195&lt;0,'Trades'!N195&gt;1000000000,ROUND('Trades'!N195,2)&lt;&gt;'Trades'!N195))),FALSE),"Money: at most 2 decimals; absolute input value ≤ 1,000,000,000.",IF(IF('Trades'!J195="NET",IF('Trades'!O195="",FALSE,IF(NOT(ISNUMBER('Trades'!O195)),TRUE,OR(ABS('Trades'!O195)&gt;1000000000,ROUND('Trades'!O195,2)&lt;&gt;'Trades'!O195))),FALSE),"Money: at most 2 decimals; absolute input value ≤ 1,000,000,000.",IF(AND('Trades'!J195="GROSS",NOT(ISNUMBER('Trades'!M195))),"Enter commission: zero is a value",IF(AND('Trades'!J195="GROSS",'Trades'!M195&lt;0),"Commission must be nonnegative",IF(AND('Trades'!J195="GROSS",NOT(ISNUMBER('Trades'!N195))),"Enter other fees: zero is a value",IF(AND('Trades'!J195="GROSS",'Trades'!N195&lt;0),"Other fees must be nonnegative",IF(AND('Trades'!J195="GROSS",NOT(ISNUMBER('Trades'!O195))),"Enter signed financing, including zero",IF(AND('Trades'!J195="GROSS",NOT(ISNUMBER(F195))),"Enter gross P&amp;L for every exit",IF(IF('Trades'!J195="NET",OR(ABS('Trades'!L195)&gt;1000000000,ROUND('Trades'!L195,2)&lt;&gt;'Trades'!L195),FALSE),"Money: at most 2 decimals; absolute input value ≤ 1,000,000,000.",IF(IF('Trades'!J195="GROSS",OR(ABS('Trades'!M195)&gt;1000000000,ABS('Trades'!N195)&gt;1000000000,ABS('Trades'!O195)&gt;1000000000,ROUND('Trades'!M195,2)&lt;&gt;'Trades'!M195,ROUND('Trades'!N195,2)&lt;&gt;'Trades'!N195,ROUND('Trades'!O195,2)&lt;&gt;'Trades'!O195),FALSE),"Money: at most 2 decimals; absolute input value ≤ 1,000,000,000.",IF(AND('Trades'!G195&lt;&gt;"",OR(NOT(ISNUMBER('Trades'!G195)),'Trades'!G195&lt;=0)),"Enter a positive price or leave blank",IF(AND('Trades'!H195&lt;&gt;"",OR(NOT(ISNUMBER('Trades'!H195)),'Trades'!H195&lt;=0)),"Enter a positive price or leave blank","")))))))))))))))))))))))))))))))))))</x:f>
      </x:c>
      <x:c r="D195" s="31"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n.a.",ROUND(SUMIFS('Exits'!$I$9:$I$608,'Exits'!$B$9:$B$608,'Trades'!A195),8)))</x:f>
      </x:c>
      <x:c r="E195" s="32"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n.a.",IF(OR(O195=0,COUNTIFS('Exits'!$B$9:$B$608,'Trades'!A195,'Exits'!$G$9:$G$608,-1)&gt;0),"n.a.",_xlfn.MAXIFS('Exits'!$C$9:$C$608,'Exits'!$B$9:$B$608,'Trades'!A195))))</x:f>
      </x:c>
      <x:c r="F195" s="30"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n.a.",IF(AND(O195&gt;0,SUMIFS('Exits'!$J$9:$J$608,'Exits'!$B$9:$B$608,'Trades'!A195)=O195),ROUND(SUMIFS('Exits'!$F$9:$F$608,'Exits'!$B$9:$B$608,'Trades'!A195),2),"n.a.")))</x:f>
      </x:c>
      <x:c r="G195" s="30" t="str">
        <x:f>IF(P195=0,"",IF(K195&lt;&gt;1,"n.a.",IF('Trades'!J195="NET",'Trades'!L195,ROUND(F195-'Trades'!M195-'Trades'!N195+'Trades'!O195,2))))</x:f>
      </x:c>
      <x:c r="H195" s="31" t="str">
        <x:f>IF(P195=0,"",IF(N195=1,G195/'Trades'!P195,"n.a."))</x:f>
      </x:c>
      <x:c r="I195" s="33" t="str">
        <x:f>IF(P195=0,"",IF(K195&lt;&gt;1,"Position not completed",IF(NOT(ISNUMBER('Trades'!P195)),"Risk missing or invalid: positive, ≤ 1,000,000,000, at most 2 decimals.",IF(OR('Trades'!P195&lt;=0,'Trades'!P195&gt;1000000000,ROUND('Trades'!P195,2)&lt;&gt;'Trades'!P195),"Risk missing or invalid: positive, ≤ 1,000,000,000, at most 2 decimals.",IF(AND('Trades'!Q195&lt;&gt;"PRICE",'Trades'!Q195&lt;&gt;"ALL_IN"),"Select PRICE or ALL_IN",IF('Trades'!Q195&lt;&gt;'Summary'!$K$4,"Different selected basis","Recorded"))))))</x:f>
      </x:c>
      <x:c r="J195" s="33" t="str">
        <x:f>IF(P195=0,"",IF('Summary'!$H$6="Check date filters","Check date filters",IF(L195=1,"Included",IF(K195=1,"Outside period","Not eligible"))))</x:f>
      </x:c>
      <x:c r="K195" s="29" t="n">
        <x:f>IF(P195=0,0,IF('Trades'!I195="UNSUPPORTED",4,IF(C195&lt;&gt;"",3,IF('Trades'!I195="OPEN",2,1))))</x:f>
        <x:v>0</x:v>
      </x:c>
      <x:c r="L195" s="29" t="n">
        <x:f>IF(OR(K195&lt;&gt;1,'Summary'!$H$6="Check date filters"),0,IF(AND(OR('Summary'!$B$6="",E195&gt;='Summary'!$B$6),OR('Summary'!$E$6="",E195&lt;'Summary'!$E$6+1)),1,0))</x:f>
        <x:v>0</x:v>
      </x:c>
      <x:c r="M195" s="29" t="n">
        <x:f>IF(AND(L195=1,N195=1,'Trades'!Q195='Summary'!$K$4),1,0)</x:f>
        <x:v>0</x:v>
      </x:c>
      <x:c r="N195" s="29" t="n">
        <x:f>IF(K195&lt;&gt;1,0,IF(NOT(ISNUMBER('Trades'!P195)),0,IF(AND('Trades'!P195&gt;0,'Trades'!P195&lt;=1000000000,ROUND('Trades'!P195,2)='Trades'!P195,OR('Trades'!Q195="PRICE",'Trades'!Q195="ALL_IN")),1,0)))</x:f>
        <x:v>0</x:v>
      </x:c>
      <x:c r="O195" s="29" t="n">
        <x:f>IF(P195=0,0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0,COUNTIFS('Exits'!$B$9:$B$608,'Trades'!A195,'Exits'!$K$9:$K$608,1)))</x:f>
        <x:v>0</x:v>
      </x:c>
      <x:c r="P195" s="29" t="n">
        <x:f>IF(COUNTA('Trades'!A195:I195,'Trades'!K195:T195)=0,0,1)</x:f>
        <x:v>0</x:v>
      </x:c>
    </x:row>
    <x:row r="196" ht="52" customHeight="1">
      <x:c r="A196" s="29" t="str">
        <x:f>IF(P196=0,"",IF('Trades'!A196="","[Trades "&amp;ROW()&amp;"]",'Trades'!A196))</x:f>
      </x:c>
      <x:c r="B196" s="33" t="str">
        <x:f>IF(K196=0,"",CHOOSE(K196,"Completed","Open","Incomplete / invalid","Unsupported"))</x:f>
      </x:c>
      <x:c r="C196" s="33" t="str">
        <x:f>IF(P196=0,"",IF('Trades'!I196="UNSUPPORTED","Additions / reversals are unsupported",IF('Trades'!A196="","Enter a trade ID",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IDs: text starting with A–Z, up to 64 characters; do not use *, ?, ~, =, &lt; or &gt;. Example: T-001.",IF(COUNTIFS('Trades'!$A$9:$A$208,'Trades'!A196)&lt;&gt;1,"Trade ID is duplicated",IF('Trades'!B196="","Enter the symbol",IF(AND('Trades'!C196&lt;&gt;"LONG",'Trades'!C196&lt;&gt;"SHORT"),"Select LONG or SHORT",IF(NOT(ISNUMBER('Trades'!D196)),"Enter a valid opening date/time",IF(OR('Trades'!D196&lt;1,'Trades'!D196&gt;2958465),"Enter a valid opening date/time",IF(NOT(ISNUMBER('Trades'!E196)),"Enter a positive original quantity",IF(OR('Trades'!E196&lt;=0,'Trades'!E196&gt;1000000,ROUND('Trades'!E196,8)&lt;&gt;'Trades'!E196),"Enter a positive original quantity",IF('Trades'!F196="","State the quantity unit",IF(AND('Trades'!I196&lt;&gt;"OPEN",'Trades'!I196&lt;&gt;"CLOSED"),"Select OPEN or CLOSED",IF(AND('Trades'!J196&lt;&gt;"NET",'Trades'!J196&lt;&gt;"GROSS"),"Select NET or GROSS",IF(COUNTIFS('Exits'!$B$9:$B$608,'Trades'!A196,'Exits'!$G$9:$G$608,-1)&gt;0,"Review linked exit rows",IF(D196&gt;'Trades'!E196,"Closed quantity exceeds original",IF(AND('Trades'!I196="OPEN",D196='Trades'!E196),"OPEN conflicts with no remainder",IF('Trades'!I196="OPEN","",IF(O196=0,"Add a closing event in Exits",IF(D196&lt;&gt;'Trades'!E196,"CLOSED requires all quantity closed",IF(AND('Trades'!J196="NET",NOT(ISNUMBER('Trades'!L196))),"Enter the reconciled whole-position net",IF(AND('Trades'!J196="NET",'Trades'!K196&lt;&gt;"YES"),"Confirm the net covers the whole position",IF(IF('Trades'!J196="NET",IF('Trades'!M196="",FALSE,IF(NOT(ISNUMBER('Trades'!M196)),TRUE,OR('Trades'!M196&lt;0,'Trades'!M196&gt;1000000000,ROUND('Trades'!M196,2)&lt;&gt;'Trades'!M196))),FALSE),"Money: at most 2 decimals; absolute input value ≤ 1,000,000,000.",IF(IF('Trades'!J196="NET",IF('Trades'!N196="",FALSE,IF(NOT(ISNUMBER('Trades'!N196)),TRUE,OR('Trades'!N196&lt;0,'Trades'!N196&gt;1000000000,ROUND('Trades'!N196,2)&lt;&gt;'Trades'!N196))),FALSE),"Money: at most 2 decimals; absolute input value ≤ 1,000,000,000.",IF(IF('Trades'!J196="NET",IF('Trades'!O196="",FALSE,IF(NOT(ISNUMBER('Trades'!O196)),TRUE,OR(ABS('Trades'!O196)&gt;1000000000,ROUND('Trades'!O196,2)&lt;&gt;'Trades'!O196))),FALSE),"Money: at most 2 decimals; absolute input value ≤ 1,000,000,000.",IF(AND('Trades'!J196="GROSS",NOT(ISNUMBER('Trades'!M196))),"Enter commission: zero is a value",IF(AND('Trades'!J196="GROSS",'Trades'!M196&lt;0),"Commission must be nonnegative",IF(AND('Trades'!J196="GROSS",NOT(ISNUMBER('Trades'!N196))),"Enter other fees: zero is a value",IF(AND('Trades'!J196="GROSS",'Trades'!N196&lt;0),"Other fees must be nonnegative",IF(AND('Trades'!J196="GROSS",NOT(ISNUMBER('Trades'!O196))),"Enter signed financing, including zero",IF(AND('Trades'!J196="GROSS",NOT(ISNUMBER(F196))),"Enter gross P&amp;L for every exit",IF(IF('Trades'!J196="NET",OR(ABS('Trades'!L196)&gt;1000000000,ROUND('Trades'!L196,2)&lt;&gt;'Trades'!L196),FALSE),"Money: at most 2 decimals; absolute input value ≤ 1,000,000,000.",IF(IF('Trades'!J196="GROSS",OR(ABS('Trades'!M196)&gt;1000000000,ABS('Trades'!N196)&gt;1000000000,ABS('Trades'!O196)&gt;1000000000,ROUND('Trades'!M196,2)&lt;&gt;'Trades'!M196,ROUND('Trades'!N196,2)&lt;&gt;'Trades'!N196,ROUND('Trades'!O196,2)&lt;&gt;'Trades'!O196),FALSE),"Money: at most 2 decimals; absolute input value ≤ 1,000,000,000.",IF(AND('Trades'!G196&lt;&gt;"",OR(NOT(ISNUMBER('Trades'!G196)),'Trades'!G196&lt;=0)),"Enter a positive price or leave blank",IF(AND('Trades'!H196&lt;&gt;"",OR(NOT(ISNUMBER('Trades'!H196)),'Trades'!H196&lt;=0)),"Enter a positive price or leave blank","")))))))))))))))))))))))))))))))))))</x:f>
      </x:c>
      <x:c r="D196" s="31"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n.a.",ROUND(SUMIFS('Exits'!$I$9:$I$608,'Exits'!$B$9:$B$608,'Trades'!A196),8)))</x:f>
      </x:c>
      <x:c r="E196" s="32"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n.a.",IF(OR(O196=0,COUNTIFS('Exits'!$B$9:$B$608,'Trades'!A196,'Exits'!$G$9:$G$608,-1)&gt;0),"n.a.",_xlfn.MAXIFS('Exits'!$C$9:$C$608,'Exits'!$B$9:$B$608,'Trades'!A196))))</x:f>
      </x:c>
      <x:c r="F196" s="30"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n.a.",IF(AND(O196&gt;0,SUMIFS('Exits'!$J$9:$J$608,'Exits'!$B$9:$B$608,'Trades'!A196)=O196),ROUND(SUMIFS('Exits'!$F$9:$F$608,'Exits'!$B$9:$B$608,'Trades'!A196),2),"n.a.")))</x:f>
      </x:c>
      <x:c r="G196" s="30" t="str">
        <x:f>IF(P196=0,"",IF(K196&lt;&gt;1,"n.a.",IF('Trades'!J196="NET",'Trades'!L196,ROUND(F196-'Trades'!M196-'Trades'!N196+'Trades'!O196,2))))</x:f>
      </x:c>
      <x:c r="H196" s="31" t="str">
        <x:f>IF(P196=0,"",IF(N196=1,G196/'Trades'!P196,"n.a."))</x:f>
      </x:c>
      <x:c r="I196" s="33" t="str">
        <x:f>IF(P196=0,"",IF(K196&lt;&gt;1,"Position not completed",IF(NOT(ISNUMBER('Trades'!P196)),"Risk missing or invalid: positive, ≤ 1,000,000,000, at most 2 decimals.",IF(OR('Trades'!P196&lt;=0,'Trades'!P196&gt;1000000000,ROUND('Trades'!P196,2)&lt;&gt;'Trades'!P196),"Risk missing or invalid: positive, ≤ 1,000,000,000, at most 2 decimals.",IF(AND('Trades'!Q196&lt;&gt;"PRICE",'Trades'!Q196&lt;&gt;"ALL_IN"),"Select PRICE or ALL_IN",IF('Trades'!Q196&lt;&gt;'Summary'!$K$4,"Different selected basis","Recorded"))))))</x:f>
      </x:c>
      <x:c r="J196" s="33" t="str">
        <x:f>IF(P196=0,"",IF('Summary'!$H$6="Check date filters","Check date filters",IF(L196=1,"Included",IF(K196=1,"Outside period","Not eligible"))))</x:f>
      </x:c>
      <x:c r="K196" s="29" t="n">
        <x:f>IF(P196=0,0,IF('Trades'!I196="UNSUPPORTED",4,IF(C196&lt;&gt;"",3,IF('Trades'!I196="OPEN",2,1))))</x:f>
        <x:v>0</x:v>
      </x:c>
      <x:c r="L196" s="29" t="n">
        <x:f>IF(OR(K196&lt;&gt;1,'Summary'!$H$6="Check date filters"),0,IF(AND(OR('Summary'!$B$6="",E196&gt;='Summary'!$B$6),OR('Summary'!$E$6="",E196&lt;'Summary'!$E$6+1)),1,0))</x:f>
        <x:v>0</x:v>
      </x:c>
      <x:c r="M196" s="29" t="n">
        <x:f>IF(AND(L196=1,N196=1,'Trades'!Q196='Summary'!$K$4),1,0)</x:f>
        <x:v>0</x:v>
      </x:c>
      <x:c r="N196" s="29" t="n">
        <x:f>IF(K196&lt;&gt;1,0,IF(NOT(ISNUMBER('Trades'!P196)),0,IF(AND('Trades'!P196&gt;0,'Trades'!P196&lt;=1000000000,ROUND('Trades'!P196,2)='Trades'!P196,OR('Trades'!Q196="PRICE",'Trades'!Q196="ALL_IN")),1,0)))</x:f>
        <x:v>0</x:v>
      </x:c>
      <x:c r="O196" s="29" t="n">
        <x:f>IF(P196=0,0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0,COUNTIFS('Exits'!$B$9:$B$608,'Trades'!A196,'Exits'!$K$9:$K$608,1)))</x:f>
        <x:v>0</x:v>
      </x:c>
      <x:c r="P196" s="29" t="n">
        <x:f>IF(COUNTA('Trades'!A196:I196,'Trades'!K196:T196)=0,0,1)</x:f>
        <x:v>0</x:v>
      </x:c>
    </x:row>
    <x:row r="197" ht="52" customHeight="1">
      <x:c r="A197" s="29" t="str">
        <x:f>IF(P197=0,"",IF('Trades'!A197="","[Trades "&amp;ROW()&amp;"]",'Trades'!A197))</x:f>
      </x:c>
      <x:c r="B197" s="33" t="str">
        <x:f>IF(K197=0,"",CHOOSE(K197,"Completed","Open","Incomplete / invalid","Unsupported"))</x:f>
      </x:c>
      <x:c r="C197" s="33" t="str">
        <x:f>IF(P197=0,"",IF('Trades'!I197="UNSUPPORTED","Additions / reversals are unsupported",IF('Trades'!A197="","Enter a trade ID",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IDs: text starting with A–Z, up to 64 characters; do not use *, ?, ~, =, &lt; or &gt;. Example: T-001.",IF(COUNTIFS('Trades'!$A$9:$A$208,'Trades'!A197)&lt;&gt;1,"Trade ID is duplicated",IF('Trades'!B197="","Enter the symbol",IF(AND('Trades'!C197&lt;&gt;"LONG",'Trades'!C197&lt;&gt;"SHORT"),"Select LONG or SHORT",IF(NOT(ISNUMBER('Trades'!D197)),"Enter a valid opening date/time",IF(OR('Trades'!D197&lt;1,'Trades'!D197&gt;2958465),"Enter a valid opening date/time",IF(NOT(ISNUMBER('Trades'!E197)),"Enter a positive original quantity",IF(OR('Trades'!E197&lt;=0,'Trades'!E197&gt;1000000,ROUND('Trades'!E197,8)&lt;&gt;'Trades'!E197),"Enter a positive original quantity",IF('Trades'!F197="","State the quantity unit",IF(AND('Trades'!I197&lt;&gt;"OPEN",'Trades'!I197&lt;&gt;"CLOSED"),"Select OPEN or CLOSED",IF(AND('Trades'!J197&lt;&gt;"NET",'Trades'!J197&lt;&gt;"GROSS"),"Select NET or GROSS",IF(COUNTIFS('Exits'!$B$9:$B$608,'Trades'!A197,'Exits'!$G$9:$G$608,-1)&gt;0,"Review linked exit rows",IF(D197&gt;'Trades'!E197,"Closed quantity exceeds original",IF(AND('Trades'!I197="OPEN",D197='Trades'!E197),"OPEN conflicts with no remainder",IF('Trades'!I197="OPEN","",IF(O197=0,"Add a closing event in Exits",IF(D197&lt;&gt;'Trades'!E197,"CLOSED requires all quantity closed",IF(AND('Trades'!J197="NET",NOT(ISNUMBER('Trades'!L197))),"Enter the reconciled whole-position net",IF(AND('Trades'!J197="NET",'Trades'!K197&lt;&gt;"YES"),"Confirm the net covers the whole position",IF(IF('Trades'!J197="NET",IF('Trades'!M197="",FALSE,IF(NOT(ISNUMBER('Trades'!M197)),TRUE,OR('Trades'!M197&lt;0,'Trades'!M197&gt;1000000000,ROUND('Trades'!M197,2)&lt;&gt;'Trades'!M197))),FALSE),"Money: at most 2 decimals; absolute input value ≤ 1,000,000,000.",IF(IF('Trades'!J197="NET",IF('Trades'!N197="",FALSE,IF(NOT(ISNUMBER('Trades'!N197)),TRUE,OR('Trades'!N197&lt;0,'Trades'!N197&gt;1000000000,ROUND('Trades'!N197,2)&lt;&gt;'Trades'!N197))),FALSE),"Money: at most 2 decimals; absolute input value ≤ 1,000,000,000.",IF(IF('Trades'!J197="NET",IF('Trades'!O197="",FALSE,IF(NOT(ISNUMBER('Trades'!O197)),TRUE,OR(ABS('Trades'!O197)&gt;1000000000,ROUND('Trades'!O197,2)&lt;&gt;'Trades'!O197))),FALSE),"Money: at most 2 decimals; absolute input value ≤ 1,000,000,000.",IF(AND('Trades'!J197="GROSS",NOT(ISNUMBER('Trades'!M197))),"Enter commission: zero is a value",IF(AND('Trades'!J197="GROSS",'Trades'!M197&lt;0),"Commission must be nonnegative",IF(AND('Trades'!J197="GROSS",NOT(ISNUMBER('Trades'!N197))),"Enter other fees: zero is a value",IF(AND('Trades'!J197="GROSS",'Trades'!N197&lt;0),"Other fees must be nonnegative",IF(AND('Trades'!J197="GROSS",NOT(ISNUMBER('Trades'!O197))),"Enter signed financing, including zero",IF(AND('Trades'!J197="GROSS",NOT(ISNUMBER(F197))),"Enter gross P&amp;L for every exit",IF(IF('Trades'!J197="NET",OR(ABS('Trades'!L197)&gt;1000000000,ROUND('Trades'!L197,2)&lt;&gt;'Trades'!L197),FALSE),"Money: at most 2 decimals; absolute input value ≤ 1,000,000,000.",IF(IF('Trades'!J197="GROSS",OR(ABS('Trades'!M197)&gt;1000000000,ABS('Trades'!N197)&gt;1000000000,ABS('Trades'!O197)&gt;1000000000,ROUND('Trades'!M197,2)&lt;&gt;'Trades'!M197,ROUND('Trades'!N197,2)&lt;&gt;'Trades'!N197,ROUND('Trades'!O197,2)&lt;&gt;'Trades'!O197),FALSE),"Money: at most 2 decimals; absolute input value ≤ 1,000,000,000.",IF(AND('Trades'!G197&lt;&gt;"",OR(NOT(ISNUMBER('Trades'!G197)),'Trades'!G197&lt;=0)),"Enter a positive price or leave blank",IF(AND('Trades'!H197&lt;&gt;"",OR(NOT(ISNUMBER('Trades'!H197)),'Trades'!H197&lt;=0)),"Enter a positive price or leave blank","")))))))))))))))))))))))))))))))))))</x:f>
      </x:c>
      <x:c r="D197" s="31"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n.a.",ROUND(SUMIFS('Exits'!$I$9:$I$608,'Exits'!$B$9:$B$608,'Trades'!A197),8)))</x:f>
      </x:c>
      <x:c r="E197" s="32"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n.a.",IF(OR(O197=0,COUNTIFS('Exits'!$B$9:$B$608,'Trades'!A197,'Exits'!$G$9:$G$608,-1)&gt;0),"n.a.",_xlfn.MAXIFS('Exits'!$C$9:$C$608,'Exits'!$B$9:$B$608,'Trades'!A197))))</x:f>
      </x:c>
      <x:c r="F197" s="30"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n.a.",IF(AND(O197&gt;0,SUMIFS('Exits'!$J$9:$J$608,'Exits'!$B$9:$B$608,'Trades'!A197)=O197),ROUND(SUMIFS('Exits'!$F$9:$F$608,'Exits'!$B$9:$B$608,'Trades'!A197),2),"n.a.")))</x:f>
      </x:c>
      <x:c r="G197" s="30" t="str">
        <x:f>IF(P197=0,"",IF(K197&lt;&gt;1,"n.a.",IF('Trades'!J197="NET",'Trades'!L197,ROUND(F197-'Trades'!M197-'Trades'!N197+'Trades'!O197,2))))</x:f>
      </x:c>
      <x:c r="H197" s="31" t="str">
        <x:f>IF(P197=0,"",IF(N197=1,G197/'Trades'!P197,"n.a."))</x:f>
      </x:c>
      <x:c r="I197" s="33" t="str">
        <x:f>IF(P197=0,"",IF(K197&lt;&gt;1,"Position not completed",IF(NOT(ISNUMBER('Trades'!P197)),"Risk missing or invalid: positive, ≤ 1,000,000,000, at most 2 decimals.",IF(OR('Trades'!P197&lt;=0,'Trades'!P197&gt;1000000000,ROUND('Trades'!P197,2)&lt;&gt;'Trades'!P197),"Risk missing or invalid: positive, ≤ 1,000,000,000, at most 2 decimals.",IF(AND('Trades'!Q197&lt;&gt;"PRICE",'Trades'!Q197&lt;&gt;"ALL_IN"),"Select PRICE or ALL_IN",IF('Trades'!Q197&lt;&gt;'Summary'!$K$4,"Different selected basis","Recorded"))))))</x:f>
      </x:c>
      <x:c r="J197" s="33" t="str">
        <x:f>IF(P197=0,"",IF('Summary'!$H$6="Check date filters","Check date filters",IF(L197=1,"Included",IF(K197=1,"Outside period","Not eligible"))))</x:f>
      </x:c>
      <x:c r="K197" s="29" t="n">
        <x:f>IF(P197=0,0,IF('Trades'!I197="UNSUPPORTED",4,IF(C197&lt;&gt;"",3,IF('Trades'!I197="OPEN",2,1))))</x:f>
        <x:v>0</x:v>
      </x:c>
      <x:c r="L197" s="29" t="n">
        <x:f>IF(OR(K197&lt;&gt;1,'Summary'!$H$6="Check date filters"),0,IF(AND(OR('Summary'!$B$6="",E197&gt;='Summary'!$B$6),OR('Summary'!$E$6="",E197&lt;'Summary'!$E$6+1)),1,0))</x:f>
        <x:v>0</x:v>
      </x:c>
      <x:c r="M197" s="29" t="n">
        <x:f>IF(AND(L197=1,N197=1,'Trades'!Q197='Summary'!$K$4),1,0)</x:f>
        <x:v>0</x:v>
      </x:c>
      <x:c r="N197" s="29" t="n">
        <x:f>IF(K197&lt;&gt;1,0,IF(NOT(ISNUMBER('Trades'!P197)),0,IF(AND('Trades'!P197&gt;0,'Trades'!P197&lt;=1000000000,ROUND('Trades'!P197,2)='Trades'!P197,OR('Trades'!Q197="PRICE",'Trades'!Q197="ALL_IN")),1,0)))</x:f>
        <x:v>0</x:v>
      </x:c>
      <x:c r="O197" s="29" t="n">
        <x:f>IF(P197=0,0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0,COUNTIFS('Exits'!$B$9:$B$608,'Trades'!A197,'Exits'!$K$9:$K$608,1)))</x:f>
        <x:v>0</x:v>
      </x:c>
      <x:c r="P197" s="29" t="n">
        <x:f>IF(COUNTA('Trades'!A197:I197,'Trades'!K197:T197)=0,0,1)</x:f>
        <x:v>0</x:v>
      </x:c>
    </x:row>
    <x:row r="198" ht="52" customHeight="1">
      <x:c r="A198" s="29" t="str">
        <x:f>IF(P198=0,"",IF('Trades'!A198="","[Trades "&amp;ROW()&amp;"]",'Trades'!A198))</x:f>
      </x:c>
      <x:c r="B198" s="33" t="str">
        <x:f>IF(K198=0,"",CHOOSE(K198,"Completed","Open","Incomplete / invalid","Unsupported"))</x:f>
      </x:c>
      <x:c r="C198" s="33" t="str">
        <x:f>IF(P198=0,"",IF('Trades'!I198="UNSUPPORTED","Additions / reversals are unsupported",IF('Trades'!A198="","Enter a trade ID",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IDs: text starting with A–Z, up to 64 characters; do not use *, ?, ~, =, &lt; or &gt;. Example: T-001.",IF(COUNTIFS('Trades'!$A$9:$A$208,'Trades'!A198)&lt;&gt;1,"Trade ID is duplicated",IF('Trades'!B198="","Enter the symbol",IF(AND('Trades'!C198&lt;&gt;"LONG",'Trades'!C198&lt;&gt;"SHORT"),"Select LONG or SHORT",IF(NOT(ISNUMBER('Trades'!D198)),"Enter a valid opening date/time",IF(OR('Trades'!D198&lt;1,'Trades'!D198&gt;2958465),"Enter a valid opening date/time",IF(NOT(ISNUMBER('Trades'!E198)),"Enter a positive original quantity",IF(OR('Trades'!E198&lt;=0,'Trades'!E198&gt;1000000,ROUND('Trades'!E198,8)&lt;&gt;'Trades'!E198),"Enter a positive original quantity",IF('Trades'!F198="","State the quantity unit",IF(AND('Trades'!I198&lt;&gt;"OPEN",'Trades'!I198&lt;&gt;"CLOSED"),"Select OPEN or CLOSED",IF(AND('Trades'!J198&lt;&gt;"NET",'Trades'!J198&lt;&gt;"GROSS"),"Select NET or GROSS",IF(COUNTIFS('Exits'!$B$9:$B$608,'Trades'!A198,'Exits'!$G$9:$G$608,-1)&gt;0,"Review linked exit rows",IF(D198&gt;'Trades'!E198,"Closed quantity exceeds original",IF(AND('Trades'!I198="OPEN",D198='Trades'!E198),"OPEN conflicts with no remainder",IF('Trades'!I198="OPEN","",IF(O198=0,"Add a closing event in Exits",IF(D198&lt;&gt;'Trades'!E198,"CLOSED requires all quantity closed",IF(AND('Trades'!J198="NET",NOT(ISNUMBER('Trades'!L198))),"Enter the reconciled whole-position net",IF(AND('Trades'!J198="NET",'Trades'!K198&lt;&gt;"YES"),"Confirm the net covers the whole position",IF(IF('Trades'!J198="NET",IF('Trades'!M198="",FALSE,IF(NOT(ISNUMBER('Trades'!M198)),TRUE,OR('Trades'!M198&lt;0,'Trades'!M198&gt;1000000000,ROUND('Trades'!M198,2)&lt;&gt;'Trades'!M198))),FALSE),"Money: at most 2 decimals; absolute input value ≤ 1,000,000,000.",IF(IF('Trades'!J198="NET",IF('Trades'!N198="",FALSE,IF(NOT(ISNUMBER('Trades'!N198)),TRUE,OR('Trades'!N198&lt;0,'Trades'!N198&gt;1000000000,ROUND('Trades'!N198,2)&lt;&gt;'Trades'!N198))),FALSE),"Money: at most 2 decimals; absolute input value ≤ 1,000,000,000.",IF(IF('Trades'!J198="NET",IF('Trades'!O198="",FALSE,IF(NOT(ISNUMBER('Trades'!O198)),TRUE,OR(ABS('Trades'!O198)&gt;1000000000,ROUND('Trades'!O198,2)&lt;&gt;'Trades'!O198))),FALSE),"Money: at most 2 decimals; absolute input value ≤ 1,000,000,000.",IF(AND('Trades'!J198="GROSS",NOT(ISNUMBER('Trades'!M198))),"Enter commission: zero is a value",IF(AND('Trades'!J198="GROSS",'Trades'!M198&lt;0),"Commission must be nonnegative",IF(AND('Trades'!J198="GROSS",NOT(ISNUMBER('Trades'!N198))),"Enter other fees: zero is a value",IF(AND('Trades'!J198="GROSS",'Trades'!N198&lt;0),"Other fees must be nonnegative",IF(AND('Trades'!J198="GROSS",NOT(ISNUMBER('Trades'!O198))),"Enter signed financing, including zero",IF(AND('Trades'!J198="GROSS",NOT(ISNUMBER(F198))),"Enter gross P&amp;L for every exit",IF(IF('Trades'!J198="NET",OR(ABS('Trades'!L198)&gt;1000000000,ROUND('Trades'!L198,2)&lt;&gt;'Trades'!L198),FALSE),"Money: at most 2 decimals; absolute input value ≤ 1,000,000,000.",IF(IF('Trades'!J198="GROSS",OR(ABS('Trades'!M198)&gt;1000000000,ABS('Trades'!N198)&gt;1000000000,ABS('Trades'!O198)&gt;1000000000,ROUND('Trades'!M198,2)&lt;&gt;'Trades'!M198,ROUND('Trades'!N198,2)&lt;&gt;'Trades'!N198,ROUND('Trades'!O198,2)&lt;&gt;'Trades'!O198),FALSE),"Money: at most 2 decimals; absolute input value ≤ 1,000,000,000.",IF(AND('Trades'!G198&lt;&gt;"",OR(NOT(ISNUMBER('Trades'!G198)),'Trades'!G198&lt;=0)),"Enter a positive price or leave blank",IF(AND('Trades'!H198&lt;&gt;"",OR(NOT(ISNUMBER('Trades'!H198)),'Trades'!H198&lt;=0)),"Enter a positive price or leave blank","")))))))))))))))))))))))))))))))))))</x:f>
      </x:c>
      <x:c r="D198" s="31"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n.a.",ROUND(SUMIFS('Exits'!$I$9:$I$608,'Exits'!$B$9:$B$608,'Trades'!A198),8)))</x:f>
      </x:c>
      <x:c r="E198" s="32"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n.a.",IF(OR(O198=0,COUNTIFS('Exits'!$B$9:$B$608,'Trades'!A198,'Exits'!$G$9:$G$608,-1)&gt;0),"n.a.",_xlfn.MAXIFS('Exits'!$C$9:$C$608,'Exits'!$B$9:$B$608,'Trades'!A198))))</x:f>
      </x:c>
      <x:c r="F198" s="30"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n.a.",IF(AND(O198&gt;0,SUMIFS('Exits'!$J$9:$J$608,'Exits'!$B$9:$B$608,'Trades'!A198)=O198),ROUND(SUMIFS('Exits'!$F$9:$F$608,'Exits'!$B$9:$B$608,'Trades'!A198),2),"n.a.")))</x:f>
      </x:c>
      <x:c r="G198" s="30" t="str">
        <x:f>IF(P198=0,"",IF(K198&lt;&gt;1,"n.a.",IF('Trades'!J198="NET",'Trades'!L198,ROUND(F198-'Trades'!M198-'Trades'!N198+'Trades'!O198,2))))</x:f>
      </x:c>
      <x:c r="H198" s="31" t="str">
        <x:f>IF(P198=0,"",IF(N198=1,G198/'Trades'!P198,"n.a."))</x:f>
      </x:c>
      <x:c r="I198" s="33" t="str">
        <x:f>IF(P198=0,"",IF(K198&lt;&gt;1,"Position not completed",IF(NOT(ISNUMBER('Trades'!P198)),"Risk missing or invalid: positive, ≤ 1,000,000,000, at most 2 decimals.",IF(OR('Trades'!P198&lt;=0,'Trades'!P198&gt;1000000000,ROUND('Trades'!P198,2)&lt;&gt;'Trades'!P198),"Risk missing or invalid: positive, ≤ 1,000,000,000, at most 2 decimals.",IF(AND('Trades'!Q198&lt;&gt;"PRICE",'Trades'!Q198&lt;&gt;"ALL_IN"),"Select PRICE or ALL_IN",IF('Trades'!Q198&lt;&gt;'Summary'!$K$4,"Different selected basis","Recorded"))))))</x:f>
      </x:c>
      <x:c r="J198" s="33" t="str">
        <x:f>IF(P198=0,"",IF('Summary'!$H$6="Check date filters","Check date filters",IF(L198=1,"Included",IF(K198=1,"Outside period","Not eligible"))))</x:f>
      </x:c>
      <x:c r="K198" s="29" t="n">
        <x:f>IF(P198=0,0,IF('Trades'!I198="UNSUPPORTED",4,IF(C198&lt;&gt;"",3,IF('Trades'!I198="OPEN",2,1))))</x:f>
        <x:v>0</x:v>
      </x:c>
      <x:c r="L198" s="29" t="n">
        <x:f>IF(OR(K198&lt;&gt;1,'Summary'!$H$6="Check date filters"),0,IF(AND(OR('Summary'!$B$6="",E198&gt;='Summary'!$B$6),OR('Summary'!$E$6="",E198&lt;'Summary'!$E$6+1)),1,0))</x:f>
        <x:v>0</x:v>
      </x:c>
      <x:c r="M198" s="29" t="n">
        <x:f>IF(AND(L198=1,N198=1,'Trades'!Q198='Summary'!$K$4),1,0)</x:f>
        <x:v>0</x:v>
      </x:c>
      <x:c r="N198" s="29" t="n">
        <x:f>IF(K198&lt;&gt;1,0,IF(NOT(ISNUMBER('Trades'!P198)),0,IF(AND('Trades'!P198&gt;0,'Trades'!P198&lt;=1000000000,ROUND('Trades'!P198,2)='Trades'!P198,OR('Trades'!Q198="PRICE",'Trades'!Q198="ALL_IN")),1,0)))</x:f>
        <x:v>0</x:v>
      </x:c>
      <x:c r="O198" s="29" t="n">
        <x:f>IF(P198=0,0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0,COUNTIFS('Exits'!$B$9:$B$608,'Trades'!A198,'Exits'!$K$9:$K$608,1)))</x:f>
        <x:v>0</x:v>
      </x:c>
      <x:c r="P198" s="29" t="n">
        <x:f>IF(COUNTA('Trades'!A198:I198,'Trades'!K198:T198)=0,0,1)</x:f>
        <x:v>0</x:v>
      </x:c>
    </x:row>
    <x:row r="199" ht="52" customHeight="1">
      <x:c r="A199" s="29" t="str">
        <x:f>IF(P199=0,"",IF('Trades'!A199="","[Trades "&amp;ROW()&amp;"]",'Trades'!A199))</x:f>
      </x:c>
      <x:c r="B199" s="33" t="str">
        <x:f>IF(K199=0,"",CHOOSE(K199,"Completed","Open","Incomplete / invalid","Unsupported"))</x:f>
      </x:c>
      <x:c r="C199" s="33" t="str">
        <x:f>IF(P199=0,"",IF('Trades'!I199="UNSUPPORTED","Additions / reversals are unsupported",IF('Trades'!A199="","Enter a trade ID",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IDs: text starting with A–Z, up to 64 characters; do not use *, ?, ~, =, &lt; or &gt;. Example: T-001.",IF(COUNTIFS('Trades'!$A$9:$A$208,'Trades'!A199)&lt;&gt;1,"Trade ID is duplicated",IF('Trades'!B199="","Enter the symbol",IF(AND('Trades'!C199&lt;&gt;"LONG",'Trades'!C199&lt;&gt;"SHORT"),"Select LONG or SHORT",IF(NOT(ISNUMBER('Trades'!D199)),"Enter a valid opening date/time",IF(OR('Trades'!D199&lt;1,'Trades'!D199&gt;2958465),"Enter a valid opening date/time",IF(NOT(ISNUMBER('Trades'!E199)),"Enter a positive original quantity",IF(OR('Trades'!E199&lt;=0,'Trades'!E199&gt;1000000,ROUND('Trades'!E199,8)&lt;&gt;'Trades'!E199),"Enter a positive original quantity",IF('Trades'!F199="","State the quantity unit",IF(AND('Trades'!I199&lt;&gt;"OPEN",'Trades'!I199&lt;&gt;"CLOSED"),"Select OPEN or CLOSED",IF(AND('Trades'!J199&lt;&gt;"NET",'Trades'!J199&lt;&gt;"GROSS"),"Select NET or GROSS",IF(COUNTIFS('Exits'!$B$9:$B$608,'Trades'!A199,'Exits'!$G$9:$G$608,-1)&gt;0,"Review linked exit rows",IF(D199&gt;'Trades'!E199,"Closed quantity exceeds original",IF(AND('Trades'!I199="OPEN",D199='Trades'!E199),"OPEN conflicts with no remainder",IF('Trades'!I199="OPEN","",IF(O199=0,"Add a closing event in Exits",IF(D199&lt;&gt;'Trades'!E199,"CLOSED requires all quantity closed",IF(AND('Trades'!J199="NET",NOT(ISNUMBER('Trades'!L199))),"Enter the reconciled whole-position net",IF(AND('Trades'!J199="NET",'Trades'!K199&lt;&gt;"YES"),"Confirm the net covers the whole position",IF(IF('Trades'!J199="NET",IF('Trades'!M199="",FALSE,IF(NOT(ISNUMBER('Trades'!M199)),TRUE,OR('Trades'!M199&lt;0,'Trades'!M199&gt;1000000000,ROUND('Trades'!M199,2)&lt;&gt;'Trades'!M199))),FALSE),"Money: at most 2 decimals; absolute input value ≤ 1,000,000,000.",IF(IF('Trades'!J199="NET",IF('Trades'!N199="",FALSE,IF(NOT(ISNUMBER('Trades'!N199)),TRUE,OR('Trades'!N199&lt;0,'Trades'!N199&gt;1000000000,ROUND('Trades'!N199,2)&lt;&gt;'Trades'!N199))),FALSE),"Money: at most 2 decimals; absolute input value ≤ 1,000,000,000.",IF(IF('Trades'!J199="NET",IF('Trades'!O199="",FALSE,IF(NOT(ISNUMBER('Trades'!O199)),TRUE,OR(ABS('Trades'!O199)&gt;1000000000,ROUND('Trades'!O199,2)&lt;&gt;'Trades'!O199))),FALSE),"Money: at most 2 decimals; absolute input value ≤ 1,000,000,000.",IF(AND('Trades'!J199="GROSS",NOT(ISNUMBER('Trades'!M199))),"Enter commission: zero is a value",IF(AND('Trades'!J199="GROSS",'Trades'!M199&lt;0),"Commission must be nonnegative",IF(AND('Trades'!J199="GROSS",NOT(ISNUMBER('Trades'!N199))),"Enter other fees: zero is a value",IF(AND('Trades'!J199="GROSS",'Trades'!N199&lt;0),"Other fees must be nonnegative",IF(AND('Trades'!J199="GROSS",NOT(ISNUMBER('Trades'!O199))),"Enter signed financing, including zero",IF(AND('Trades'!J199="GROSS",NOT(ISNUMBER(F199))),"Enter gross P&amp;L for every exit",IF(IF('Trades'!J199="NET",OR(ABS('Trades'!L199)&gt;1000000000,ROUND('Trades'!L199,2)&lt;&gt;'Trades'!L199),FALSE),"Money: at most 2 decimals; absolute input value ≤ 1,000,000,000.",IF(IF('Trades'!J199="GROSS",OR(ABS('Trades'!M199)&gt;1000000000,ABS('Trades'!N199)&gt;1000000000,ABS('Trades'!O199)&gt;1000000000,ROUND('Trades'!M199,2)&lt;&gt;'Trades'!M199,ROUND('Trades'!N199,2)&lt;&gt;'Trades'!N199,ROUND('Trades'!O199,2)&lt;&gt;'Trades'!O199),FALSE),"Money: at most 2 decimals; absolute input value ≤ 1,000,000,000.",IF(AND('Trades'!G199&lt;&gt;"",OR(NOT(ISNUMBER('Trades'!G199)),'Trades'!G199&lt;=0)),"Enter a positive price or leave blank",IF(AND('Trades'!H199&lt;&gt;"",OR(NOT(ISNUMBER('Trades'!H199)),'Trades'!H199&lt;=0)),"Enter a positive price or leave blank","")))))))))))))))))))))))))))))))))))</x:f>
      </x:c>
      <x:c r="D199" s="31"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n.a.",ROUND(SUMIFS('Exits'!$I$9:$I$608,'Exits'!$B$9:$B$608,'Trades'!A199),8)))</x:f>
      </x:c>
      <x:c r="E199" s="32"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n.a.",IF(OR(O199=0,COUNTIFS('Exits'!$B$9:$B$608,'Trades'!A199,'Exits'!$G$9:$G$608,-1)&gt;0),"n.a.",_xlfn.MAXIFS('Exits'!$C$9:$C$608,'Exits'!$B$9:$B$608,'Trades'!A199))))</x:f>
      </x:c>
      <x:c r="F199" s="30"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n.a.",IF(AND(O199&gt;0,SUMIFS('Exits'!$J$9:$J$608,'Exits'!$B$9:$B$608,'Trades'!A199)=O199),ROUND(SUMIFS('Exits'!$F$9:$F$608,'Exits'!$B$9:$B$608,'Trades'!A199),2),"n.a.")))</x:f>
      </x:c>
      <x:c r="G199" s="30" t="str">
        <x:f>IF(P199=0,"",IF(K199&lt;&gt;1,"n.a.",IF('Trades'!J199="NET",'Trades'!L199,ROUND(F199-'Trades'!M199-'Trades'!N199+'Trades'!O199,2))))</x:f>
      </x:c>
      <x:c r="H199" s="31" t="str">
        <x:f>IF(P199=0,"",IF(N199=1,G199/'Trades'!P199,"n.a."))</x:f>
      </x:c>
      <x:c r="I199" s="33" t="str">
        <x:f>IF(P199=0,"",IF(K199&lt;&gt;1,"Position not completed",IF(NOT(ISNUMBER('Trades'!P199)),"Risk missing or invalid: positive, ≤ 1,000,000,000, at most 2 decimals.",IF(OR('Trades'!P199&lt;=0,'Trades'!P199&gt;1000000000,ROUND('Trades'!P199,2)&lt;&gt;'Trades'!P199),"Risk missing or invalid: positive, ≤ 1,000,000,000, at most 2 decimals.",IF(AND('Trades'!Q199&lt;&gt;"PRICE",'Trades'!Q199&lt;&gt;"ALL_IN"),"Select PRICE or ALL_IN",IF('Trades'!Q199&lt;&gt;'Summary'!$K$4,"Different selected basis","Recorded"))))))</x:f>
      </x:c>
      <x:c r="J199" s="33" t="str">
        <x:f>IF(P199=0,"",IF('Summary'!$H$6="Check date filters","Check date filters",IF(L199=1,"Included",IF(K199=1,"Outside period","Not eligible"))))</x:f>
      </x:c>
      <x:c r="K199" s="29" t="n">
        <x:f>IF(P199=0,0,IF('Trades'!I199="UNSUPPORTED",4,IF(C199&lt;&gt;"",3,IF('Trades'!I199="OPEN",2,1))))</x:f>
        <x:v>0</x:v>
      </x:c>
      <x:c r="L199" s="29" t="n">
        <x:f>IF(OR(K199&lt;&gt;1,'Summary'!$H$6="Check date filters"),0,IF(AND(OR('Summary'!$B$6="",E199&gt;='Summary'!$B$6),OR('Summary'!$E$6="",E199&lt;'Summary'!$E$6+1)),1,0))</x:f>
        <x:v>0</x:v>
      </x:c>
      <x:c r="M199" s="29" t="n">
        <x:f>IF(AND(L199=1,N199=1,'Trades'!Q199='Summary'!$K$4),1,0)</x:f>
        <x:v>0</x:v>
      </x:c>
      <x:c r="N199" s="29" t="n">
        <x:f>IF(K199&lt;&gt;1,0,IF(NOT(ISNUMBER('Trades'!P199)),0,IF(AND('Trades'!P199&gt;0,'Trades'!P199&lt;=1000000000,ROUND('Trades'!P199,2)='Trades'!P199,OR('Trades'!Q199="PRICE",'Trades'!Q199="ALL_IN")),1,0)))</x:f>
        <x:v>0</x:v>
      </x:c>
      <x:c r="O199" s="29" t="n">
        <x:f>IF(P199=0,0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0,COUNTIFS('Exits'!$B$9:$B$608,'Trades'!A199,'Exits'!$K$9:$K$608,1)))</x:f>
        <x:v>0</x:v>
      </x:c>
      <x:c r="P199" s="29" t="n">
        <x:f>IF(COUNTA('Trades'!A199:I199,'Trades'!K199:T199)=0,0,1)</x:f>
        <x:v>0</x:v>
      </x:c>
    </x:row>
    <x:row r="200" ht="52" customHeight="1">
      <x:c r="A200" s="29" t="str">
        <x:f>IF(P200=0,"",IF('Trades'!A200="","[Trades "&amp;ROW()&amp;"]",'Trades'!A200))</x:f>
      </x:c>
      <x:c r="B200" s="33" t="str">
        <x:f>IF(K200=0,"",CHOOSE(K200,"Completed","Open","Incomplete / invalid","Unsupported"))</x:f>
      </x:c>
      <x:c r="C200" s="33" t="str">
        <x:f>IF(P200=0,"",IF('Trades'!I200="UNSUPPORTED","Additions / reversals are unsupported",IF('Trades'!A200="","Enter a trade ID",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IDs: text starting with A–Z, up to 64 characters; do not use *, ?, ~, =, &lt; or &gt;. Example: T-001.",IF(COUNTIFS('Trades'!$A$9:$A$208,'Trades'!A200)&lt;&gt;1,"Trade ID is duplicated",IF('Trades'!B200="","Enter the symbol",IF(AND('Trades'!C200&lt;&gt;"LONG",'Trades'!C200&lt;&gt;"SHORT"),"Select LONG or SHORT",IF(NOT(ISNUMBER('Trades'!D200)),"Enter a valid opening date/time",IF(OR('Trades'!D200&lt;1,'Trades'!D200&gt;2958465),"Enter a valid opening date/time",IF(NOT(ISNUMBER('Trades'!E200)),"Enter a positive original quantity",IF(OR('Trades'!E200&lt;=0,'Trades'!E200&gt;1000000,ROUND('Trades'!E200,8)&lt;&gt;'Trades'!E200),"Enter a positive original quantity",IF('Trades'!F200="","State the quantity unit",IF(AND('Trades'!I200&lt;&gt;"OPEN",'Trades'!I200&lt;&gt;"CLOSED"),"Select OPEN or CLOSED",IF(AND('Trades'!J200&lt;&gt;"NET",'Trades'!J200&lt;&gt;"GROSS"),"Select NET or GROSS",IF(COUNTIFS('Exits'!$B$9:$B$608,'Trades'!A200,'Exits'!$G$9:$G$608,-1)&gt;0,"Review linked exit rows",IF(D200&gt;'Trades'!E200,"Closed quantity exceeds original",IF(AND('Trades'!I200="OPEN",D200='Trades'!E200),"OPEN conflicts with no remainder",IF('Trades'!I200="OPEN","",IF(O200=0,"Add a closing event in Exits",IF(D200&lt;&gt;'Trades'!E200,"CLOSED requires all quantity closed",IF(AND('Trades'!J200="NET",NOT(ISNUMBER('Trades'!L200))),"Enter the reconciled whole-position net",IF(AND('Trades'!J200="NET",'Trades'!K200&lt;&gt;"YES"),"Confirm the net covers the whole position",IF(IF('Trades'!J200="NET",IF('Trades'!M200="",FALSE,IF(NOT(ISNUMBER('Trades'!M200)),TRUE,OR('Trades'!M200&lt;0,'Trades'!M200&gt;1000000000,ROUND('Trades'!M200,2)&lt;&gt;'Trades'!M200))),FALSE),"Money: at most 2 decimals; absolute input value ≤ 1,000,000,000.",IF(IF('Trades'!J200="NET",IF('Trades'!N200="",FALSE,IF(NOT(ISNUMBER('Trades'!N200)),TRUE,OR('Trades'!N200&lt;0,'Trades'!N200&gt;1000000000,ROUND('Trades'!N200,2)&lt;&gt;'Trades'!N200))),FALSE),"Money: at most 2 decimals; absolute input value ≤ 1,000,000,000.",IF(IF('Trades'!J200="NET",IF('Trades'!O200="",FALSE,IF(NOT(ISNUMBER('Trades'!O200)),TRUE,OR(ABS('Trades'!O200)&gt;1000000000,ROUND('Trades'!O200,2)&lt;&gt;'Trades'!O200))),FALSE),"Money: at most 2 decimals; absolute input value ≤ 1,000,000,000.",IF(AND('Trades'!J200="GROSS",NOT(ISNUMBER('Trades'!M200))),"Enter commission: zero is a value",IF(AND('Trades'!J200="GROSS",'Trades'!M200&lt;0),"Commission must be nonnegative",IF(AND('Trades'!J200="GROSS",NOT(ISNUMBER('Trades'!N200))),"Enter other fees: zero is a value",IF(AND('Trades'!J200="GROSS",'Trades'!N200&lt;0),"Other fees must be nonnegative",IF(AND('Trades'!J200="GROSS",NOT(ISNUMBER('Trades'!O200))),"Enter signed financing, including zero",IF(AND('Trades'!J200="GROSS",NOT(ISNUMBER(F200))),"Enter gross P&amp;L for every exit",IF(IF('Trades'!J200="NET",OR(ABS('Trades'!L200)&gt;1000000000,ROUND('Trades'!L200,2)&lt;&gt;'Trades'!L200),FALSE),"Money: at most 2 decimals; absolute input value ≤ 1,000,000,000.",IF(IF('Trades'!J200="GROSS",OR(ABS('Trades'!M200)&gt;1000000000,ABS('Trades'!N200)&gt;1000000000,ABS('Trades'!O200)&gt;1000000000,ROUND('Trades'!M200,2)&lt;&gt;'Trades'!M200,ROUND('Trades'!N200,2)&lt;&gt;'Trades'!N200,ROUND('Trades'!O200,2)&lt;&gt;'Trades'!O200),FALSE),"Money: at most 2 decimals; absolute input value ≤ 1,000,000,000.",IF(AND('Trades'!G200&lt;&gt;"",OR(NOT(ISNUMBER('Trades'!G200)),'Trades'!G200&lt;=0)),"Enter a positive price or leave blank",IF(AND('Trades'!H200&lt;&gt;"",OR(NOT(ISNUMBER('Trades'!H200)),'Trades'!H200&lt;=0)),"Enter a positive price or leave blank","")))))))))))))))))))))))))))))))))))</x:f>
      </x:c>
      <x:c r="D200" s="31"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n.a.",ROUND(SUMIFS('Exits'!$I$9:$I$608,'Exits'!$B$9:$B$608,'Trades'!A200),8)))</x:f>
      </x:c>
      <x:c r="E200" s="32"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n.a.",IF(OR(O200=0,COUNTIFS('Exits'!$B$9:$B$608,'Trades'!A200,'Exits'!$G$9:$G$608,-1)&gt;0),"n.a.",_xlfn.MAXIFS('Exits'!$C$9:$C$608,'Exits'!$B$9:$B$608,'Trades'!A200))))</x:f>
      </x:c>
      <x:c r="F200" s="30"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n.a.",IF(AND(O200&gt;0,SUMIFS('Exits'!$J$9:$J$608,'Exits'!$B$9:$B$608,'Trades'!A200)=O200),ROUND(SUMIFS('Exits'!$F$9:$F$608,'Exits'!$B$9:$B$608,'Trades'!A200),2),"n.a.")))</x:f>
      </x:c>
      <x:c r="G200" s="30" t="str">
        <x:f>IF(P200=0,"",IF(K200&lt;&gt;1,"n.a.",IF('Trades'!J200="NET",'Trades'!L200,ROUND(F200-'Trades'!M200-'Trades'!N200+'Trades'!O200,2))))</x:f>
      </x:c>
      <x:c r="H200" s="31" t="str">
        <x:f>IF(P200=0,"",IF(N200=1,G200/'Trades'!P200,"n.a."))</x:f>
      </x:c>
      <x:c r="I200" s="33" t="str">
        <x:f>IF(P200=0,"",IF(K200&lt;&gt;1,"Position not completed",IF(NOT(ISNUMBER('Trades'!P200)),"Risk missing or invalid: positive, ≤ 1,000,000,000, at most 2 decimals.",IF(OR('Trades'!P200&lt;=0,'Trades'!P200&gt;1000000000,ROUND('Trades'!P200,2)&lt;&gt;'Trades'!P200),"Risk missing or invalid: positive, ≤ 1,000,000,000, at most 2 decimals.",IF(AND('Trades'!Q200&lt;&gt;"PRICE",'Trades'!Q200&lt;&gt;"ALL_IN"),"Select PRICE or ALL_IN",IF('Trades'!Q200&lt;&gt;'Summary'!$K$4,"Different selected basis","Recorded"))))))</x:f>
      </x:c>
      <x:c r="J200" s="33" t="str">
        <x:f>IF(P200=0,"",IF('Summary'!$H$6="Check date filters","Check date filters",IF(L200=1,"Included",IF(K200=1,"Outside period","Not eligible"))))</x:f>
      </x:c>
      <x:c r="K200" s="29" t="n">
        <x:f>IF(P200=0,0,IF('Trades'!I200="UNSUPPORTED",4,IF(C200&lt;&gt;"",3,IF('Trades'!I200="OPEN",2,1))))</x:f>
        <x:v>0</x:v>
      </x:c>
      <x:c r="L200" s="29" t="n">
        <x:f>IF(OR(K200&lt;&gt;1,'Summary'!$H$6="Check date filters"),0,IF(AND(OR('Summary'!$B$6="",E200&gt;='Summary'!$B$6),OR('Summary'!$E$6="",E200&lt;'Summary'!$E$6+1)),1,0))</x:f>
        <x:v>0</x:v>
      </x:c>
      <x:c r="M200" s="29" t="n">
        <x:f>IF(AND(L200=1,N200=1,'Trades'!Q200='Summary'!$K$4),1,0)</x:f>
        <x:v>0</x:v>
      </x:c>
      <x:c r="N200" s="29" t="n">
        <x:f>IF(K200&lt;&gt;1,0,IF(NOT(ISNUMBER('Trades'!P200)),0,IF(AND('Trades'!P200&gt;0,'Trades'!P200&lt;=1000000000,ROUND('Trades'!P200,2)='Trades'!P200,OR('Trades'!Q200="PRICE",'Trades'!Q200="ALL_IN")),1,0)))</x:f>
        <x:v>0</x:v>
      </x:c>
      <x:c r="O200" s="29" t="n">
        <x:f>IF(P200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0,COUNTIFS('Exits'!$B$9:$B$608,'Trades'!A200,'Exits'!$K$9:$K$608,1)))</x:f>
        <x:v>0</x:v>
      </x:c>
      <x:c r="P200" s="29" t="n">
        <x:f>IF(COUNTA('Trades'!A200:I200,'Trades'!K200:T200)=0,0,1)</x:f>
        <x:v>0</x:v>
      </x:c>
    </x:row>
    <x:row r="201" ht="52" customHeight="1">
      <x:c r="A201" s="29" t="str">
        <x:f>IF(P201=0,"",IF('Trades'!A201="","[Trades "&amp;ROW()&amp;"]",'Trades'!A201))</x:f>
      </x:c>
      <x:c r="B201" s="33" t="str">
        <x:f>IF(K201=0,"",CHOOSE(K201,"Completed","Open","Incomplete / invalid","Unsupported"))</x:f>
      </x:c>
      <x:c r="C201" s="33" t="str">
        <x:f>IF(P201=0,"",IF('Trades'!I201="UNSUPPORTED","Additions / reversals are unsupported",IF('Trades'!A201="","Enter a trade ID",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IDs: text starting with A–Z, up to 64 characters; do not use *, ?, ~, =, &lt; or &gt;. Example: T-001.",IF(COUNTIFS('Trades'!$A$9:$A$208,'Trades'!A201)&lt;&gt;1,"Trade ID is duplicated",IF('Trades'!B201="","Enter the symbol",IF(AND('Trades'!C201&lt;&gt;"LONG",'Trades'!C201&lt;&gt;"SHORT"),"Select LONG or SHORT",IF(NOT(ISNUMBER('Trades'!D201)),"Enter a valid opening date/time",IF(OR('Trades'!D201&lt;1,'Trades'!D201&gt;2958465),"Enter a valid opening date/time",IF(NOT(ISNUMBER('Trades'!E201)),"Enter a positive original quantity",IF(OR('Trades'!E201&lt;=0,'Trades'!E201&gt;1000000,ROUND('Trades'!E201,8)&lt;&gt;'Trades'!E201),"Enter a positive original quantity",IF('Trades'!F201="","State the quantity unit",IF(AND('Trades'!I201&lt;&gt;"OPEN",'Trades'!I201&lt;&gt;"CLOSED"),"Select OPEN or CLOSED",IF(AND('Trades'!J201&lt;&gt;"NET",'Trades'!J201&lt;&gt;"GROSS"),"Select NET or GROSS",IF(COUNTIFS('Exits'!$B$9:$B$608,'Trades'!A201,'Exits'!$G$9:$G$608,-1)&gt;0,"Review linked exit rows",IF(D201&gt;'Trades'!E201,"Closed quantity exceeds original",IF(AND('Trades'!I201="OPEN",D201='Trades'!E201),"OPEN conflicts with no remainder",IF('Trades'!I201="OPEN","",IF(O201=0,"Add a closing event in Exits",IF(D201&lt;&gt;'Trades'!E201,"CLOSED requires all quantity closed",IF(AND('Trades'!J201="NET",NOT(ISNUMBER('Trades'!L201))),"Enter the reconciled whole-position net",IF(AND('Trades'!J201="NET",'Trades'!K201&lt;&gt;"YES"),"Confirm the net covers the whole position",IF(IF('Trades'!J201="NET",IF('Trades'!M201="",FALSE,IF(NOT(ISNUMBER('Trades'!M201)),TRUE,OR('Trades'!M201&lt;0,'Trades'!M201&gt;1000000000,ROUND('Trades'!M201,2)&lt;&gt;'Trades'!M201))),FALSE),"Money: at most 2 decimals; absolute input value ≤ 1,000,000,000.",IF(IF('Trades'!J201="NET",IF('Trades'!N201="",FALSE,IF(NOT(ISNUMBER('Trades'!N201)),TRUE,OR('Trades'!N201&lt;0,'Trades'!N201&gt;1000000000,ROUND('Trades'!N201,2)&lt;&gt;'Trades'!N201))),FALSE),"Money: at most 2 decimals; absolute input value ≤ 1,000,000,000.",IF(IF('Trades'!J201="NET",IF('Trades'!O201="",FALSE,IF(NOT(ISNUMBER('Trades'!O201)),TRUE,OR(ABS('Trades'!O201)&gt;1000000000,ROUND('Trades'!O201,2)&lt;&gt;'Trades'!O201))),FALSE),"Money: at most 2 decimals; absolute input value ≤ 1,000,000,000.",IF(AND('Trades'!J201="GROSS",NOT(ISNUMBER('Trades'!M201))),"Enter commission: zero is a value",IF(AND('Trades'!J201="GROSS",'Trades'!M201&lt;0),"Commission must be nonnegative",IF(AND('Trades'!J201="GROSS",NOT(ISNUMBER('Trades'!N201))),"Enter other fees: zero is a value",IF(AND('Trades'!J201="GROSS",'Trades'!N201&lt;0),"Other fees must be nonnegative",IF(AND('Trades'!J201="GROSS",NOT(ISNUMBER('Trades'!O201))),"Enter signed financing, including zero",IF(AND('Trades'!J201="GROSS",NOT(ISNUMBER(F201))),"Enter gross P&amp;L for every exit",IF(IF('Trades'!J201="NET",OR(ABS('Trades'!L201)&gt;1000000000,ROUND('Trades'!L201,2)&lt;&gt;'Trades'!L201),FALSE),"Money: at most 2 decimals; absolute input value ≤ 1,000,000,000.",IF(IF('Trades'!J201="GROSS",OR(ABS('Trades'!M201)&gt;1000000000,ABS('Trades'!N201)&gt;1000000000,ABS('Trades'!O201)&gt;1000000000,ROUND('Trades'!M201,2)&lt;&gt;'Trades'!M201,ROUND('Trades'!N201,2)&lt;&gt;'Trades'!N201,ROUND('Trades'!O201,2)&lt;&gt;'Trades'!O201),FALSE),"Money: at most 2 decimals; absolute input value ≤ 1,000,000,000.",IF(AND('Trades'!G201&lt;&gt;"",OR(NOT(ISNUMBER('Trades'!G201)),'Trades'!G201&lt;=0)),"Enter a positive price or leave blank",IF(AND('Trades'!H201&lt;&gt;"",OR(NOT(ISNUMBER('Trades'!H201)),'Trades'!H201&lt;=0)),"Enter a positive price or leave blank","")))))))))))))))))))))))))))))))))))</x:f>
      </x:c>
      <x:c r="D201" s="31"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n.a.",ROUND(SUMIFS('Exits'!$I$9:$I$608,'Exits'!$B$9:$B$608,'Trades'!A201),8)))</x:f>
      </x:c>
      <x:c r="E201" s="32"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n.a.",IF(OR(O201=0,COUNTIFS('Exits'!$B$9:$B$608,'Trades'!A201,'Exits'!$G$9:$G$608,-1)&gt;0),"n.a.",_xlfn.MAXIFS('Exits'!$C$9:$C$608,'Exits'!$B$9:$B$608,'Trades'!A201))))</x:f>
      </x:c>
      <x:c r="F201" s="30"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n.a.",IF(AND(O201&gt;0,SUMIFS('Exits'!$J$9:$J$608,'Exits'!$B$9:$B$608,'Trades'!A201)=O201),ROUND(SUMIFS('Exits'!$F$9:$F$608,'Exits'!$B$9:$B$608,'Trades'!A201),2),"n.a.")))</x:f>
      </x:c>
      <x:c r="G201" s="30" t="str">
        <x:f>IF(P201=0,"",IF(K201&lt;&gt;1,"n.a.",IF('Trades'!J201="NET",'Trades'!L201,ROUND(F201-'Trades'!M201-'Trades'!N201+'Trades'!O201,2))))</x:f>
      </x:c>
      <x:c r="H201" s="31" t="str">
        <x:f>IF(P201=0,"",IF(N201=1,G201/'Trades'!P201,"n.a."))</x:f>
      </x:c>
      <x:c r="I201" s="33" t="str">
        <x:f>IF(P201=0,"",IF(K201&lt;&gt;1,"Position not completed",IF(NOT(ISNUMBER('Trades'!P201)),"Risk missing or invalid: positive, ≤ 1,000,000,000, at most 2 decimals.",IF(OR('Trades'!P201&lt;=0,'Trades'!P201&gt;1000000000,ROUND('Trades'!P201,2)&lt;&gt;'Trades'!P201),"Risk missing or invalid: positive, ≤ 1,000,000,000, at most 2 decimals.",IF(AND('Trades'!Q201&lt;&gt;"PRICE",'Trades'!Q201&lt;&gt;"ALL_IN"),"Select PRICE or ALL_IN",IF('Trades'!Q201&lt;&gt;'Summary'!$K$4,"Different selected basis","Recorded"))))))</x:f>
      </x:c>
      <x:c r="J201" s="33" t="str">
        <x:f>IF(P201=0,"",IF('Summary'!$H$6="Check date filters","Check date filters",IF(L201=1,"Included",IF(K201=1,"Outside period","Not eligible"))))</x:f>
      </x:c>
      <x:c r="K201" s="29" t="n">
        <x:f>IF(P201=0,0,IF('Trades'!I201="UNSUPPORTED",4,IF(C201&lt;&gt;"",3,IF('Trades'!I201="OPEN",2,1))))</x:f>
        <x:v>0</x:v>
      </x:c>
      <x:c r="L201" s="29" t="n">
        <x:f>IF(OR(K201&lt;&gt;1,'Summary'!$H$6="Check date filters"),0,IF(AND(OR('Summary'!$B$6="",E201&gt;='Summary'!$B$6),OR('Summary'!$E$6="",E201&lt;'Summary'!$E$6+1)),1,0))</x:f>
        <x:v>0</x:v>
      </x:c>
      <x:c r="M201" s="29" t="n">
        <x:f>IF(AND(L201=1,N201=1,'Trades'!Q201='Summary'!$K$4),1,0)</x:f>
        <x:v>0</x:v>
      </x:c>
      <x:c r="N201" s="29" t="n">
        <x:f>IF(K201&lt;&gt;1,0,IF(NOT(ISNUMBER('Trades'!P201)),0,IF(AND('Trades'!P201&gt;0,'Trades'!P201&lt;=1000000000,ROUND('Trades'!P201,2)='Trades'!P201,OR('Trades'!Q201="PRICE",'Trades'!Q201="ALL_IN")),1,0)))</x:f>
        <x:v>0</x:v>
      </x:c>
      <x:c r="O201" s="29" t="n">
        <x:f>IF(P201=0,0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0,COUNTIFS('Exits'!$B$9:$B$608,'Trades'!A201,'Exits'!$K$9:$K$608,1)))</x:f>
        <x:v>0</x:v>
      </x:c>
      <x:c r="P201" s="29" t="n">
        <x:f>IF(COUNTA('Trades'!A201:I201,'Trades'!K201:T201)=0,0,1)</x:f>
        <x:v>0</x:v>
      </x:c>
    </x:row>
    <x:row r="202" ht="52" customHeight="1">
      <x:c r="A202" s="29" t="str">
        <x:f>IF(P202=0,"",IF('Trades'!A202="","[Trades "&amp;ROW()&amp;"]",'Trades'!A202))</x:f>
      </x:c>
      <x:c r="B202" s="33" t="str">
        <x:f>IF(K202=0,"",CHOOSE(K202,"Completed","Open","Incomplete / invalid","Unsupported"))</x:f>
      </x:c>
      <x:c r="C202" s="33" t="str">
        <x:f>IF(P202=0,"",IF('Trades'!I202="UNSUPPORTED","Additions / reversals are unsupported",IF('Trades'!A202="","Enter a trade ID",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IDs: text starting with A–Z, up to 64 characters; do not use *, ?, ~, =, &lt; or &gt;. Example: T-001.",IF(COUNTIFS('Trades'!$A$9:$A$208,'Trades'!A202)&lt;&gt;1,"Trade ID is duplicated",IF('Trades'!B202="","Enter the symbol",IF(AND('Trades'!C202&lt;&gt;"LONG",'Trades'!C202&lt;&gt;"SHORT"),"Select LONG or SHORT",IF(NOT(ISNUMBER('Trades'!D202)),"Enter a valid opening date/time",IF(OR('Trades'!D202&lt;1,'Trades'!D202&gt;2958465),"Enter a valid opening date/time",IF(NOT(ISNUMBER('Trades'!E202)),"Enter a positive original quantity",IF(OR('Trades'!E202&lt;=0,'Trades'!E202&gt;1000000,ROUND('Trades'!E202,8)&lt;&gt;'Trades'!E202),"Enter a positive original quantity",IF('Trades'!F202="","State the quantity unit",IF(AND('Trades'!I202&lt;&gt;"OPEN",'Trades'!I202&lt;&gt;"CLOSED"),"Select OPEN or CLOSED",IF(AND('Trades'!J202&lt;&gt;"NET",'Trades'!J202&lt;&gt;"GROSS"),"Select NET or GROSS",IF(COUNTIFS('Exits'!$B$9:$B$608,'Trades'!A202,'Exits'!$G$9:$G$608,-1)&gt;0,"Review linked exit rows",IF(D202&gt;'Trades'!E202,"Closed quantity exceeds original",IF(AND('Trades'!I202="OPEN",D202='Trades'!E202),"OPEN conflicts with no remainder",IF('Trades'!I202="OPEN","",IF(O202=0,"Add a closing event in Exits",IF(D202&lt;&gt;'Trades'!E202,"CLOSED requires all quantity closed",IF(AND('Trades'!J202="NET",NOT(ISNUMBER('Trades'!L202))),"Enter the reconciled whole-position net",IF(AND('Trades'!J202="NET",'Trades'!K202&lt;&gt;"YES"),"Confirm the net covers the whole position",IF(IF('Trades'!J202="NET",IF('Trades'!M202="",FALSE,IF(NOT(ISNUMBER('Trades'!M202)),TRUE,OR('Trades'!M202&lt;0,'Trades'!M202&gt;1000000000,ROUND('Trades'!M202,2)&lt;&gt;'Trades'!M202))),FALSE),"Money: at most 2 decimals; absolute input value ≤ 1,000,000,000.",IF(IF('Trades'!J202="NET",IF('Trades'!N202="",FALSE,IF(NOT(ISNUMBER('Trades'!N202)),TRUE,OR('Trades'!N202&lt;0,'Trades'!N202&gt;1000000000,ROUND('Trades'!N202,2)&lt;&gt;'Trades'!N202))),FALSE),"Money: at most 2 decimals; absolute input value ≤ 1,000,000,000.",IF(IF('Trades'!J202="NET",IF('Trades'!O202="",FALSE,IF(NOT(ISNUMBER('Trades'!O202)),TRUE,OR(ABS('Trades'!O202)&gt;1000000000,ROUND('Trades'!O202,2)&lt;&gt;'Trades'!O202))),FALSE),"Money: at most 2 decimals; absolute input value ≤ 1,000,000,000.",IF(AND('Trades'!J202="GROSS",NOT(ISNUMBER('Trades'!M202))),"Enter commission: zero is a value",IF(AND('Trades'!J202="GROSS",'Trades'!M202&lt;0),"Commission must be nonnegative",IF(AND('Trades'!J202="GROSS",NOT(ISNUMBER('Trades'!N202))),"Enter other fees: zero is a value",IF(AND('Trades'!J202="GROSS",'Trades'!N202&lt;0),"Other fees must be nonnegative",IF(AND('Trades'!J202="GROSS",NOT(ISNUMBER('Trades'!O202))),"Enter signed financing, including zero",IF(AND('Trades'!J202="GROSS",NOT(ISNUMBER(F202))),"Enter gross P&amp;L for every exit",IF(IF('Trades'!J202="NET",OR(ABS('Trades'!L202)&gt;1000000000,ROUND('Trades'!L202,2)&lt;&gt;'Trades'!L202),FALSE),"Money: at most 2 decimals; absolute input value ≤ 1,000,000,000.",IF(IF('Trades'!J202="GROSS",OR(ABS('Trades'!M202)&gt;1000000000,ABS('Trades'!N202)&gt;1000000000,ABS('Trades'!O202)&gt;1000000000,ROUND('Trades'!M202,2)&lt;&gt;'Trades'!M202,ROUND('Trades'!N202,2)&lt;&gt;'Trades'!N202,ROUND('Trades'!O202,2)&lt;&gt;'Trades'!O202),FALSE),"Money: at most 2 decimals; absolute input value ≤ 1,000,000,000.",IF(AND('Trades'!G202&lt;&gt;"",OR(NOT(ISNUMBER('Trades'!G202)),'Trades'!G202&lt;=0)),"Enter a positive price or leave blank",IF(AND('Trades'!H202&lt;&gt;"",OR(NOT(ISNUMBER('Trades'!H202)),'Trades'!H202&lt;=0)),"Enter a positive price or leave blank","")))))))))))))))))))))))))))))))))))</x:f>
      </x:c>
      <x:c r="D202" s="31"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n.a.",ROUND(SUMIFS('Exits'!$I$9:$I$608,'Exits'!$B$9:$B$608,'Trades'!A202),8)))</x:f>
      </x:c>
      <x:c r="E202" s="32"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n.a.",IF(OR(O202=0,COUNTIFS('Exits'!$B$9:$B$608,'Trades'!A202,'Exits'!$G$9:$G$608,-1)&gt;0),"n.a.",_xlfn.MAXIFS('Exits'!$C$9:$C$608,'Exits'!$B$9:$B$608,'Trades'!A202))))</x:f>
      </x:c>
      <x:c r="F202" s="30"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n.a.",IF(AND(O202&gt;0,SUMIFS('Exits'!$J$9:$J$608,'Exits'!$B$9:$B$608,'Trades'!A202)=O202),ROUND(SUMIFS('Exits'!$F$9:$F$608,'Exits'!$B$9:$B$608,'Trades'!A202),2),"n.a.")))</x:f>
      </x:c>
      <x:c r="G202" s="30" t="str">
        <x:f>IF(P202=0,"",IF(K202&lt;&gt;1,"n.a.",IF('Trades'!J202="NET",'Trades'!L202,ROUND(F202-'Trades'!M202-'Trades'!N202+'Trades'!O202,2))))</x:f>
      </x:c>
      <x:c r="H202" s="31" t="str">
        <x:f>IF(P202=0,"",IF(N202=1,G202/'Trades'!P202,"n.a."))</x:f>
      </x:c>
      <x:c r="I202" s="33" t="str">
        <x:f>IF(P202=0,"",IF(K202&lt;&gt;1,"Position not completed",IF(NOT(ISNUMBER('Trades'!P202)),"Risk missing or invalid: positive, ≤ 1,000,000,000, at most 2 decimals.",IF(OR('Trades'!P202&lt;=0,'Trades'!P202&gt;1000000000,ROUND('Trades'!P202,2)&lt;&gt;'Trades'!P202),"Risk missing or invalid: positive, ≤ 1,000,000,000, at most 2 decimals.",IF(AND('Trades'!Q202&lt;&gt;"PRICE",'Trades'!Q202&lt;&gt;"ALL_IN"),"Select PRICE or ALL_IN",IF('Trades'!Q202&lt;&gt;'Summary'!$K$4,"Different selected basis","Recorded"))))))</x:f>
      </x:c>
      <x:c r="J202" s="33" t="str">
        <x:f>IF(P202=0,"",IF('Summary'!$H$6="Check date filters","Check date filters",IF(L202=1,"Included",IF(K202=1,"Outside period","Not eligible"))))</x:f>
      </x:c>
      <x:c r="K202" s="29" t="n">
        <x:f>IF(P202=0,0,IF('Trades'!I202="UNSUPPORTED",4,IF(C202&lt;&gt;"",3,IF('Trades'!I202="OPEN",2,1))))</x:f>
        <x:v>0</x:v>
      </x:c>
      <x:c r="L202" s="29" t="n">
        <x:f>IF(OR(K202&lt;&gt;1,'Summary'!$H$6="Check date filters"),0,IF(AND(OR('Summary'!$B$6="",E202&gt;='Summary'!$B$6),OR('Summary'!$E$6="",E202&lt;'Summary'!$E$6+1)),1,0))</x:f>
        <x:v>0</x:v>
      </x:c>
      <x:c r="M202" s="29" t="n">
        <x:f>IF(AND(L202=1,N202=1,'Trades'!Q202='Summary'!$K$4),1,0)</x:f>
        <x:v>0</x:v>
      </x:c>
      <x:c r="N202" s="29" t="n">
        <x:f>IF(K202&lt;&gt;1,0,IF(NOT(ISNUMBER('Trades'!P202)),0,IF(AND('Trades'!P202&gt;0,'Trades'!P202&lt;=1000000000,ROUND('Trades'!P202,2)='Trades'!P202,OR('Trades'!Q202="PRICE",'Trades'!Q202="ALL_IN")),1,0)))</x:f>
        <x:v>0</x:v>
      </x:c>
      <x:c r="O202" s="29" t="n">
        <x:f>IF(P202=0,0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0,COUNTIFS('Exits'!$B$9:$B$608,'Trades'!A202,'Exits'!$K$9:$K$608,1)))</x:f>
        <x:v>0</x:v>
      </x:c>
      <x:c r="P202" s="29" t="n">
        <x:f>IF(COUNTA('Trades'!A202:I202,'Trades'!K202:T202)=0,0,1)</x:f>
        <x:v>0</x:v>
      </x:c>
    </x:row>
    <x:row r="203" ht="52" customHeight="1">
      <x:c r="A203" s="29" t="str">
        <x:f>IF(P203=0,"",IF('Trades'!A203="","[Trades "&amp;ROW()&amp;"]",'Trades'!A203))</x:f>
      </x:c>
      <x:c r="B203" s="33" t="str">
        <x:f>IF(K203=0,"",CHOOSE(K203,"Completed","Open","Incomplete / invalid","Unsupported"))</x:f>
      </x:c>
      <x:c r="C203" s="33" t="str">
        <x:f>IF(P203=0,"",IF('Trades'!I203="UNSUPPORTED","Additions / reversals are unsupported",IF('Trades'!A203="","Enter a trade ID",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IDs: text starting with A–Z, up to 64 characters; do not use *, ?, ~, =, &lt; or &gt;. Example: T-001.",IF(COUNTIFS('Trades'!$A$9:$A$208,'Trades'!A203)&lt;&gt;1,"Trade ID is duplicated",IF('Trades'!B203="","Enter the symbol",IF(AND('Trades'!C203&lt;&gt;"LONG",'Trades'!C203&lt;&gt;"SHORT"),"Select LONG or SHORT",IF(NOT(ISNUMBER('Trades'!D203)),"Enter a valid opening date/time",IF(OR('Trades'!D203&lt;1,'Trades'!D203&gt;2958465),"Enter a valid opening date/time",IF(NOT(ISNUMBER('Trades'!E203)),"Enter a positive original quantity",IF(OR('Trades'!E203&lt;=0,'Trades'!E203&gt;1000000,ROUND('Trades'!E203,8)&lt;&gt;'Trades'!E203),"Enter a positive original quantity",IF('Trades'!F203="","State the quantity unit",IF(AND('Trades'!I203&lt;&gt;"OPEN",'Trades'!I203&lt;&gt;"CLOSED"),"Select OPEN or CLOSED",IF(AND('Trades'!J203&lt;&gt;"NET",'Trades'!J203&lt;&gt;"GROSS"),"Select NET or GROSS",IF(COUNTIFS('Exits'!$B$9:$B$608,'Trades'!A203,'Exits'!$G$9:$G$608,-1)&gt;0,"Review linked exit rows",IF(D203&gt;'Trades'!E203,"Closed quantity exceeds original",IF(AND('Trades'!I203="OPEN",D203='Trades'!E203),"OPEN conflicts with no remainder",IF('Trades'!I203="OPEN","",IF(O203=0,"Add a closing event in Exits",IF(D203&lt;&gt;'Trades'!E203,"CLOSED requires all quantity closed",IF(AND('Trades'!J203="NET",NOT(ISNUMBER('Trades'!L203))),"Enter the reconciled whole-position net",IF(AND('Trades'!J203="NET",'Trades'!K203&lt;&gt;"YES"),"Confirm the net covers the whole position",IF(IF('Trades'!J203="NET",IF('Trades'!M203="",FALSE,IF(NOT(ISNUMBER('Trades'!M203)),TRUE,OR('Trades'!M203&lt;0,'Trades'!M203&gt;1000000000,ROUND('Trades'!M203,2)&lt;&gt;'Trades'!M203))),FALSE),"Money: at most 2 decimals; absolute input value ≤ 1,000,000,000.",IF(IF('Trades'!J203="NET",IF('Trades'!N203="",FALSE,IF(NOT(ISNUMBER('Trades'!N203)),TRUE,OR('Trades'!N203&lt;0,'Trades'!N203&gt;1000000000,ROUND('Trades'!N203,2)&lt;&gt;'Trades'!N203))),FALSE),"Money: at most 2 decimals; absolute input value ≤ 1,000,000,000.",IF(IF('Trades'!J203="NET",IF('Trades'!O203="",FALSE,IF(NOT(ISNUMBER('Trades'!O203)),TRUE,OR(ABS('Trades'!O203)&gt;1000000000,ROUND('Trades'!O203,2)&lt;&gt;'Trades'!O203))),FALSE),"Money: at most 2 decimals; absolute input value ≤ 1,000,000,000.",IF(AND('Trades'!J203="GROSS",NOT(ISNUMBER('Trades'!M203))),"Enter commission: zero is a value",IF(AND('Trades'!J203="GROSS",'Trades'!M203&lt;0),"Commission must be nonnegative",IF(AND('Trades'!J203="GROSS",NOT(ISNUMBER('Trades'!N203))),"Enter other fees: zero is a value",IF(AND('Trades'!J203="GROSS",'Trades'!N203&lt;0),"Other fees must be nonnegative",IF(AND('Trades'!J203="GROSS",NOT(ISNUMBER('Trades'!O203))),"Enter signed financing, including zero",IF(AND('Trades'!J203="GROSS",NOT(ISNUMBER(F203))),"Enter gross P&amp;L for every exit",IF(IF('Trades'!J203="NET",OR(ABS('Trades'!L203)&gt;1000000000,ROUND('Trades'!L203,2)&lt;&gt;'Trades'!L203),FALSE),"Money: at most 2 decimals; absolute input value ≤ 1,000,000,000.",IF(IF('Trades'!J203="GROSS",OR(ABS('Trades'!M203)&gt;1000000000,ABS('Trades'!N203)&gt;1000000000,ABS('Trades'!O203)&gt;1000000000,ROUND('Trades'!M203,2)&lt;&gt;'Trades'!M203,ROUND('Trades'!N203,2)&lt;&gt;'Trades'!N203,ROUND('Trades'!O203,2)&lt;&gt;'Trades'!O203),FALSE),"Money: at most 2 decimals; absolute input value ≤ 1,000,000,000.",IF(AND('Trades'!G203&lt;&gt;"",OR(NOT(ISNUMBER('Trades'!G203)),'Trades'!G203&lt;=0)),"Enter a positive price or leave blank",IF(AND('Trades'!H203&lt;&gt;"",OR(NOT(ISNUMBER('Trades'!H203)),'Trades'!H203&lt;=0)),"Enter a positive price or leave blank","")))))))))))))))))))))))))))))))))))</x:f>
      </x:c>
      <x:c r="D203" s="31"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n.a.",ROUND(SUMIFS('Exits'!$I$9:$I$608,'Exits'!$B$9:$B$608,'Trades'!A203),8)))</x:f>
      </x:c>
      <x:c r="E203" s="32"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n.a.",IF(OR(O203=0,COUNTIFS('Exits'!$B$9:$B$608,'Trades'!A203,'Exits'!$G$9:$G$608,-1)&gt;0),"n.a.",_xlfn.MAXIFS('Exits'!$C$9:$C$608,'Exits'!$B$9:$B$608,'Trades'!A203))))</x:f>
      </x:c>
      <x:c r="F203" s="30"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n.a.",IF(AND(O203&gt;0,SUMIFS('Exits'!$J$9:$J$608,'Exits'!$B$9:$B$608,'Trades'!A203)=O203),ROUND(SUMIFS('Exits'!$F$9:$F$608,'Exits'!$B$9:$B$608,'Trades'!A203),2),"n.a.")))</x:f>
      </x:c>
      <x:c r="G203" s="30" t="str">
        <x:f>IF(P203=0,"",IF(K203&lt;&gt;1,"n.a.",IF('Trades'!J203="NET",'Trades'!L203,ROUND(F203-'Trades'!M203-'Trades'!N203+'Trades'!O203,2))))</x:f>
      </x:c>
      <x:c r="H203" s="31" t="str">
        <x:f>IF(P203=0,"",IF(N203=1,G203/'Trades'!P203,"n.a."))</x:f>
      </x:c>
      <x:c r="I203" s="33" t="str">
        <x:f>IF(P203=0,"",IF(K203&lt;&gt;1,"Position not completed",IF(NOT(ISNUMBER('Trades'!P203)),"Risk missing or invalid: positive, ≤ 1,000,000,000, at most 2 decimals.",IF(OR('Trades'!P203&lt;=0,'Trades'!P203&gt;1000000000,ROUND('Trades'!P203,2)&lt;&gt;'Trades'!P203),"Risk missing or invalid: positive, ≤ 1,000,000,000, at most 2 decimals.",IF(AND('Trades'!Q203&lt;&gt;"PRICE",'Trades'!Q203&lt;&gt;"ALL_IN"),"Select PRICE or ALL_IN",IF('Trades'!Q203&lt;&gt;'Summary'!$K$4,"Different selected basis","Recorded"))))))</x:f>
      </x:c>
      <x:c r="J203" s="33" t="str">
        <x:f>IF(P203=0,"",IF('Summary'!$H$6="Check date filters","Check date filters",IF(L203=1,"Included",IF(K203=1,"Outside period","Not eligible"))))</x:f>
      </x:c>
      <x:c r="K203" s="29" t="n">
        <x:f>IF(P203=0,0,IF('Trades'!I203="UNSUPPORTED",4,IF(C203&lt;&gt;"",3,IF('Trades'!I203="OPEN",2,1))))</x:f>
        <x:v>0</x:v>
      </x:c>
      <x:c r="L203" s="29" t="n">
        <x:f>IF(OR(K203&lt;&gt;1,'Summary'!$H$6="Check date filters"),0,IF(AND(OR('Summary'!$B$6="",E203&gt;='Summary'!$B$6),OR('Summary'!$E$6="",E203&lt;'Summary'!$E$6+1)),1,0))</x:f>
        <x:v>0</x:v>
      </x:c>
      <x:c r="M203" s="29" t="n">
        <x:f>IF(AND(L203=1,N203=1,'Trades'!Q203='Summary'!$K$4),1,0)</x:f>
        <x:v>0</x:v>
      </x:c>
      <x:c r="N203" s="29" t="n">
        <x:f>IF(K203&lt;&gt;1,0,IF(NOT(ISNUMBER('Trades'!P203)),0,IF(AND('Trades'!P203&gt;0,'Trades'!P203&lt;=1000000000,ROUND('Trades'!P203,2)='Trades'!P203,OR('Trades'!Q203="PRICE",'Trades'!Q203="ALL_IN")),1,0)))</x:f>
        <x:v>0</x:v>
      </x:c>
      <x:c r="O203" s="29" t="n">
        <x:f>IF(P203=0,0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0,COUNTIFS('Exits'!$B$9:$B$608,'Trades'!A203,'Exits'!$K$9:$K$608,1)))</x:f>
        <x:v>0</x:v>
      </x:c>
      <x:c r="P203" s="29" t="n">
        <x:f>IF(COUNTA('Trades'!A203:I203,'Trades'!K203:T203)=0,0,1)</x:f>
        <x:v>0</x:v>
      </x:c>
    </x:row>
    <x:row r="204" ht="52" customHeight="1">
      <x:c r="A204" s="29" t="str">
        <x:f>IF(P204=0,"",IF('Trades'!A204="","[Trades "&amp;ROW()&amp;"]",'Trades'!A204))</x:f>
      </x:c>
      <x:c r="B204" s="33" t="str">
        <x:f>IF(K204=0,"",CHOOSE(K204,"Completed","Open","Incomplete / invalid","Unsupported"))</x:f>
      </x:c>
      <x:c r="C204" s="33" t="str">
        <x:f>IF(P204=0,"",IF('Trades'!I204="UNSUPPORTED","Additions / reversals are unsupported",IF('Trades'!A204="","Enter a trade ID",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IDs: text starting with A–Z, up to 64 characters; do not use *, ?, ~, =, &lt; or &gt;. Example: T-001.",IF(COUNTIFS('Trades'!$A$9:$A$208,'Trades'!A204)&lt;&gt;1,"Trade ID is duplicated",IF('Trades'!B204="","Enter the symbol",IF(AND('Trades'!C204&lt;&gt;"LONG",'Trades'!C204&lt;&gt;"SHORT"),"Select LONG or SHORT",IF(NOT(ISNUMBER('Trades'!D204)),"Enter a valid opening date/time",IF(OR('Trades'!D204&lt;1,'Trades'!D204&gt;2958465),"Enter a valid opening date/time",IF(NOT(ISNUMBER('Trades'!E204)),"Enter a positive original quantity",IF(OR('Trades'!E204&lt;=0,'Trades'!E204&gt;1000000,ROUND('Trades'!E204,8)&lt;&gt;'Trades'!E204),"Enter a positive original quantity",IF('Trades'!F204="","State the quantity unit",IF(AND('Trades'!I204&lt;&gt;"OPEN",'Trades'!I204&lt;&gt;"CLOSED"),"Select OPEN or CLOSED",IF(AND('Trades'!J204&lt;&gt;"NET",'Trades'!J204&lt;&gt;"GROSS"),"Select NET or GROSS",IF(COUNTIFS('Exits'!$B$9:$B$608,'Trades'!A204,'Exits'!$G$9:$G$608,-1)&gt;0,"Review linked exit rows",IF(D204&gt;'Trades'!E204,"Closed quantity exceeds original",IF(AND('Trades'!I204="OPEN",D204='Trades'!E204),"OPEN conflicts with no remainder",IF('Trades'!I204="OPEN","",IF(O204=0,"Add a closing event in Exits",IF(D204&lt;&gt;'Trades'!E204,"CLOSED requires all quantity closed",IF(AND('Trades'!J204="NET",NOT(ISNUMBER('Trades'!L204))),"Enter the reconciled whole-position net",IF(AND('Trades'!J204="NET",'Trades'!K204&lt;&gt;"YES"),"Confirm the net covers the whole position",IF(IF('Trades'!J204="NET",IF('Trades'!M204="",FALSE,IF(NOT(ISNUMBER('Trades'!M204)),TRUE,OR('Trades'!M204&lt;0,'Trades'!M204&gt;1000000000,ROUND('Trades'!M204,2)&lt;&gt;'Trades'!M204))),FALSE),"Money: at most 2 decimals; absolute input value ≤ 1,000,000,000.",IF(IF('Trades'!J204="NET",IF('Trades'!N204="",FALSE,IF(NOT(ISNUMBER('Trades'!N204)),TRUE,OR('Trades'!N204&lt;0,'Trades'!N204&gt;1000000000,ROUND('Trades'!N204,2)&lt;&gt;'Trades'!N204))),FALSE),"Money: at most 2 decimals; absolute input value ≤ 1,000,000,000.",IF(IF('Trades'!J204="NET",IF('Trades'!O204="",FALSE,IF(NOT(ISNUMBER('Trades'!O204)),TRUE,OR(ABS('Trades'!O204)&gt;1000000000,ROUND('Trades'!O204,2)&lt;&gt;'Trades'!O204))),FALSE),"Money: at most 2 decimals; absolute input value ≤ 1,000,000,000.",IF(AND('Trades'!J204="GROSS",NOT(ISNUMBER('Trades'!M204))),"Enter commission: zero is a value",IF(AND('Trades'!J204="GROSS",'Trades'!M204&lt;0),"Commission must be nonnegative",IF(AND('Trades'!J204="GROSS",NOT(ISNUMBER('Trades'!N204))),"Enter other fees: zero is a value",IF(AND('Trades'!J204="GROSS",'Trades'!N204&lt;0),"Other fees must be nonnegative",IF(AND('Trades'!J204="GROSS",NOT(ISNUMBER('Trades'!O204))),"Enter signed financing, including zero",IF(AND('Trades'!J204="GROSS",NOT(ISNUMBER(F204))),"Enter gross P&amp;L for every exit",IF(IF('Trades'!J204="NET",OR(ABS('Trades'!L204)&gt;1000000000,ROUND('Trades'!L204,2)&lt;&gt;'Trades'!L204),FALSE),"Money: at most 2 decimals; absolute input value ≤ 1,000,000,000.",IF(IF('Trades'!J204="GROSS",OR(ABS('Trades'!M204)&gt;1000000000,ABS('Trades'!N204)&gt;1000000000,ABS('Trades'!O204)&gt;1000000000,ROUND('Trades'!M204,2)&lt;&gt;'Trades'!M204,ROUND('Trades'!N204,2)&lt;&gt;'Trades'!N204,ROUND('Trades'!O204,2)&lt;&gt;'Trades'!O204),FALSE),"Money: at most 2 decimals; absolute input value ≤ 1,000,000,000.",IF(AND('Trades'!G204&lt;&gt;"",OR(NOT(ISNUMBER('Trades'!G204)),'Trades'!G204&lt;=0)),"Enter a positive price or leave blank",IF(AND('Trades'!H204&lt;&gt;"",OR(NOT(ISNUMBER('Trades'!H204)),'Trades'!H204&lt;=0)),"Enter a positive price or leave blank","")))))))))))))))))))))))))))))))))))</x:f>
      </x:c>
      <x:c r="D204" s="31"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n.a.",ROUND(SUMIFS('Exits'!$I$9:$I$608,'Exits'!$B$9:$B$608,'Trades'!A204),8)))</x:f>
      </x:c>
      <x:c r="E204" s="32"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n.a.",IF(OR(O204=0,COUNTIFS('Exits'!$B$9:$B$608,'Trades'!A204,'Exits'!$G$9:$G$608,-1)&gt;0),"n.a.",_xlfn.MAXIFS('Exits'!$C$9:$C$608,'Exits'!$B$9:$B$608,'Trades'!A204))))</x:f>
      </x:c>
      <x:c r="F204" s="30"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n.a.",IF(AND(O204&gt;0,SUMIFS('Exits'!$J$9:$J$608,'Exits'!$B$9:$B$608,'Trades'!A204)=O204),ROUND(SUMIFS('Exits'!$F$9:$F$608,'Exits'!$B$9:$B$608,'Trades'!A204),2),"n.a.")))</x:f>
      </x:c>
      <x:c r="G204" s="30" t="str">
        <x:f>IF(P204=0,"",IF(K204&lt;&gt;1,"n.a.",IF('Trades'!J204="NET",'Trades'!L204,ROUND(F204-'Trades'!M204-'Trades'!N204+'Trades'!O204,2))))</x:f>
      </x:c>
      <x:c r="H204" s="31" t="str">
        <x:f>IF(P204=0,"",IF(N204=1,G204/'Trades'!P204,"n.a."))</x:f>
      </x:c>
      <x:c r="I204" s="33" t="str">
        <x:f>IF(P204=0,"",IF(K204&lt;&gt;1,"Position not completed",IF(NOT(ISNUMBER('Trades'!P204)),"Risk missing or invalid: positive, ≤ 1,000,000,000, at most 2 decimals.",IF(OR('Trades'!P204&lt;=0,'Trades'!P204&gt;1000000000,ROUND('Trades'!P204,2)&lt;&gt;'Trades'!P204),"Risk missing or invalid: positive, ≤ 1,000,000,000, at most 2 decimals.",IF(AND('Trades'!Q204&lt;&gt;"PRICE",'Trades'!Q204&lt;&gt;"ALL_IN"),"Select PRICE or ALL_IN",IF('Trades'!Q204&lt;&gt;'Summary'!$K$4,"Different selected basis","Recorded"))))))</x:f>
      </x:c>
      <x:c r="J204" s="33" t="str">
        <x:f>IF(P204=0,"",IF('Summary'!$H$6="Check date filters","Check date filters",IF(L204=1,"Included",IF(K204=1,"Outside period","Not eligible"))))</x:f>
      </x:c>
      <x:c r="K204" s="29" t="n">
        <x:f>IF(P204=0,0,IF('Trades'!I204="UNSUPPORTED",4,IF(C204&lt;&gt;"",3,IF('Trades'!I204="OPEN",2,1))))</x:f>
        <x:v>0</x:v>
      </x:c>
      <x:c r="L204" s="29" t="n">
        <x:f>IF(OR(K204&lt;&gt;1,'Summary'!$H$6="Check date filters"),0,IF(AND(OR('Summary'!$B$6="",E204&gt;='Summary'!$B$6),OR('Summary'!$E$6="",E204&lt;'Summary'!$E$6+1)),1,0))</x:f>
        <x:v>0</x:v>
      </x:c>
      <x:c r="M204" s="29" t="n">
        <x:f>IF(AND(L204=1,N204=1,'Trades'!Q204='Summary'!$K$4),1,0)</x:f>
        <x:v>0</x:v>
      </x:c>
      <x:c r="N204" s="29" t="n">
        <x:f>IF(K204&lt;&gt;1,0,IF(NOT(ISNUMBER('Trades'!P204)),0,IF(AND('Trades'!P204&gt;0,'Trades'!P204&lt;=1000000000,ROUND('Trades'!P204,2)='Trades'!P204,OR('Trades'!Q204="PRICE",'Trades'!Q204="ALL_IN")),1,0)))</x:f>
        <x:v>0</x:v>
      </x:c>
      <x:c r="O204" s="29" t="n">
        <x:f>IF(P204=0,0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0,COUNTIFS('Exits'!$B$9:$B$608,'Trades'!A204,'Exits'!$K$9:$K$608,1)))</x:f>
        <x:v>0</x:v>
      </x:c>
      <x:c r="P204" s="29" t="n">
        <x:f>IF(COUNTA('Trades'!A204:I204,'Trades'!K204:T204)=0,0,1)</x:f>
        <x:v>0</x:v>
      </x:c>
    </x:row>
    <x:row r="205" ht="52" customHeight="1">
      <x:c r="A205" s="29" t="str">
        <x:f>IF(P205=0,"",IF('Trades'!A205="","[Trades "&amp;ROW()&amp;"]",'Trades'!A205))</x:f>
      </x:c>
      <x:c r="B205" s="33" t="str">
        <x:f>IF(K205=0,"",CHOOSE(K205,"Completed","Open","Incomplete / invalid","Unsupported"))</x:f>
      </x:c>
      <x:c r="C205" s="33" t="str">
        <x:f>IF(P205=0,"",IF('Trades'!I205="UNSUPPORTED","Additions / reversals are unsupported",IF('Trades'!A205="","Enter a trade ID",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IDs: text starting with A–Z, up to 64 characters; do not use *, ?, ~, =, &lt; or &gt;. Example: T-001.",IF(COUNTIFS('Trades'!$A$9:$A$208,'Trades'!A205)&lt;&gt;1,"Trade ID is duplicated",IF('Trades'!B205="","Enter the symbol",IF(AND('Trades'!C205&lt;&gt;"LONG",'Trades'!C205&lt;&gt;"SHORT"),"Select LONG or SHORT",IF(NOT(ISNUMBER('Trades'!D205)),"Enter a valid opening date/time",IF(OR('Trades'!D205&lt;1,'Trades'!D205&gt;2958465),"Enter a valid opening date/time",IF(NOT(ISNUMBER('Trades'!E205)),"Enter a positive original quantity",IF(OR('Trades'!E205&lt;=0,'Trades'!E205&gt;1000000,ROUND('Trades'!E205,8)&lt;&gt;'Trades'!E205),"Enter a positive original quantity",IF('Trades'!F205="","State the quantity unit",IF(AND('Trades'!I205&lt;&gt;"OPEN",'Trades'!I205&lt;&gt;"CLOSED"),"Select OPEN or CLOSED",IF(AND('Trades'!J205&lt;&gt;"NET",'Trades'!J205&lt;&gt;"GROSS"),"Select NET or GROSS",IF(COUNTIFS('Exits'!$B$9:$B$608,'Trades'!A205,'Exits'!$G$9:$G$608,-1)&gt;0,"Review linked exit rows",IF(D205&gt;'Trades'!E205,"Closed quantity exceeds original",IF(AND('Trades'!I205="OPEN",D205='Trades'!E205),"OPEN conflicts with no remainder",IF('Trades'!I205="OPEN","",IF(O205=0,"Add a closing event in Exits",IF(D205&lt;&gt;'Trades'!E205,"CLOSED requires all quantity closed",IF(AND('Trades'!J205="NET",NOT(ISNUMBER('Trades'!L205))),"Enter the reconciled whole-position net",IF(AND('Trades'!J205="NET",'Trades'!K205&lt;&gt;"YES"),"Confirm the net covers the whole position",IF(IF('Trades'!J205="NET",IF('Trades'!M205="",FALSE,IF(NOT(ISNUMBER('Trades'!M205)),TRUE,OR('Trades'!M205&lt;0,'Trades'!M205&gt;1000000000,ROUND('Trades'!M205,2)&lt;&gt;'Trades'!M205))),FALSE),"Money: at most 2 decimals; absolute input value ≤ 1,000,000,000.",IF(IF('Trades'!J205="NET",IF('Trades'!N205="",FALSE,IF(NOT(ISNUMBER('Trades'!N205)),TRUE,OR('Trades'!N205&lt;0,'Trades'!N205&gt;1000000000,ROUND('Trades'!N205,2)&lt;&gt;'Trades'!N205))),FALSE),"Money: at most 2 decimals; absolute input value ≤ 1,000,000,000.",IF(IF('Trades'!J205="NET",IF('Trades'!O205="",FALSE,IF(NOT(ISNUMBER('Trades'!O205)),TRUE,OR(ABS('Trades'!O205)&gt;1000000000,ROUND('Trades'!O205,2)&lt;&gt;'Trades'!O205))),FALSE),"Money: at most 2 decimals; absolute input value ≤ 1,000,000,000.",IF(AND('Trades'!J205="GROSS",NOT(ISNUMBER('Trades'!M205))),"Enter commission: zero is a value",IF(AND('Trades'!J205="GROSS",'Trades'!M205&lt;0),"Commission must be nonnegative",IF(AND('Trades'!J205="GROSS",NOT(ISNUMBER('Trades'!N205))),"Enter other fees: zero is a value",IF(AND('Trades'!J205="GROSS",'Trades'!N205&lt;0),"Other fees must be nonnegative",IF(AND('Trades'!J205="GROSS",NOT(ISNUMBER('Trades'!O205))),"Enter signed financing, including zero",IF(AND('Trades'!J205="GROSS",NOT(ISNUMBER(F205))),"Enter gross P&amp;L for every exit",IF(IF('Trades'!J205="NET",OR(ABS('Trades'!L205)&gt;1000000000,ROUND('Trades'!L205,2)&lt;&gt;'Trades'!L205),FALSE),"Money: at most 2 decimals; absolute input value ≤ 1,000,000,000.",IF(IF('Trades'!J205="GROSS",OR(ABS('Trades'!M205)&gt;1000000000,ABS('Trades'!N205)&gt;1000000000,ABS('Trades'!O205)&gt;1000000000,ROUND('Trades'!M205,2)&lt;&gt;'Trades'!M205,ROUND('Trades'!N205,2)&lt;&gt;'Trades'!N205,ROUND('Trades'!O205,2)&lt;&gt;'Trades'!O205),FALSE),"Money: at most 2 decimals; absolute input value ≤ 1,000,000,000.",IF(AND('Trades'!G205&lt;&gt;"",OR(NOT(ISNUMBER('Trades'!G205)),'Trades'!G205&lt;=0)),"Enter a positive price or leave blank",IF(AND('Trades'!H205&lt;&gt;"",OR(NOT(ISNUMBER('Trades'!H205)),'Trades'!H205&lt;=0)),"Enter a positive price or leave blank","")))))))))))))))))))))))))))))))))))</x:f>
      </x:c>
      <x:c r="D205" s="31"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n.a.",ROUND(SUMIFS('Exits'!$I$9:$I$608,'Exits'!$B$9:$B$608,'Trades'!A205),8)))</x:f>
      </x:c>
      <x:c r="E205" s="32"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n.a.",IF(OR(O205=0,COUNTIFS('Exits'!$B$9:$B$608,'Trades'!A205,'Exits'!$G$9:$G$608,-1)&gt;0),"n.a.",_xlfn.MAXIFS('Exits'!$C$9:$C$608,'Exits'!$B$9:$B$608,'Trades'!A205))))</x:f>
      </x:c>
      <x:c r="F205" s="30"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n.a.",IF(AND(O205&gt;0,SUMIFS('Exits'!$J$9:$J$608,'Exits'!$B$9:$B$608,'Trades'!A205)=O205),ROUND(SUMIFS('Exits'!$F$9:$F$608,'Exits'!$B$9:$B$608,'Trades'!A205),2),"n.a.")))</x:f>
      </x:c>
      <x:c r="G205" s="30" t="str">
        <x:f>IF(P205=0,"",IF(K205&lt;&gt;1,"n.a.",IF('Trades'!J205="NET",'Trades'!L205,ROUND(F205-'Trades'!M205-'Trades'!N205+'Trades'!O205,2))))</x:f>
      </x:c>
      <x:c r="H205" s="31" t="str">
        <x:f>IF(P205=0,"",IF(N205=1,G205/'Trades'!P205,"n.a."))</x:f>
      </x:c>
      <x:c r="I205" s="33" t="str">
        <x:f>IF(P205=0,"",IF(K205&lt;&gt;1,"Position not completed",IF(NOT(ISNUMBER('Trades'!P205)),"Risk missing or invalid: positive, ≤ 1,000,000,000, at most 2 decimals.",IF(OR('Trades'!P205&lt;=0,'Trades'!P205&gt;1000000000,ROUND('Trades'!P205,2)&lt;&gt;'Trades'!P205),"Risk missing or invalid: positive, ≤ 1,000,000,000, at most 2 decimals.",IF(AND('Trades'!Q205&lt;&gt;"PRICE",'Trades'!Q205&lt;&gt;"ALL_IN"),"Select PRICE or ALL_IN",IF('Trades'!Q205&lt;&gt;'Summary'!$K$4,"Different selected basis","Recorded"))))))</x:f>
      </x:c>
      <x:c r="J205" s="33" t="str">
        <x:f>IF(P205=0,"",IF('Summary'!$H$6="Check date filters","Check date filters",IF(L205=1,"Included",IF(K205=1,"Outside period","Not eligible"))))</x:f>
      </x:c>
      <x:c r="K205" s="29" t="n">
        <x:f>IF(P205=0,0,IF('Trades'!I205="UNSUPPORTED",4,IF(C205&lt;&gt;"",3,IF('Trades'!I205="OPEN",2,1))))</x:f>
        <x:v>0</x:v>
      </x:c>
      <x:c r="L205" s="29" t="n">
        <x:f>IF(OR(K205&lt;&gt;1,'Summary'!$H$6="Check date filters"),0,IF(AND(OR('Summary'!$B$6="",E205&gt;='Summary'!$B$6),OR('Summary'!$E$6="",E205&lt;'Summary'!$E$6+1)),1,0))</x:f>
        <x:v>0</x:v>
      </x:c>
      <x:c r="M205" s="29" t="n">
        <x:f>IF(AND(L205=1,N205=1,'Trades'!Q205='Summary'!$K$4),1,0)</x:f>
        <x:v>0</x:v>
      </x:c>
      <x:c r="N205" s="29" t="n">
        <x:f>IF(K205&lt;&gt;1,0,IF(NOT(ISNUMBER('Trades'!P205)),0,IF(AND('Trades'!P205&gt;0,'Trades'!P205&lt;=1000000000,ROUND('Trades'!P205,2)='Trades'!P205,OR('Trades'!Q205="PRICE",'Trades'!Q205="ALL_IN")),1,0)))</x:f>
        <x:v>0</x:v>
      </x:c>
      <x:c r="O205" s="29" t="n">
        <x:f>IF(P205=0,0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0,COUNTIFS('Exits'!$B$9:$B$608,'Trades'!A205,'Exits'!$K$9:$K$608,1)))</x:f>
        <x:v>0</x:v>
      </x:c>
      <x:c r="P205" s="29" t="n">
        <x:f>IF(COUNTA('Trades'!A205:I205,'Trades'!K205:T205)=0,0,1)</x:f>
        <x:v>0</x:v>
      </x:c>
    </x:row>
    <x:row r="206" ht="52" customHeight="1">
      <x:c r="A206" s="29" t="str">
        <x:f>IF(P206=0,"",IF('Trades'!A206="","[Trades "&amp;ROW()&amp;"]",'Trades'!A206))</x:f>
      </x:c>
      <x:c r="B206" s="33" t="str">
        <x:f>IF(K206=0,"",CHOOSE(K206,"Completed","Open","Incomplete / invalid","Unsupported"))</x:f>
      </x:c>
      <x:c r="C206" s="33" t="str">
        <x:f>IF(P206=0,"",IF('Trades'!I206="UNSUPPORTED","Additions / reversals are unsupported",IF('Trades'!A206="","Enter a trade ID",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IDs: text starting with A–Z, up to 64 characters; do not use *, ?, ~, =, &lt; or &gt;. Example: T-001.",IF(COUNTIFS('Trades'!$A$9:$A$208,'Trades'!A206)&lt;&gt;1,"Trade ID is duplicated",IF('Trades'!B206="","Enter the symbol",IF(AND('Trades'!C206&lt;&gt;"LONG",'Trades'!C206&lt;&gt;"SHORT"),"Select LONG or SHORT",IF(NOT(ISNUMBER('Trades'!D206)),"Enter a valid opening date/time",IF(OR('Trades'!D206&lt;1,'Trades'!D206&gt;2958465),"Enter a valid opening date/time",IF(NOT(ISNUMBER('Trades'!E206)),"Enter a positive original quantity",IF(OR('Trades'!E206&lt;=0,'Trades'!E206&gt;1000000,ROUND('Trades'!E206,8)&lt;&gt;'Trades'!E206),"Enter a positive original quantity",IF('Trades'!F206="","State the quantity unit",IF(AND('Trades'!I206&lt;&gt;"OPEN",'Trades'!I206&lt;&gt;"CLOSED"),"Select OPEN or CLOSED",IF(AND('Trades'!J206&lt;&gt;"NET",'Trades'!J206&lt;&gt;"GROSS"),"Select NET or GROSS",IF(COUNTIFS('Exits'!$B$9:$B$608,'Trades'!A206,'Exits'!$G$9:$G$608,-1)&gt;0,"Review linked exit rows",IF(D206&gt;'Trades'!E206,"Closed quantity exceeds original",IF(AND('Trades'!I206="OPEN",D206='Trades'!E206),"OPEN conflicts with no remainder",IF('Trades'!I206="OPEN","",IF(O206=0,"Add a closing event in Exits",IF(D206&lt;&gt;'Trades'!E206,"CLOSED requires all quantity closed",IF(AND('Trades'!J206="NET",NOT(ISNUMBER('Trades'!L206))),"Enter the reconciled whole-position net",IF(AND('Trades'!J206="NET",'Trades'!K206&lt;&gt;"YES"),"Confirm the net covers the whole position",IF(IF('Trades'!J206="NET",IF('Trades'!M206="",FALSE,IF(NOT(ISNUMBER('Trades'!M206)),TRUE,OR('Trades'!M206&lt;0,'Trades'!M206&gt;1000000000,ROUND('Trades'!M206,2)&lt;&gt;'Trades'!M206))),FALSE),"Money: at most 2 decimals; absolute input value ≤ 1,000,000,000.",IF(IF('Trades'!J206="NET",IF('Trades'!N206="",FALSE,IF(NOT(ISNUMBER('Trades'!N206)),TRUE,OR('Trades'!N206&lt;0,'Trades'!N206&gt;1000000000,ROUND('Trades'!N206,2)&lt;&gt;'Trades'!N206))),FALSE),"Money: at most 2 decimals; absolute input value ≤ 1,000,000,000.",IF(IF('Trades'!J206="NET",IF('Trades'!O206="",FALSE,IF(NOT(ISNUMBER('Trades'!O206)),TRUE,OR(ABS('Trades'!O206)&gt;1000000000,ROUND('Trades'!O206,2)&lt;&gt;'Trades'!O206))),FALSE),"Money: at most 2 decimals; absolute input value ≤ 1,000,000,000.",IF(AND('Trades'!J206="GROSS",NOT(ISNUMBER('Trades'!M206))),"Enter commission: zero is a value",IF(AND('Trades'!J206="GROSS",'Trades'!M206&lt;0),"Commission must be nonnegative",IF(AND('Trades'!J206="GROSS",NOT(ISNUMBER('Trades'!N206))),"Enter other fees: zero is a value",IF(AND('Trades'!J206="GROSS",'Trades'!N206&lt;0),"Other fees must be nonnegative",IF(AND('Trades'!J206="GROSS",NOT(ISNUMBER('Trades'!O206))),"Enter signed financing, including zero",IF(AND('Trades'!J206="GROSS",NOT(ISNUMBER(F206))),"Enter gross P&amp;L for every exit",IF(IF('Trades'!J206="NET",OR(ABS('Trades'!L206)&gt;1000000000,ROUND('Trades'!L206,2)&lt;&gt;'Trades'!L206),FALSE),"Money: at most 2 decimals; absolute input value ≤ 1,000,000,000.",IF(IF('Trades'!J206="GROSS",OR(ABS('Trades'!M206)&gt;1000000000,ABS('Trades'!N206)&gt;1000000000,ABS('Trades'!O206)&gt;1000000000,ROUND('Trades'!M206,2)&lt;&gt;'Trades'!M206,ROUND('Trades'!N206,2)&lt;&gt;'Trades'!N206,ROUND('Trades'!O206,2)&lt;&gt;'Trades'!O206),FALSE),"Money: at most 2 decimals; absolute input value ≤ 1,000,000,000.",IF(AND('Trades'!G206&lt;&gt;"",OR(NOT(ISNUMBER('Trades'!G206)),'Trades'!G206&lt;=0)),"Enter a positive price or leave blank",IF(AND('Trades'!H206&lt;&gt;"",OR(NOT(ISNUMBER('Trades'!H206)),'Trades'!H206&lt;=0)),"Enter a positive price or leave blank","")))))))))))))))))))))))))))))))))))</x:f>
      </x:c>
      <x:c r="D206" s="31"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n.a.",ROUND(SUMIFS('Exits'!$I$9:$I$608,'Exits'!$B$9:$B$608,'Trades'!A206),8)))</x:f>
      </x:c>
      <x:c r="E206" s="32"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n.a.",IF(OR(O206=0,COUNTIFS('Exits'!$B$9:$B$608,'Trades'!A206,'Exits'!$G$9:$G$608,-1)&gt;0),"n.a.",_xlfn.MAXIFS('Exits'!$C$9:$C$608,'Exits'!$B$9:$B$608,'Trades'!A206))))</x:f>
      </x:c>
      <x:c r="F206" s="30"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n.a.",IF(AND(O206&gt;0,SUMIFS('Exits'!$J$9:$J$608,'Exits'!$B$9:$B$608,'Trades'!A206)=O206),ROUND(SUMIFS('Exits'!$F$9:$F$608,'Exits'!$B$9:$B$608,'Trades'!A206),2),"n.a.")))</x:f>
      </x:c>
      <x:c r="G206" s="30" t="str">
        <x:f>IF(P206=0,"",IF(K206&lt;&gt;1,"n.a.",IF('Trades'!J206="NET",'Trades'!L206,ROUND(F206-'Trades'!M206-'Trades'!N206+'Trades'!O206,2))))</x:f>
      </x:c>
      <x:c r="H206" s="31" t="str">
        <x:f>IF(P206=0,"",IF(N206=1,G206/'Trades'!P206,"n.a."))</x:f>
      </x:c>
      <x:c r="I206" s="33" t="str">
        <x:f>IF(P206=0,"",IF(K206&lt;&gt;1,"Position not completed",IF(NOT(ISNUMBER('Trades'!P206)),"Risk missing or invalid: positive, ≤ 1,000,000,000, at most 2 decimals.",IF(OR('Trades'!P206&lt;=0,'Trades'!P206&gt;1000000000,ROUND('Trades'!P206,2)&lt;&gt;'Trades'!P206),"Risk missing or invalid: positive, ≤ 1,000,000,000, at most 2 decimals.",IF(AND('Trades'!Q206&lt;&gt;"PRICE",'Trades'!Q206&lt;&gt;"ALL_IN"),"Select PRICE or ALL_IN",IF('Trades'!Q206&lt;&gt;'Summary'!$K$4,"Different selected basis","Recorded"))))))</x:f>
      </x:c>
      <x:c r="J206" s="33" t="str">
        <x:f>IF(P206=0,"",IF('Summary'!$H$6="Check date filters","Check date filters",IF(L206=1,"Included",IF(K206=1,"Outside period","Not eligible"))))</x:f>
      </x:c>
      <x:c r="K206" s="29" t="n">
        <x:f>IF(P206=0,0,IF('Trades'!I206="UNSUPPORTED",4,IF(C206&lt;&gt;"",3,IF('Trades'!I206="OPEN",2,1))))</x:f>
        <x:v>0</x:v>
      </x:c>
      <x:c r="L206" s="29" t="n">
        <x:f>IF(OR(K206&lt;&gt;1,'Summary'!$H$6="Check date filters"),0,IF(AND(OR('Summary'!$B$6="",E206&gt;='Summary'!$B$6),OR('Summary'!$E$6="",E206&lt;'Summary'!$E$6+1)),1,0))</x:f>
        <x:v>0</x:v>
      </x:c>
      <x:c r="M206" s="29" t="n">
        <x:f>IF(AND(L206=1,N206=1,'Trades'!Q206='Summary'!$K$4),1,0)</x:f>
        <x:v>0</x:v>
      </x:c>
      <x:c r="N206" s="29" t="n">
        <x:f>IF(K206&lt;&gt;1,0,IF(NOT(ISNUMBER('Trades'!P206)),0,IF(AND('Trades'!P206&gt;0,'Trades'!P206&lt;=1000000000,ROUND('Trades'!P206,2)='Trades'!P206,OR('Trades'!Q206="PRICE",'Trades'!Q206="ALL_IN")),1,0)))</x:f>
        <x:v>0</x:v>
      </x:c>
      <x:c r="O206" s="29" t="n">
        <x:f>IF(P206=0,0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0,COUNTIFS('Exits'!$B$9:$B$608,'Trades'!A206,'Exits'!$K$9:$K$608,1)))</x:f>
        <x:v>0</x:v>
      </x:c>
      <x:c r="P206" s="29" t="n">
        <x:f>IF(COUNTA('Trades'!A206:I206,'Trades'!K206:T206)=0,0,1)</x:f>
        <x:v>0</x:v>
      </x:c>
    </x:row>
    <x:row r="207" ht="52" customHeight="1">
      <x:c r="A207" s="29" t="str">
        <x:f>IF(P207=0,"",IF('Trades'!A207="","[Trades "&amp;ROW()&amp;"]",'Trades'!A207))</x:f>
      </x:c>
      <x:c r="B207" s="33" t="str">
        <x:f>IF(K207=0,"",CHOOSE(K207,"Completed","Open","Incomplete / invalid","Unsupported"))</x:f>
      </x:c>
      <x:c r="C207" s="33" t="str">
        <x:f>IF(P207=0,"",IF('Trades'!I207="UNSUPPORTED","Additions / reversals are unsupported",IF('Trades'!A207="","Enter a trade ID",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IDs: text starting with A–Z, up to 64 characters; do not use *, ?, ~, =, &lt; or &gt;. Example: T-001.",IF(COUNTIFS('Trades'!$A$9:$A$208,'Trades'!A207)&lt;&gt;1,"Trade ID is duplicated",IF('Trades'!B207="","Enter the symbol",IF(AND('Trades'!C207&lt;&gt;"LONG",'Trades'!C207&lt;&gt;"SHORT"),"Select LONG or SHORT",IF(NOT(ISNUMBER('Trades'!D207)),"Enter a valid opening date/time",IF(OR('Trades'!D207&lt;1,'Trades'!D207&gt;2958465),"Enter a valid opening date/time",IF(NOT(ISNUMBER('Trades'!E207)),"Enter a positive original quantity",IF(OR('Trades'!E207&lt;=0,'Trades'!E207&gt;1000000,ROUND('Trades'!E207,8)&lt;&gt;'Trades'!E207),"Enter a positive original quantity",IF('Trades'!F207="","State the quantity unit",IF(AND('Trades'!I207&lt;&gt;"OPEN",'Trades'!I207&lt;&gt;"CLOSED"),"Select OPEN or CLOSED",IF(AND('Trades'!J207&lt;&gt;"NET",'Trades'!J207&lt;&gt;"GROSS"),"Select NET or GROSS",IF(COUNTIFS('Exits'!$B$9:$B$608,'Trades'!A207,'Exits'!$G$9:$G$608,-1)&gt;0,"Review linked exit rows",IF(D207&gt;'Trades'!E207,"Closed quantity exceeds original",IF(AND('Trades'!I207="OPEN",D207='Trades'!E207),"OPEN conflicts with no remainder",IF('Trades'!I207="OPEN","",IF(O207=0,"Add a closing event in Exits",IF(D207&lt;&gt;'Trades'!E207,"CLOSED requires all quantity closed",IF(AND('Trades'!J207="NET",NOT(ISNUMBER('Trades'!L207))),"Enter the reconciled whole-position net",IF(AND('Trades'!J207="NET",'Trades'!K207&lt;&gt;"YES"),"Confirm the net covers the whole position",IF(IF('Trades'!J207="NET",IF('Trades'!M207="",FALSE,IF(NOT(ISNUMBER('Trades'!M207)),TRUE,OR('Trades'!M207&lt;0,'Trades'!M207&gt;1000000000,ROUND('Trades'!M207,2)&lt;&gt;'Trades'!M207))),FALSE),"Money: at most 2 decimals; absolute input value ≤ 1,000,000,000.",IF(IF('Trades'!J207="NET",IF('Trades'!N207="",FALSE,IF(NOT(ISNUMBER('Trades'!N207)),TRUE,OR('Trades'!N207&lt;0,'Trades'!N207&gt;1000000000,ROUND('Trades'!N207,2)&lt;&gt;'Trades'!N207))),FALSE),"Money: at most 2 decimals; absolute input value ≤ 1,000,000,000.",IF(IF('Trades'!J207="NET",IF('Trades'!O207="",FALSE,IF(NOT(ISNUMBER('Trades'!O207)),TRUE,OR(ABS('Trades'!O207)&gt;1000000000,ROUND('Trades'!O207,2)&lt;&gt;'Trades'!O207))),FALSE),"Money: at most 2 decimals; absolute input value ≤ 1,000,000,000.",IF(AND('Trades'!J207="GROSS",NOT(ISNUMBER('Trades'!M207))),"Enter commission: zero is a value",IF(AND('Trades'!J207="GROSS",'Trades'!M207&lt;0),"Commission must be nonnegative",IF(AND('Trades'!J207="GROSS",NOT(ISNUMBER('Trades'!N207))),"Enter other fees: zero is a value",IF(AND('Trades'!J207="GROSS",'Trades'!N207&lt;0),"Other fees must be nonnegative",IF(AND('Trades'!J207="GROSS",NOT(ISNUMBER('Trades'!O207))),"Enter signed financing, including zero",IF(AND('Trades'!J207="GROSS",NOT(ISNUMBER(F207))),"Enter gross P&amp;L for every exit",IF(IF('Trades'!J207="NET",OR(ABS('Trades'!L207)&gt;1000000000,ROUND('Trades'!L207,2)&lt;&gt;'Trades'!L207),FALSE),"Money: at most 2 decimals; absolute input value ≤ 1,000,000,000.",IF(IF('Trades'!J207="GROSS",OR(ABS('Trades'!M207)&gt;1000000000,ABS('Trades'!N207)&gt;1000000000,ABS('Trades'!O207)&gt;1000000000,ROUND('Trades'!M207,2)&lt;&gt;'Trades'!M207,ROUND('Trades'!N207,2)&lt;&gt;'Trades'!N207,ROUND('Trades'!O207,2)&lt;&gt;'Trades'!O207),FALSE),"Money: at most 2 decimals; absolute input value ≤ 1,000,000,000.",IF(AND('Trades'!G207&lt;&gt;"",OR(NOT(ISNUMBER('Trades'!G207)),'Trades'!G207&lt;=0)),"Enter a positive price or leave blank",IF(AND('Trades'!H207&lt;&gt;"",OR(NOT(ISNUMBER('Trades'!H207)),'Trades'!H207&lt;=0)),"Enter a positive price or leave blank","")))))))))))))))))))))))))))))))))))</x:f>
      </x:c>
      <x:c r="D207" s="31"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n.a.",ROUND(SUMIFS('Exits'!$I$9:$I$608,'Exits'!$B$9:$B$608,'Trades'!A207),8)))</x:f>
      </x:c>
      <x:c r="E207" s="32"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n.a.",IF(OR(O207=0,COUNTIFS('Exits'!$B$9:$B$608,'Trades'!A207,'Exits'!$G$9:$G$608,-1)&gt;0),"n.a.",_xlfn.MAXIFS('Exits'!$C$9:$C$608,'Exits'!$B$9:$B$608,'Trades'!A207))))</x:f>
      </x:c>
      <x:c r="F207" s="30"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n.a.",IF(AND(O207&gt;0,SUMIFS('Exits'!$J$9:$J$608,'Exits'!$B$9:$B$608,'Trades'!A207)=O207),ROUND(SUMIFS('Exits'!$F$9:$F$608,'Exits'!$B$9:$B$608,'Trades'!A207),2),"n.a.")))</x:f>
      </x:c>
      <x:c r="G207" s="30" t="str">
        <x:f>IF(P207=0,"",IF(K207&lt;&gt;1,"n.a.",IF('Trades'!J207="NET",'Trades'!L207,ROUND(F207-'Trades'!M207-'Trades'!N207+'Trades'!O207,2))))</x:f>
      </x:c>
      <x:c r="H207" s="31" t="str">
        <x:f>IF(P207=0,"",IF(N207=1,G207/'Trades'!P207,"n.a."))</x:f>
      </x:c>
      <x:c r="I207" s="33" t="str">
        <x:f>IF(P207=0,"",IF(K207&lt;&gt;1,"Position not completed",IF(NOT(ISNUMBER('Trades'!P207)),"Risk missing or invalid: positive, ≤ 1,000,000,000, at most 2 decimals.",IF(OR('Trades'!P207&lt;=0,'Trades'!P207&gt;1000000000,ROUND('Trades'!P207,2)&lt;&gt;'Trades'!P207),"Risk missing or invalid: positive, ≤ 1,000,000,000, at most 2 decimals.",IF(AND('Trades'!Q207&lt;&gt;"PRICE",'Trades'!Q207&lt;&gt;"ALL_IN"),"Select PRICE or ALL_IN",IF('Trades'!Q207&lt;&gt;'Summary'!$K$4,"Different selected basis","Recorded"))))))</x:f>
      </x:c>
      <x:c r="J207" s="33" t="str">
        <x:f>IF(P207=0,"",IF('Summary'!$H$6="Check date filters","Check date filters",IF(L207=1,"Included",IF(K207=1,"Outside period","Not eligible"))))</x:f>
      </x:c>
      <x:c r="K207" s="29" t="n">
        <x:f>IF(P207=0,0,IF('Trades'!I207="UNSUPPORTED",4,IF(C207&lt;&gt;"",3,IF('Trades'!I207="OPEN",2,1))))</x:f>
        <x:v>0</x:v>
      </x:c>
      <x:c r="L207" s="29" t="n">
        <x:f>IF(OR(K207&lt;&gt;1,'Summary'!$H$6="Check date filters"),0,IF(AND(OR('Summary'!$B$6="",E207&gt;='Summary'!$B$6),OR('Summary'!$E$6="",E207&lt;'Summary'!$E$6+1)),1,0))</x:f>
        <x:v>0</x:v>
      </x:c>
      <x:c r="M207" s="29" t="n">
        <x:f>IF(AND(L207=1,N207=1,'Trades'!Q207='Summary'!$K$4),1,0)</x:f>
        <x:v>0</x:v>
      </x:c>
      <x:c r="N207" s="29" t="n">
        <x:f>IF(K207&lt;&gt;1,0,IF(NOT(ISNUMBER('Trades'!P207)),0,IF(AND('Trades'!P207&gt;0,'Trades'!P207&lt;=1000000000,ROUND('Trades'!P207,2)='Trades'!P207,OR('Trades'!Q207="PRICE",'Trades'!Q207="ALL_IN")),1,0)))</x:f>
        <x:v>0</x:v>
      </x:c>
      <x:c r="O207" s="29" t="n">
        <x:f>IF(P207=0,0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0,COUNTIFS('Exits'!$B$9:$B$608,'Trades'!A207,'Exits'!$K$9:$K$608,1)))</x:f>
        <x:v>0</x:v>
      </x:c>
      <x:c r="P207" s="29" t="n">
        <x:f>IF(COUNTA('Trades'!A207:I207,'Trades'!K207:T207)=0,0,1)</x:f>
        <x:v>0</x:v>
      </x:c>
    </x:row>
    <x:row r="208" ht="52" customHeight="1">
      <x:c r="A208" s="29" t="str">
        <x:f>IF(P208=0,"",IF('Trades'!A208="","[Trades "&amp;ROW()&amp;"]",'Trades'!A208))</x:f>
      </x:c>
      <x:c r="B208" s="33" t="str">
        <x:f>IF(K208=0,"",CHOOSE(K208,"Completed","Open","Incomplete / invalid","Unsupported"))</x:f>
      </x:c>
      <x:c r="C208" s="33" t="str">
        <x:f>IF(P208=0,"",IF('Trades'!I208="UNSUPPORTED","Additions / reversals are unsupported",IF('Trades'!A208="","Enter a trade ID",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IDs: text starting with A–Z, up to 64 characters; do not use *, ?, ~, =, &lt; or &gt;. Example: T-001.",IF(COUNTIFS('Trades'!$A$9:$A$208,'Trades'!A208)&lt;&gt;1,"Trade ID is duplicated",IF('Trades'!B208="","Enter the symbol",IF(AND('Trades'!C208&lt;&gt;"LONG",'Trades'!C208&lt;&gt;"SHORT"),"Select LONG or SHORT",IF(NOT(ISNUMBER('Trades'!D208)),"Enter a valid opening date/time",IF(OR('Trades'!D208&lt;1,'Trades'!D208&gt;2958465),"Enter a valid opening date/time",IF(NOT(ISNUMBER('Trades'!E208)),"Enter a positive original quantity",IF(OR('Trades'!E208&lt;=0,'Trades'!E208&gt;1000000,ROUND('Trades'!E208,8)&lt;&gt;'Trades'!E208),"Enter a positive original quantity",IF('Trades'!F208="","State the quantity unit",IF(AND('Trades'!I208&lt;&gt;"OPEN",'Trades'!I208&lt;&gt;"CLOSED"),"Select OPEN or CLOSED",IF(AND('Trades'!J208&lt;&gt;"NET",'Trades'!J208&lt;&gt;"GROSS"),"Select NET or GROSS",IF(COUNTIFS('Exits'!$B$9:$B$608,'Trades'!A208,'Exits'!$G$9:$G$608,-1)&gt;0,"Review linked exit rows",IF(D208&gt;'Trades'!E208,"Closed quantity exceeds original",IF(AND('Trades'!I208="OPEN",D208='Trades'!E208),"OPEN conflicts with no remainder",IF('Trades'!I208="OPEN","",IF(O208=0,"Add a closing event in Exits",IF(D208&lt;&gt;'Trades'!E208,"CLOSED requires all quantity closed",IF(AND('Trades'!J208="NET",NOT(ISNUMBER('Trades'!L208))),"Enter the reconciled whole-position net",IF(AND('Trades'!J208="NET",'Trades'!K208&lt;&gt;"YES"),"Confirm the net covers the whole position",IF(IF('Trades'!J208="NET",IF('Trades'!M208="",FALSE,IF(NOT(ISNUMBER('Trades'!M208)),TRUE,OR('Trades'!M208&lt;0,'Trades'!M208&gt;1000000000,ROUND('Trades'!M208,2)&lt;&gt;'Trades'!M208))),FALSE),"Money: at most 2 decimals; absolute input value ≤ 1,000,000,000.",IF(IF('Trades'!J208="NET",IF('Trades'!N208="",FALSE,IF(NOT(ISNUMBER('Trades'!N208)),TRUE,OR('Trades'!N208&lt;0,'Trades'!N208&gt;1000000000,ROUND('Trades'!N208,2)&lt;&gt;'Trades'!N208))),FALSE),"Money: at most 2 decimals; absolute input value ≤ 1,000,000,000.",IF(IF('Trades'!J208="NET",IF('Trades'!O208="",FALSE,IF(NOT(ISNUMBER('Trades'!O208)),TRUE,OR(ABS('Trades'!O208)&gt;1000000000,ROUND('Trades'!O208,2)&lt;&gt;'Trades'!O208))),FALSE),"Money: at most 2 decimals; absolute input value ≤ 1,000,000,000.",IF(AND('Trades'!J208="GROSS",NOT(ISNUMBER('Trades'!M208))),"Enter commission: zero is a value",IF(AND('Trades'!J208="GROSS",'Trades'!M208&lt;0),"Commission must be nonnegative",IF(AND('Trades'!J208="GROSS",NOT(ISNUMBER('Trades'!N208))),"Enter other fees: zero is a value",IF(AND('Trades'!J208="GROSS",'Trades'!N208&lt;0),"Other fees must be nonnegative",IF(AND('Trades'!J208="GROSS",NOT(ISNUMBER('Trades'!O208))),"Enter signed financing, including zero",IF(AND('Trades'!J208="GROSS",NOT(ISNUMBER(F208))),"Enter gross P&amp;L for every exit",IF(IF('Trades'!J208="NET",OR(ABS('Trades'!L208)&gt;1000000000,ROUND('Trades'!L208,2)&lt;&gt;'Trades'!L208),FALSE),"Money: at most 2 decimals; absolute input value ≤ 1,000,000,000.",IF(IF('Trades'!J208="GROSS",OR(ABS('Trades'!M208)&gt;1000000000,ABS('Trades'!N208)&gt;1000000000,ABS('Trades'!O208)&gt;1000000000,ROUND('Trades'!M208,2)&lt;&gt;'Trades'!M208,ROUND('Trades'!N208,2)&lt;&gt;'Trades'!N208,ROUND('Trades'!O208,2)&lt;&gt;'Trades'!O208),FALSE),"Money: at most 2 decimals; absolute input value ≤ 1,000,000,000.",IF(AND('Trades'!G208&lt;&gt;"",OR(NOT(ISNUMBER('Trades'!G208)),'Trades'!G208&lt;=0)),"Enter a positive price or leave blank",IF(AND('Trades'!H208&lt;&gt;"",OR(NOT(ISNUMBER('Trades'!H208)),'Trades'!H208&lt;=0)),"Enter a positive price or leave blank","")))))))))))))))))))))))))))))))))))</x:f>
      </x:c>
      <x:c r="D208" s="31"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n.a.",ROUND(SUMIFS('Exits'!$I$9:$I$608,'Exits'!$B$9:$B$608,'Trades'!A208),8)))</x:f>
      </x:c>
      <x:c r="E208" s="32"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n.a.",IF(OR(O208=0,COUNTIFS('Exits'!$B$9:$B$608,'Trades'!A208,'Exits'!$G$9:$G$608,-1)&gt;0),"n.a.",_xlfn.MAXIFS('Exits'!$C$9:$C$608,'Exits'!$B$9:$B$608,'Trades'!A208))))</x:f>
      </x:c>
      <x:c r="F208" s="30"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n.a.",IF(AND(O208&gt;0,SUMIFS('Exits'!$J$9:$J$608,'Exits'!$B$9:$B$608,'Trades'!A208)=O208),ROUND(SUMIFS('Exits'!$F$9:$F$608,'Exits'!$B$9:$B$608,'Trades'!A208),2),"n.a.")))</x:f>
      </x:c>
      <x:c r="G208" s="30" t="str">
        <x:f>IF(P208=0,"",IF(K208&lt;&gt;1,"n.a.",IF('Trades'!J208="NET",'Trades'!L208,ROUND(F208-'Trades'!M208-'Trades'!N208+'Trades'!O208,2))))</x:f>
      </x:c>
      <x:c r="H208" s="31" t="str">
        <x:f>IF(P208=0,"",IF(N208=1,G208/'Trades'!P208,"n.a."))</x:f>
      </x:c>
      <x:c r="I208" s="33" t="str">
        <x:f>IF(P208=0,"",IF(K208&lt;&gt;1,"Position not completed",IF(NOT(ISNUMBER('Trades'!P208)),"Risk missing or invalid: positive, ≤ 1,000,000,000, at most 2 decimals.",IF(OR('Trades'!P208&lt;=0,'Trades'!P208&gt;1000000000,ROUND('Trades'!P208,2)&lt;&gt;'Trades'!P208),"Risk missing or invalid: positive, ≤ 1,000,000,000, at most 2 decimals.",IF(AND('Trades'!Q208&lt;&gt;"PRICE",'Trades'!Q208&lt;&gt;"ALL_IN"),"Select PRICE or ALL_IN",IF('Trades'!Q208&lt;&gt;'Summary'!$K$4,"Different selected basis","Recorded"))))))</x:f>
      </x:c>
      <x:c r="J208" s="33" t="str">
        <x:f>IF(P208=0,"",IF('Summary'!$H$6="Check date filters","Check date filters",IF(L208=1,"Included",IF(K208=1,"Outside period","Not eligible"))))</x:f>
      </x:c>
      <x:c r="K208" s="29" t="n">
        <x:f>IF(P208=0,0,IF('Trades'!I208="UNSUPPORTED",4,IF(C208&lt;&gt;"",3,IF('Trades'!I208="OPEN",2,1))))</x:f>
        <x:v>0</x:v>
      </x:c>
      <x:c r="L208" s="29" t="n">
        <x:f>IF(OR(K208&lt;&gt;1,'Summary'!$H$6="Check date filters"),0,IF(AND(OR('Summary'!$B$6="",E208&gt;='Summary'!$B$6),OR('Summary'!$E$6="",E208&lt;'Summary'!$E$6+1)),1,0))</x:f>
        <x:v>0</x:v>
      </x:c>
      <x:c r="M208" s="29" t="n">
        <x:f>IF(AND(L208=1,N208=1,'Trades'!Q208='Summary'!$K$4),1,0)</x:f>
        <x:v>0</x:v>
      </x:c>
      <x:c r="N208" s="29" t="n">
        <x:f>IF(K208&lt;&gt;1,0,IF(NOT(ISNUMBER('Trades'!P208)),0,IF(AND('Trades'!P208&gt;0,'Trades'!P208&lt;=1000000000,ROUND('Trades'!P208,2)='Trades'!P208,OR('Trades'!Q208="PRICE",'Trades'!Q208="ALL_IN")),1,0)))</x:f>
        <x:v>0</x:v>
      </x:c>
      <x:c r="O208" s="29" t="n">
        <x:f>IF(P208=0,0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0,COUNTIFS('Exits'!$B$9:$B$608,'Trades'!A208,'Exits'!$K$9:$K$608,1)))</x:f>
        <x:v>0</x:v>
      </x:c>
      <x:c r="P208" s="29" t="n">
        <x:f>IF(COUNTA('Trades'!A208:I208,'Trades'!K208:T208)=0,0,1)</x:f>
        <x:v>0</x:v>
      </x:c>
    </x:row>
  </x:sheetData>
  <x:conditionalFormatting sqref="B9:C208">
    <x:cfRule type="expression" dxfId="1" priority="1">
      <x:formula>$K9=3</x:formula>
    </x:cfRule>
  </x:conditionalFormatting>
  <x:pageMargins left="0.7" right="0.7" top="0.75" bottom="0.75" header="0.3" footer="0.3"/>
</x:worksheet>
</file>

<file path=xl/worksheets/sheet3.xml><?xml version="1.0" encoding="utf-8"?>
<x:worksheet xmlns:x="http://schemas.openxmlformats.org/spreadsheetml/2006/main">
  <x:sheetPr>
    <x:tabColor rgb="FF8DA6BE"/>
  </x:sheetPr>
  <x:sheetViews>
    <x:sheetView showGridLines="0" workbookViewId="0">
      <x:pane xSplit="1" ySplit="8" topLeftCell="B9" activePane="bottomRight" state="frozen"/>
    </x:sheetView>
  </x:sheetViews>
  <x:sheetFormatPr defaultRowHeight="15"/>
  <x:cols>
    <x:col min="1" max="1" width="19" hidden="0" customWidth="1"/>
    <x:col min="2" max="2" width="19" hidden="0" customWidth="1"/>
    <x:col min="3" max="3" width="17" hidden="0" customWidth="1"/>
    <x:col min="4" max="4" width="24"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 min="16" max="16" width="17" hidden="0" customWidth="1"/>
    <x:col min="17" max="17" width="17" hidden="0" customWidth="1"/>
    <x:col min="18" max="18" width="34" hidden="0" customWidth="1"/>
    <x:col min="19" max="19" width="34" hidden="0" customWidth="1"/>
    <x:col min="20" max="20" width="34" hidden="0" customWidth="1"/>
  </x:cols>
  <x:sheetData>
    <x:row r="1" ht="21" customHeight="1">
      <x:c r="A1" s="2"/>
      <x:c r="B1" s="2"/>
      <x:c r="C1" s="2"/>
      <x:c r="D1" s="2"/>
      <x:c r="E1" s="2"/>
      <x:c r="F1" s="2"/>
      <x:c r="G1" s="2"/>
      <x:c r="H1" s="2"/>
      <x:c r="I1" s="2"/>
      <x:c r="J1" s="2"/>
      <x:c r="K1" s="2"/>
      <x:c r="L1" s="2"/>
      <x:c r="M1" s="2"/>
      <x:c r="N1" s="2"/>
      <x:c r="O1" s="2"/>
      <x:c r="P1" s="2"/>
      <x:c r="Q1" s="2"/>
      <x:c r="R1" s="2"/>
      <x:c r="S1" s="2"/>
      <x:c r="T1" s="2"/>
    </x:row>
    <x:row r="2" ht="30" customHeight="1">
      <x:c r="A2" s="4" t="str">
        <x:v>Trades: one row per original position</x:v>
      </x:c>
      <x:c r="B2" s="5"/>
      <x:c r="C2" s="5"/>
      <x:c r="D2" s="5"/>
      <x:c r="E2" s="5"/>
      <x:c r="F2" s="5"/>
      <x:c r="G2" s="5"/>
      <x:c r="H2" s="5"/>
      <x:c r="I2" s="5"/>
      <x:c r="J2" s="5"/>
      <x:c r="K2" s="5"/>
      <x:c r="L2" s="5"/>
      <x:c r="M2" s="2"/>
      <x:c r="N2" s="2"/>
      <x:c r="O2" s="2"/>
      <x:c r="P2" s="2"/>
      <x:c r="Q2" s="2"/>
      <x:c r="R2" s="2"/>
      <x:c r="S2" s="2"/>
      <x:c r="T2" s="2"/>
    </x:row>
    <x:row r="3" ht="21" customHeight="1">
      <x:c r="A3" s="2"/>
      <x:c r="B3" s="2"/>
      <x:c r="C3" s="2"/>
      <x:c r="D3" s="2"/>
      <x:c r="E3" s="2"/>
      <x:c r="F3" s="2"/>
      <x:c r="G3" s="2"/>
      <x:c r="H3" s="2"/>
      <x:c r="I3" s="2"/>
      <x:c r="J3" s="2"/>
      <x:c r="K3" s="2"/>
      <x:c r="L3" s="2"/>
      <x:c r="M3" s="2"/>
      <x:c r="N3" s="2"/>
      <x:c r="O3" s="2"/>
      <x:c r="P3" s="2"/>
      <x:c r="Q3" s="2"/>
      <x:c r="R3" s="2"/>
      <x:c r="S3" s="2"/>
      <x:c r="T3" s="2"/>
    </x:row>
    <x:row r="4" ht="21" customHeight="1">
      <x:c r="A4" s="25" t="str">
        <x:v>Yellow cells are inputs. Grey cells contain formulas. Use the code legends in Readme.</x:v>
      </x:c>
      <x:c r="B4" s="2"/>
      <x:c r="C4" s="2"/>
      <x:c r="D4" s="2"/>
      <x:c r="E4" s="2"/>
      <x:c r="F4" s="2"/>
      <x:c r="G4" s="2"/>
      <x:c r="H4" s="2"/>
      <x:c r="I4" s="2"/>
      <x:c r="J4" s="2"/>
      <x:c r="K4" s="2"/>
      <x:c r="L4" s="2"/>
      <x:c r="M4" s="2"/>
      <x:c r="N4" s="2"/>
      <x:c r="O4" s="2"/>
      <x:c r="P4" s="2"/>
      <x:c r="Q4" s="2"/>
      <x:c r="R4" s="2"/>
      <x:c r="S4" s="2"/>
      <x:c r="T4" s="2"/>
    </x:row>
    <x:row r="5" ht="21" customHeight="1">
      <x:c r="A5" s="25" t="str">
        <x:v>Capacity: 200 positions and 600 exits. Do not add rows beyond the prepared range.</x:v>
      </x:c>
      <x:c r="B5" s="2"/>
      <x:c r="C5" s="2"/>
      <x:c r="D5" s="2"/>
      <x:c r="E5" s="2"/>
      <x:c r="F5" s="2"/>
      <x:c r="G5" s="2"/>
      <x:c r="H5" s="2"/>
      <x:c r="I5" s="2"/>
      <x:c r="J5" s="2"/>
      <x:c r="K5" s="2"/>
      <x:c r="L5" s="2"/>
      <x:c r="M5" s="2"/>
      <x:c r="N5" s="2"/>
      <x:c r="O5" s="2"/>
      <x:c r="P5" s="2"/>
      <x:c r="Q5" s="2"/>
      <x:c r="R5" s="2"/>
      <x:c r="S5" s="2"/>
      <x:c r="T5" s="2"/>
    </x:row>
    <x:row r="6" ht="21" customHeight="1">
      <x:c r="A6" s="25" t="str">
        <x:v>All money is in the selected currency. Changing its label does not convert amounts.</x:v>
      </x:c>
      <x:c r="B6" s="2"/>
      <x:c r="C6" s="2"/>
      <x:c r="D6" s="2"/>
      <x:c r="E6" s="2"/>
      <x:c r="F6" s="2"/>
      <x:c r="G6" s="2"/>
      <x:c r="H6" s="2"/>
      <x:c r="I6" s="2"/>
      <x:c r="J6" s="2"/>
      <x:c r="K6" s="2"/>
      <x:c r="L6" s="2"/>
      <x:c r="M6" s="2"/>
      <x:c r="N6" s="2"/>
      <x:c r="O6" s="2"/>
      <x:c r="P6" s="2"/>
      <x:c r="Q6" s="2"/>
      <x:c r="R6" s="2"/>
      <x:c r="S6" s="2"/>
      <x:c r="T6" s="2"/>
    </x:row>
    <x:row r="7" ht="21" customHeight="1">
      <x:c r="A7" s="25" t="str">
        <x:v>IDs: text starting with A–Z, up to 64 characters; do not use *, ?, ~, =, &lt; or &gt;. Example: T-001.</x:v>
      </x:c>
      <x:c r="B7" s="2"/>
      <x:c r="C7" s="2"/>
      <x:c r="D7" s="2"/>
      <x:c r="E7" s="2"/>
      <x:c r="F7" s="2"/>
      <x:c r="G7" s="2"/>
      <x:c r="H7" s="2"/>
      <x:c r="I7" s="2"/>
      <x:c r="J7" s="2"/>
      <x:c r="K7" s="2"/>
      <x:c r="L7" s="2"/>
      <x:c r="M7" s="2"/>
      <x:c r="N7" s="2"/>
      <x:c r="O7" s="2"/>
      <x:c r="P7" s="2"/>
      <x:c r="Q7" s="2"/>
      <x:c r="R7" s="2"/>
      <x:c r="S7" s="2"/>
      <x:c r="T7" s="2"/>
    </x:row>
    <x:row r="8" ht="46" customHeight="1">
      <x:c r="A8" s="18" t="str">
        <x:v>Trade ID</x:v>
      </x:c>
      <x:c r="B8" s="28" t="str">
        <x:v>Symbol</x:v>
      </x:c>
      <x:c r="C8" s="28" t="str">
        <x:v>Direction</x:v>
      </x:c>
      <x:c r="D8" s="28" t="str">
        <x:v>Opened at</x:v>
      </x:c>
      <x:c r="E8" s="28" t="str">
        <x:v>Original quantity</x:v>
      </x:c>
      <x:c r="F8" s="28" t="str">
        <x:v>Quantity unit</x:v>
      </x:c>
      <x:c r="G8" s="28" t="str">
        <x:v>Entry price (optional)</x:v>
      </x:c>
      <x:c r="H8" s="28" t="str">
        <x:v>Initial stop (optional)</x:v>
      </x:c>
      <x:c r="I8" s="28" t="str">
        <x:v>State</x:v>
      </x:c>
      <x:c r="J8" s="28" t="str">
        <x:v>P&amp;L mode</x:v>
      </x:c>
      <x:c r="K8" s="28" t="str">
        <x:v>Net reconciled?</x:v>
      </x:c>
      <x:c r="L8" s="28" t="str">
        <x:v>Statement net P&amp;L</x:v>
      </x:c>
      <x:c r="M8" s="28" t="str">
        <x:v>Commission cost</x:v>
      </x:c>
      <x:c r="N8" s="28" t="str">
        <x:v>Other fees</x:v>
      </x:c>
      <x:c r="O8" s="28" t="str">
        <x:v>Financing (+/−)</x:v>
      </x:c>
      <x:c r="P8" s="28" t="str">
        <x:v>Initial risk</x:v>
      </x:c>
      <x:c r="Q8" s="28" t="str">
        <x:v>Risk basis</x:v>
      </x:c>
      <x:c r="R8" s="28" t="str">
        <x:v>Setup</x:v>
      </x:c>
      <x:c r="S8" s="28" t="str">
        <x:v>Plan</x:v>
      </x:c>
      <x:c r="T8" s="19" t="str">
        <x:v>Lesson</x:v>
      </x:c>
    </x:row>
    <x:row r="9" ht="21" customHeight="1">
      <x:c r="A9" s="34" t="str">
        <x:v>A</x:v>
      </x:c>
      <x:c r="B9" s="34" t="str">
        <x:v>EDU-LINEAR</x:v>
      </x:c>
      <x:c r="C9" s="9" t="str">
        <x:v>LONG</x:v>
      </x:c>
      <x:c r="D9" s="35" t="n">
        <x:v>46296.416666666664</x:v>
      </x:c>
      <x:c r="E9" s="36" t="n">
        <x:v>100</x:v>
      </x:c>
      <x:c r="F9" s="36" t="str">
        <x:v>unit</x:v>
      </x:c>
      <x:c r="G9" s="36" t="n">
        <x:v>50</x:v>
      </x:c>
      <x:c r="H9" s="36" t="n">
        <x:v>49</x:v>
      </x:c>
      <x:c r="I9" s="9" t="str">
        <x:v>CLOSED</x:v>
      </x:c>
      <x:c r="J9" s="9" t="str">
        <x:v>GROSS</x:v>
      </x:c>
      <x:c r="K9" s="9"/>
      <x:c r="L9" s="37"/>
      <x:c r="M9" s="37" t="n">
        <x:v>6</x:v>
      </x:c>
      <x:c r="N9" s="37" t="n">
        <x:v>0</x:v>
      </x:c>
      <x:c r="O9" s="37" t="n">
        <x:v>-2</x:v>
      </x:c>
      <x:c r="P9" s="37" t="n">
        <x:v>100</x:v>
      </x:c>
      <x:c r="Q9" s="9" t="str">
        <x:v>PRICE</x:v>
      </x:c>
      <x:c r="R9" s="9"/>
      <x:c r="S9" s="9"/>
      <x:c r="T9" s="9"/>
    </x:row>
    <x:row r="10" ht="21" customHeight="1">
      <x:c r="A10" s="34" t="str">
        <x:v>B</x:v>
      </x:c>
      <x:c r="B10" s="34" t="str">
        <x:v>EDU-LINEAR</x:v>
      </x:c>
      <x:c r="C10" s="9" t="str">
        <x:v>SHORT</x:v>
      </x:c>
      <x:c r="D10" s="35" t="n">
        <x:v>46297.5</x:v>
      </x:c>
      <x:c r="E10" s="36" t="n">
        <x:v>50</x:v>
      </x:c>
      <x:c r="F10" s="36" t="str">
        <x:v>unit</x:v>
      </x:c>
      <x:c r="G10" s="36" t="n">
        <x:v>20</x:v>
      </x:c>
      <x:c r="H10" s="36" t="n">
        <x:v>21</x:v>
      </x:c>
      <x:c r="I10" s="9" t="str">
        <x:v>CLOSED</x:v>
      </x:c>
      <x:c r="J10" s="9" t="str">
        <x:v>GROSS</x:v>
      </x:c>
      <x:c r="K10" s="9"/>
      <x:c r="L10" s="37"/>
      <x:c r="M10" s="37" t="n">
        <x:v>4</x:v>
      </x:c>
      <x:c r="N10" s="37" t="n">
        <x:v>2</x:v>
      </x:c>
      <x:c r="O10" s="37" t="n">
        <x:v>1</x:v>
      </x:c>
      <x:c r="P10" s="37" t="n">
        <x:v>50</x:v>
      </x:c>
      <x:c r="Q10" s="9" t="str">
        <x:v>PRICE</x:v>
      </x:c>
      <x:c r="R10" s="9"/>
      <x:c r="S10" s="9"/>
      <x:c r="T10" s="9"/>
    </x:row>
    <x:row r="11" ht="21" customHeight="1">
      <x:c r="A11" s="34" t="str">
        <x:v>C</x:v>
      </x:c>
      <x:c r="B11" s="34" t="str">
        <x:v>EDU-LINEAR</x:v>
      </x:c>
      <x:c r="C11" s="9" t="str">
        <x:v>LONG</x:v>
      </x:c>
      <x:c r="D11" s="35" t="n">
        <x:v>46298.541666666664</x:v>
      </x:c>
      <x:c r="E11" s="36" t="n">
        <x:v>20</x:v>
      </x:c>
      <x:c r="F11" s="36" t="str">
        <x:v>unit</x:v>
      </x:c>
      <x:c r="G11" s="36" t="n">
        <x:v>100</x:v>
      </x:c>
      <x:c r="H11" s="36"/>
      <x:c r="I11" s="9" t="str">
        <x:v>CLOSED</x:v>
      </x:c>
      <x:c r="J11" s="9" t="str">
        <x:v>GROSS</x:v>
      </x:c>
      <x:c r="K11" s="9"/>
      <x:c r="L11" s="37"/>
      <x:c r="M11" s="37" t="n">
        <x:v>3</x:v>
      </x:c>
      <x:c r="N11" s="37" t="n">
        <x:v>1</x:v>
      </x:c>
      <x:c r="O11" s="37" t="n">
        <x:v>-1</x:v>
      </x:c>
      <x:c r="P11" s="37"/>
      <x:c r="Q11" s="9"/>
      <x:c r="R11" s="9"/>
      <x:c r="S11" s="9"/>
      <x:c r="T11" s="9"/>
    </x:row>
    <x:row r="12" ht="21" customHeight="1">
      <x:c r="A12" s="34"/>
      <x:c r="B12" s="34"/>
      <x:c r="C12" s="9"/>
      <x:c r="D12" s="35"/>
      <x:c r="E12" s="36"/>
      <x:c r="F12" s="36"/>
      <x:c r="G12" s="36"/>
      <x:c r="H12" s="36"/>
      <x:c r="I12" s="9"/>
      <x:c r="J12" s="9" t="str">
        <x:v>NET</x:v>
      </x:c>
      <x:c r="K12" s="9"/>
      <x:c r="L12" s="37"/>
      <x:c r="M12" s="37"/>
      <x:c r="N12" s="37"/>
      <x:c r="O12" s="37"/>
      <x:c r="P12" s="37"/>
      <x:c r="Q12" s="9"/>
      <x:c r="R12" s="9"/>
      <x:c r="S12" s="9"/>
      <x:c r="T12" s="9"/>
    </x:row>
    <x:row r="13" ht="21" customHeight="1">
      <x:c r="A13" s="34"/>
      <x:c r="B13" s="34"/>
      <x:c r="C13" s="9"/>
      <x:c r="D13" s="35"/>
      <x:c r="E13" s="36"/>
      <x:c r="F13" s="36"/>
      <x:c r="G13" s="36"/>
      <x:c r="H13" s="36"/>
      <x:c r="I13" s="9"/>
      <x:c r="J13" s="9" t="str">
        <x:v>NET</x:v>
      </x:c>
      <x:c r="K13" s="9"/>
      <x:c r="L13" s="37"/>
      <x:c r="M13" s="37"/>
      <x:c r="N13" s="37"/>
      <x:c r="O13" s="37"/>
      <x:c r="P13" s="37"/>
      <x:c r="Q13" s="9"/>
      <x:c r="R13" s="9"/>
      <x:c r="S13" s="9"/>
      <x:c r="T13" s="9"/>
    </x:row>
    <x:row r="14" ht="21" customHeight="1">
      <x:c r="A14" s="34"/>
      <x:c r="B14" s="34"/>
      <x:c r="C14" s="9"/>
      <x:c r="D14" s="35"/>
      <x:c r="E14" s="36"/>
      <x:c r="F14" s="36"/>
      <x:c r="G14" s="36"/>
      <x:c r="H14" s="36"/>
      <x:c r="I14" s="9"/>
      <x:c r="J14" s="9" t="str">
        <x:v>NET</x:v>
      </x:c>
      <x:c r="K14" s="9"/>
      <x:c r="L14" s="37"/>
      <x:c r="M14" s="37"/>
      <x:c r="N14" s="37"/>
      <x:c r="O14" s="37"/>
      <x:c r="P14" s="37"/>
      <x:c r="Q14" s="9"/>
      <x:c r="R14" s="9"/>
      <x:c r="S14" s="9"/>
      <x:c r="T14" s="9"/>
    </x:row>
    <x:row r="15" ht="21" customHeight="1">
      <x:c r="A15" s="34"/>
      <x:c r="B15" s="34"/>
      <x:c r="C15" s="9"/>
      <x:c r="D15" s="35"/>
      <x:c r="E15" s="36"/>
      <x:c r="F15" s="36"/>
      <x:c r="G15" s="36"/>
      <x:c r="H15" s="36"/>
      <x:c r="I15" s="9"/>
      <x:c r="J15" s="9" t="str">
        <x:v>NET</x:v>
      </x:c>
      <x:c r="K15" s="9"/>
      <x:c r="L15" s="37"/>
      <x:c r="M15" s="37"/>
      <x:c r="N15" s="37"/>
      <x:c r="O15" s="37"/>
      <x:c r="P15" s="37"/>
      <x:c r="Q15" s="9"/>
      <x:c r="R15" s="9"/>
      <x:c r="S15" s="9"/>
      <x:c r="T15" s="9"/>
    </x:row>
    <x:row r="16" ht="21" customHeight="1">
      <x:c r="A16" s="34"/>
      <x:c r="B16" s="34"/>
      <x:c r="C16" s="9"/>
      <x:c r="D16" s="35"/>
      <x:c r="E16" s="36"/>
      <x:c r="F16" s="36"/>
      <x:c r="G16" s="36"/>
      <x:c r="H16" s="36"/>
      <x:c r="I16" s="9"/>
      <x:c r="J16" s="9" t="str">
        <x:v>NET</x:v>
      </x:c>
      <x:c r="K16" s="9"/>
      <x:c r="L16" s="37"/>
      <x:c r="M16" s="37"/>
      <x:c r="N16" s="37"/>
      <x:c r="O16" s="37"/>
      <x:c r="P16" s="37"/>
      <x:c r="Q16" s="9"/>
      <x:c r="R16" s="9"/>
      <x:c r="S16" s="9"/>
      <x:c r="T16" s="9"/>
    </x:row>
    <x:row r="17" ht="21" customHeight="1">
      <x:c r="A17" s="34"/>
      <x:c r="B17" s="34"/>
      <x:c r="C17" s="9"/>
      <x:c r="D17" s="35"/>
      <x:c r="E17" s="36"/>
      <x:c r="F17" s="36"/>
      <x:c r="G17" s="36"/>
      <x:c r="H17" s="36"/>
      <x:c r="I17" s="9"/>
      <x:c r="J17" s="9" t="str">
        <x:v>NET</x:v>
      </x:c>
      <x:c r="K17" s="9"/>
      <x:c r="L17" s="37"/>
      <x:c r="M17" s="37"/>
      <x:c r="N17" s="37"/>
      <x:c r="O17" s="37"/>
      <x:c r="P17" s="37"/>
      <x:c r="Q17" s="9"/>
      <x:c r="R17" s="9"/>
      <x:c r="S17" s="9"/>
      <x:c r="T17" s="9"/>
    </x:row>
    <x:row r="18" ht="21" customHeight="1">
      <x:c r="A18" s="34"/>
      <x:c r="B18" s="34"/>
      <x:c r="C18" s="9"/>
      <x:c r="D18" s="35"/>
      <x:c r="E18" s="36"/>
      <x:c r="F18" s="36"/>
      <x:c r="G18" s="36"/>
      <x:c r="H18" s="36"/>
      <x:c r="I18" s="9"/>
      <x:c r="J18" s="9" t="str">
        <x:v>NET</x:v>
      </x:c>
      <x:c r="K18" s="9"/>
      <x:c r="L18" s="37"/>
      <x:c r="M18" s="37"/>
      <x:c r="N18" s="37"/>
      <x:c r="O18" s="37"/>
      <x:c r="P18" s="37"/>
      <x:c r="Q18" s="9"/>
      <x:c r="R18" s="9"/>
      <x:c r="S18" s="9"/>
      <x:c r="T18" s="9"/>
    </x:row>
    <x:row r="19" ht="21" customHeight="1">
      <x:c r="A19" s="34"/>
      <x:c r="B19" s="34"/>
      <x:c r="C19" s="9"/>
      <x:c r="D19" s="35"/>
      <x:c r="E19" s="36"/>
      <x:c r="F19" s="36"/>
      <x:c r="G19" s="36"/>
      <x:c r="H19" s="36"/>
      <x:c r="I19" s="9"/>
      <x:c r="J19" s="9" t="str">
        <x:v>NET</x:v>
      </x:c>
      <x:c r="K19" s="9"/>
      <x:c r="L19" s="37"/>
      <x:c r="M19" s="37"/>
      <x:c r="N19" s="37"/>
      <x:c r="O19" s="37"/>
      <x:c r="P19" s="37"/>
      <x:c r="Q19" s="9"/>
      <x:c r="R19" s="9"/>
      <x:c r="S19" s="9"/>
      <x:c r="T19" s="9"/>
    </x:row>
    <x:row r="20" ht="21" customHeight="1">
      <x:c r="A20" s="34"/>
      <x:c r="B20" s="34"/>
      <x:c r="C20" s="9"/>
      <x:c r="D20" s="35"/>
      <x:c r="E20" s="36"/>
      <x:c r="F20" s="36"/>
      <x:c r="G20" s="36"/>
      <x:c r="H20" s="36"/>
      <x:c r="I20" s="9"/>
      <x:c r="J20" s="9" t="str">
        <x:v>NET</x:v>
      </x:c>
      <x:c r="K20" s="9"/>
      <x:c r="L20" s="37"/>
      <x:c r="M20" s="37"/>
      <x:c r="N20" s="37"/>
      <x:c r="O20" s="37"/>
      <x:c r="P20" s="37"/>
      <x:c r="Q20" s="9"/>
      <x:c r="R20" s="9"/>
      <x:c r="S20" s="9"/>
      <x:c r="T20" s="9"/>
    </x:row>
    <x:row r="21" ht="21" customHeight="1">
      <x:c r="A21" s="34"/>
      <x:c r="B21" s="34"/>
      <x:c r="C21" s="9"/>
      <x:c r="D21" s="35"/>
      <x:c r="E21" s="36"/>
      <x:c r="F21" s="36"/>
      <x:c r="G21" s="36"/>
      <x:c r="H21" s="36"/>
      <x:c r="I21" s="9"/>
      <x:c r="J21" s="9" t="str">
        <x:v>NET</x:v>
      </x:c>
      <x:c r="K21" s="9"/>
      <x:c r="L21" s="37"/>
      <x:c r="M21" s="37"/>
      <x:c r="N21" s="37"/>
      <x:c r="O21" s="37"/>
      <x:c r="P21" s="37"/>
      <x:c r="Q21" s="9"/>
      <x:c r="R21" s="9"/>
      <x:c r="S21" s="9"/>
      <x:c r="T21" s="9"/>
    </x:row>
    <x:row r="22" ht="21" customHeight="1">
      <x:c r="A22" s="34"/>
      <x:c r="B22" s="34"/>
      <x:c r="C22" s="9"/>
      <x:c r="D22" s="35"/>
      <x:c r="E22" s="36"/>
      <x:c r="F22" s="36"/>
      <x:c r="G22" s="36"/>
      <x:c r="H22" s="36"/>
      <x:c r="I22" s="9"/>
      <x:c r="J22" s="9" t="str">
        <x:v>NET</x:v>
      </x:c>
      <x:c r="K22" s="9"/>
      <x:c r="L22" s="37"/>
      <x:c r="M22" s="37"/>
      <x:c r="N22" s="37"/>
      <x:c r="O22" s="37"/>
      <x:c r="P22" s="37"/>
      <x:c r="Q22" s="9"/>
      <x:c r="R22" s="9"/>
      <x:c r="S22" s="9"/>
      <x:c r="T22" s="9"/>
    </x:row>
    <x:row r="23" ht="21" customHeight="1">
      <x:c r="A23" s="34"/>
      <x:c r="B23" s="34"/>
      <x:c r="C23" s="9"/>
      <x:c r="D23" s="35"/>
      <x:c r="E23" s="36"/>
      <x:c r="F23" s="36"/>
      <x:c r="G23" s="36"/>
      <x:c r="H23" s="36"/>
      <x:c r="I23" s="9"/>
      <x:c r="J23" s="9" t="str">
        <x:v>NET</x:v>
      </x:c>
      <x:c r="K23" s="9"/>
      <x:c r="L23" s="37"/>
      <x:c r="M23" s="37"/>
      <x:c r="N23" s="37"/>
      <x:c r="O23" s="37"/>
      <x:c r="P23" s="37"/>
      <x:c r="Q23" s="9"/>
      <x:c r="R23" s="9"/>
      <x:c r="S23" s="9"/>
      <x:c r="T23" s="9"/>
    </x:row>
    <x:row r="24" ht="21" customHeight="1">
      <x:c r="A24" s="34"/>
      <x:c r="B24" s="34"/>
      <x:c r="C24" s="9"/>
      <x:c r="D24" s="35"/>
      <x:c r="E24" s="36"/>
      <x:c r="F24" s="36"/>
      <x:c r="G24" s="36"/>
      <x:c r="H24" s="36"/>
      <x:c r="I24" s="9"/>
      <x:c r="J24" s="9" t="str">
        <x:v>NET</x:v>
      </x:c>
      <x:c r="K24" s="9"/>
      <x:c r="L24" s="37"/>
      <x:c r="M24" s="37"/>
      <x:c r="N24" s="37"/>
      <x:c r="O24" s="37"/>
      <x:c r="P24" s="37"/>
      <x:c r="Q24" s="9"/>
      <x:c r="R24" s="9"/>
      <x:c r="S24" s="9"/>
      <x:c r="T24" s="9"/>
    </x:row>
    <x:row r="25" ht="21" customHeight="1">
      <x:c r="A25" s="34"/>
      <x:c r="B25" s="34"/>
      <x:c r="C25" s="9"/>
      <x:c r="D25" s="35"/>
      <x:c r="E25" s="36"/>
      <x:c r="F25" s="36"/>
      <x:c r="G25" s="36"/>
      <x:c r="H25" s="36"/>
      <x:c r="I25" s="9"/>
      <x:c r="J25" s="9" t="str">
        <x:v>NET</x:v>
      </x:c>
      <x:c r="K25" s="9"/>
      <x:c r="L25" s="37"/>
      <x:c r="M25" s="37"/>
      <x:c r="N25" s="37"/>
      <x:c r="O25" s="37"/>
      <x:c r="P25" s="37"/>
      <x:c r="Q25" s="9"/>
      <x:c r="R25" s="9"/>
      <x:c r="S25" s="9"/>
      <x:c r="T25" s="9"/>
    </x:row>
    <x:row r="26" ht="21" customHeight="1">
      <x:c r="A26" s="34"/>
      <x:c r="B26" s="34"/>
      <x:c r="C26" s="9"/>
      <x:c r="D26" s="35"/>
      <x:c r="E26" s="36"/>
      <x:c r="F26" s="36"/>
      <x:c r="G26" s="36"/>
      <x:c r="H26" s="36"/>
      <x:c r="I26" s="9"/>
      <x:c r="J26" s="9" t="str">
        <x:v>NET</x:v>
      </x:c>
      <x:c r="K26" s="9"/>
      <x:c r="L26" s="37"/>
      <x:c r="M26" s="37"/>
      <x:c r="N26" s="37"/>
      <x:c r="O26" s="37"/>
      <x:c r="P26" s="37"/>
      <x:c r="Q26" s="9"/>
      <x:c r="R26" s="9"/>
      <x:c r="S26" s="9"/>
      <x:c r="T26" s="9"/>
    </x:row>
    <x:row r="27" ht="21" customHeight="1">
      <x:c r="A27" s="34"/>
      <x:c r="B27" s="34"/>
      <x:c r="C27" s="9"/>
      <x:c r="D27" s="35"/>
      <x:c r="E27" s="36"/>
      <x:c r="F27" s="36"/>
      <x:c r="G27" s="36"/>
      <x:c r="H27" s="36"/>
      <x:c r="I27" s="9"/>
      <x:c r="J27" s="9" t="str">
        <x:v>NET</x:v>
      </x:c>
      <x:c r="K27" s="9"/>
      <x:c r="L27" s="37"/>
      <x:c r="M27" s="37"/>
      <x:c r="N27" s="37"/>
      <x:c r="O27" s="37"/>
      <x:c r="P27" s="37"/>
      <x:c r="Q27" s="9"/>
      <x:c r="R27" s="9"/>
      <x:c r="S27" s="9"/>
      <x:c r="T27" s="9"/>
    </x:row>
    <x:row r="28" ht="21" customHeight="1">
      <x:c r="A28" s="34"/>
      <x:c r="B28" s="34"/>
      <x:c r="C28" s="9"/>
      <x:c r="D28" s="35"/>
      <x:c r="E28" s="36"/>
      <x:c r="F28" s="36"/>
      <x:c r="G28" s="36"/>
      <x:c r="H28" s="36"/>
      <x:c r="I28" s="9"/>
      <x:c r="J28" s="9" t="str">
        <x:v>NET</x:v>
      </x:c>
      <x:c r="K28" s="9"/>
      <x:c r="L28" s="37"/>
      <x:c r="M28" s="37"/>
      <x:c r="N28" s="37"/>
      <x:c r="O28" s="37"/>
      <x:c r="P28" s="37"/>
      <x:c r="Q28" s="9"/>
      <x:c r="R28" s="9"/>
      <x:c r="S28" s="9"/>
      <x:c r="T28" s="9"/>
    </x:row>
    <x:row r="29" ht="21" customHeight="1">
      <x:c r="A29" s="34"/>
      <x:c r="B29" s="34"/>
      <x:c r="C29" s="9"/>
      <x:c r="D29" s="35"/>
      <x:c r="E29" s="36"/>
      <x:c r="F29" s="36"/>
      <x:c r="G29" s="36"/>
      <x:c r="H29" s="36"/>
      <x:c r="I29" s="9"/>
      <x:c r="J29" s="9" t="str">
        <x:v>NET</x:v>
      </x:c>
      <x:c r="K29" s="9"/>
      <x:c r="L29" s="37"/>
      <x:c r="M29" s="37"/>
      <x:c r="N29" s="37"/>
      <x:c r="O29" s="37"/>
      <x:c r="P29" s="37"/>
      <x:c r="Q29" s="9"/>
      <x:c r="R29" s="9"/>
      <x:c r="S29" s="9"/>
      <x:c r="T29" s="9"/>
    </x:row>
    <x:row r="30" ht="21" customHeight="1">
      <x:c r="A30" s="34"/>
      <x:c r="B30" s="34"/>
      <x:c r="C30" s="9"/>
      <x:c r="D30" s="35"/>
      <x:c r="E30" s="36"/>
      <x:c r="F30" s="36"/>
      <x:c r="G30" s="36"/>
      <x:c r="H30" s="36"/>
      <x:c r="I30" s="9"/>
      <x:c r="J30" s="9" t="str">
        <x:v>NET</x:v>
      </x:c>
      <x:c r="K30" s="9"/>
      <x:c r="L30" s="37"/>
      <x:c r="M30" s="37"/>
      <x:c r="N30" s="37"/>
      <x:c r="O30" s="37"/>
      <x:c r="P30" s="37"/>
      <x:c r="Q30" s="9"/>
      <x:c r="R30" s="9"/>
      <x:c r="S30" s="9"/>
      <x:c r="T30" s="9"/>
    </x:row>
    <x:row r="31" ht="21" customHeight="1">
      <x:c r="A31" s="34"/>
      <x:c r="B31" s="34"/>
      <x:c r="C31" s="9"/>
      <x:c r="D31" s="35"/>
      <x:c r="E31" s="36"/>
      <x:c r="F31" s="36"/>
      <x:c r="G31" s="36"/>
      <x:c r="H31" s="36"/>
      <x:c r="I31" s="9"/>
      <x:c r="J31" s="9" t="str">
        <x:v>NET</x:v>
      </x:c>
      <x:c r="K31" s="9"/>
      <x:c r="L31" s="37"/>
      <x:c r="M31" s="37"/>
      <x:c r="N31" s="37"/>
      <x:c r="O31" s="37"/>
      <x:c r="P31" s="37"/>
      <x:c r="Q31" s="9"/>
      <x:c r="R31" s="9"/>
      <x:c r="S31" s="9"/>
      <x:c r="T31" s="9"/>
    </x:row>
    <x:row r="32" ht="21" customHeight="1">
      <x:c r="A32" s="34"/>
      <x:c r="B32" s="34"/>
      <x:c r="C32" s="9"/>
      <x:c r="D32" s="35"/>
      <x:c r="E32" s="36"/>
      <x:c r="F32" s="36"/>
      <x:c r="G32" s="36"/>
      <x:c r="H32" s="36"/>
      <x:c r="I32" s="9"/>
      <x:c r="J32" s="9" t="str">
        <x:v>NET</x:v>
      </x:c>
      <x:c r="K32" s="9"/>
      <x:c r="L32" s="37"/>
      <x:c r="M32" s="37"/>
      <x:c r="N32" s="37"/>
      <x:c r="O32" s="37"/>
      <x:c r="P32" s="37"/>
      <x:c r="Q32" s="9"/>
      <x:c r="R32" s="9"/>
      <x:c r="S32" s="9"/>
      <x:c r="T32" s="9"/>
    </x:row>
    <x:row r="33" ht="21" customHeight="1">
      <x:c r="A33" s="34"/>
      <x:c r="B33" s="34"/>
      <x:c r="C33" s="9"/>
      <x:c r="D33" s="35"/>
      <x:c r="E33" s="36"/>
      <x:c r="F33" s="36"/>
      <x:c r="G33" s="36"/>
      <x:c r="H33" s="36"/>
      <x:c r="I33" s="9"/>
      <x:c r="J33" s="9" t="str">
        <x:v>NET</x:v>
      </x:c>
      <x:c r="K33" s="9"/>
      <x:c r="L33" s="37"/>
      <x:c r="M33" s="37"/>
      <x:c r="N33" s="37"/>
      <x:c r="O33" s="37"/>
      <x:c r="P33" s="37"/>
      <x:c r="Q33" s="9"/>
      <x:c r="R33" s="9"/>
      <x:c r="S33" s="9"/>
      <x:c r="T33" s="9"/>
    </x:row>
    <x:row r="34" ht="21" customHeight="1">
      <x:c r="A34" s="34"/>
      <x:c r="B34" s="34"/>
      <x:c r="C34" s="9"/>
      <x:c r="D34" s="35"/>
      <x:c r="E34" s="36"/>
      <x:c r="F34" s="36"/>
      <x:c r="G34" s="36"/>
      <x:c r="H34" s="36"/>
      <x:c r="I34" s="9"/>
      <x:c r="J34" s="9" t="str">
        <x:v>NET</x:v>
      </x:c>
      <x:c r="K34" s="9"/>
      <x:c r="L34" s="37"/>
      <x:c r="M34" s="37"/>
      <x:c r="N34" s="37"/>
      <x:c r="O34" s="37"/>
      <x:c r="P34" s="37"/>
      <x:c r="Q34" s="9"/>
      <x:c r="R34" s="9"/>
      <x:c r="S34" s="9"/>
      <x:c r="T34" s="9"/>
    </x:row>
    <x:row r="35" ht="21" customHeight="1">
      <x:c r="A35" s="34"/>
      <x:c r="B35" s="34"/>
      <x:c r="C35" s="9"/>
      <x:c r="D35" s="35"/>
      <x:c r="E35" s="36"/>
      <x:c r="F35" s="36"/>
      <x:c r="G35" s="36"/>
      <x:c r="H35" s="36"/>
      <x:c r="I35" s="9"/>
      <x:c r="J35" s="9" t="str">
        <x:v>NET</x:v>
      </x:c>
      <x:c r="K35" s="9"/>
      <x:c r="L35" s="37"/>
      <x:c r="M35" s="37"/>
      <x:c r="N35" s="37"/>
      <x:c r="O35" s="37"/>
      <x:c r="P35" s="37"/>
      <x:c r="Q35" s="9"/>
      <x:c r="R35" s="9"/>
      <x:c r="S35" s="9"/>
      <x:c r="T35" s="9"/>
    </x:row>
    <x:row r="36" ht="21" customHeight="1">
      <x:c r="A36" s="34"/>
      <x:c r="B36" s="34"/>
      <x:c r="C36" s="9"/>
      <x:c r="D36" s="35"/>
      <x:c r="E36" s="36"/>
      <x:c r="F36" s="36"/>
      <x:c r="G36" s="36"/>
      <x:c r="H36" s="36"/>
      <x:c r="I36" s="9"/>
      <x:c r="J36" s="9" t="str">
        <x:v>NET</x:v>
      </x:c>
      <x:c r="K36" s="9"/>
      <x:c r="L36" s="37"/>
      <x:c r="M36" s="37"/>
      <x:c r="N36" s="37"/>
      <x:c r="O36" s="37"/>
      <x:c r="P36" s="37"/>
      <x:c r="Q36" s="9"/>
      <x:c r="R36" s="9"/>
      <x:c r="S36" s="9"/>
      <x:c r="T36" s="9"/>
    </x:row>
    <x:row r="37" ht="21" customHeight="1">
      <x:c r="A37" s="34"/>
      <x:c r="B37" s="34"/>
      <x:c r="C37" s="9"/>
      <x:c r="D37" s="35"/>
      <x:c r="E37" s="36"/>
      <x:c r="F37" s="36"/>
      <x:c r="G37" s="36"/>
      <x:c r="H37" s="36"/>
      <x:c r="I37" s="9"/>
      <x:c r="J37" s="9" t="str">
        <x:v>NET</x:v>
      </x:c>
      <x:c r="K37" s="9"/>
      <x:c r="L37" s="37"/>
      <x:c r="M37" s="37"/>
      <x:c r="N37" s="37"/>
      <x:c r="O37" s="37"/>
      <x:c r="P37" s="37"/>
      <x:c r="Q37" s="9"/>
      <x:c r="R37" s="9"/>
      <x:c r="S37" s="9"/>
      <x:c r="T37" s="9"/>
    </x:row>
    <x:row r="38" ht="21" customHeight="1">
      <x:c r="A38" s="34"/>
      <x:c r="B38" s="34"/>
      <x:c r="C38" s="9"/>
      <x:c r="D38" s="35"/>
      <x:c r="E38" s="36"/>
      <x:c r="F38" s="36"/>
      <x:c r="G38" s="36"/>
      <x:c r="H38" s="36"/>
      <x:c r="I38" s="9"/>
      <x:c r="J38" s="9" t="str">
        <x:v>NET</x:v>
      </x:c>
      <x:c r="K38" s="9"/>
      <x:c r="L38" s="37"/>
      <x:c r="M38" s="37"/>
      <x:c r="N38" s="37"/>
      <x:c r="O38" s="37"/>
      <x:c r="P38" s="37"/>
      <x:c r="Q38" s="9"/>
      <x:c r="R38" s="9"/>
      <x:c r="S38" s="9"/>
      <x:c r="T38" s="9"/>
    </x:row>
    <x:row r="39" ht="21" customHeight="1">
      <x:c r="A39" s="34"/>
      <x:c r="B39" s="34"/>
      <x:c r="C39" s="9"/>
      <x:c r="D39" s="35"/>
      <x:c r="E39" s="36"/>
      <x:c r="F39" s="36"/>
      <x:c r="G39" s="36"/>
      <x:c r="H39" s="36"/>
      <x:c r="I39" s="9"/>
      <x:c r="J39" s="9" t="str">
        <x:v>NET</x:v>
      </x:c>
      <x:c r="K39" s="9"/>
      <x:c r="L39" s="37"/>
      <x:c r="M39" s="37"/>
      <x:c r="N39" s="37"/>
      <x:c r="O39" s="37"/>
      <x:c r="P39" s="37"/>
      <x:c r="Q39" s="9"/>
      <x:c r="R39" s="9"/>
      <x:c r="S39" s="9"/>
      <x:c r="T39" s="9"/>
    </x:row>
    <x:row r="40" ht="21" customHeight="1">
      <x:c r="A40" s="34"/>
      <x:c r="B40" s="34"/>
      <x:c r="C40" s="9"/>
      <x:c r="D40" s="35"/>
      <x:c r="E40" s="36"/>
      <x:c r="F40" s="36"/>
      <x:c r="G40" s="36"/>
      <x:c r="H40" s="36"/>
      <x:c r="I40" s="9"/>
      <x:c r="J40" s="9" t="str">
        <x:v>NET</x:v>
      </x:c>
      <x:c r="K40" s="9"/>
      <x:c r="L40" s="37"/>
      <x:c r="M40" s="37"/>
      <x:c r="N40" s="37"/>
      <x:c r="O40" s="37"/>
      <x:c r="P40" s="37"/>
      <x:c r="Q40" s="9"/>
      <x:c r="R40" s="9"/>
      <x:c r="S40" s="9"/>
      <x:c r="T40" s="9"/>
    </x:row>
    <x:row r="41" ht="21" customHeight="1">
      <x:c r="A41" s="34"/>
      <x:c r="B41" s="34"/>
      <x:c r="C41" s="9"/>
      <x:c r="D41" s="35"/>
      <x:c r="E41" s="36"/>
      <x:c r="F41" s="36"/>
      <x:c r="G41" s="36"/>
      <x:c r="H41" s="36"/>
      <x:c r="I41" s="9"/>
      <x:c r="J41" s="9" t="str">
        <x:v>NET</x:v>
      </x:c>
      <x:c r="K41" s="9"/>
      <x:c r="L41" s="37"/>
      <x:c r="M41" s="37"/>
      <x:c r="N41" s="37"/>
      <x:c r="O41" s="37"/>
      <x:c r="P41" s="37"/>
      <x:c r="Q41" s="9"/>
      <x:c r="R41" s="9"/>
      <x:c r="S41" s="9"/>
      <x:c r="T41" s="9"/>
    </x:row>
    <x:row r="42" ht="21" customHeight="1">
      <x:c r="A42" s="34"/>
      <x:c r="B42" s="34"/>
      <x:c r="C42" s="9"/>
      <x:c r="D42" s="35"/>
      <x:c r="E42" s="36"/>
      <x:c r="F42" s="36"/>
      <x:c r="G42" s="36"/>
      <x:c r="H42" s="36"/>
      <x:c r="I42" s="9"/>
      <x:c r="J42" s="9" t="str">
        <x:v>NET</x:v>
      </x:c>
      <x:c r="K42" s="9"/>
      <x:c r="L42" s="37"/>
      <x:c r="M42" s="37"/>
      <x:c r="N42" s="37"/>
      <x:c r="O42" s="37"/>
      <x:c r="P42" s="37"/>
      <x:c r="Q42" s="9"/>
      <x:c r="R42" s="9"/>
      <x:c r="S42" s="9"/>
      <x:c r="T42" s="9"/>
    </x:row>
    <x:row r="43" ht="21" customHeight="1">
      <x:c r="A43" s="34"/>
      <x:c r="B43" s="34"/>
      <x:c r="C43" s="9"/>
      <x:c r="D43" s="35"/>
      <x:c r="E43" s="36"/>
      <x:c r="F43" s="36"/>
      <x:c r="G43" s="36"/>
      <x:c r="H43" s="36"/>
      <x:c r="I43" s="9"/>
      <x:c r="J43" s="9" t="str">
        <x:v>NET</x:v>
      </x:c>
      <x:c r="K43" s="9"/>
      <x:c r="L43" s="37"/>
      <x:c r="M43" s="37"/>
      <x:c r="N43" s="37"/>
      <x:c r="O43" s="37"/>
      <x:c r="P43" s="37"/>
      <x:c r="Q43" s="9"/>
      <x:c r="R43" s="9"/>
      <x:c r="S43" s="9"/>
      <x:c r="T43" s="9"/>
    </x:row>
    <x:row r="44" ht="21" customHeight="1">
      <x:c r="A44" s="34"/>
      <x:c r="B44" s="34"/>
      <x:c r="C44" s="9"/>
      <x:c r="D44" s="35"/>
      <x:c r="E44" s="36"/>
      <x:c r="F44" s="36"/>
      <x:c r="G44" s="36"/>
      <x:c r="H44" s="36"/>
      <x:c r="I44" s="9"/>
      <x:c r="J44" s="9" t="str">
        <x:v>NET</x:v>
      </x:c>
      <x:c r="K44" s="9"/>
      <x:c r="L44" s="37"/>
      <x:c r="M44" s="37"/>
      <x:c r="N44" s="37"/>
      <x:c r="O44" s="37"/>
      <x:c r="P44" s="37"/>
      <x:c r="Q44" s="9"/>
      <x:c r="R44" s="9"/>
      <x:c r="S44" s="9"/>
      <x:c r="T44" s="9"/>
    </x:row>
    <x:row r="45" ht="21" customHeight="1">
      <x:c r="A45" s="34"/>
      <x:c r="B45" s="34"/>
      <x:c r="C45" s="9"/>
      <x:c r="D45" s="35"/>
      <x:c r="E45" s="36"/>
      <x:c r="F45" s="36"/>
      <x:c r="G45" s="36"/>
      <x:c r="H45" s="36"/>
      <x:c r="I45" s="9"/>
      <x:c r="J45" s="9" t="str">
        <x:v>NET</x:v>
      </x:c>
      <x:c r="K45" s="9"/>
      <x:c r="L45" s="37"/>
      <x:c r="M45" s="37"/>
      <x:c r="N45" s="37"/>
      <x:c r="O45" s="37"/>
      <x:c r="P45" s="37"/>
      <x:c r="Q45" s="9"/>
      <x:c r="R45" s="9"/>
      <x:c r="S45" s="9"/>
      <x:c r="T45" s="9"/>
    </x:row>
    <x:row r="46" ht="21" customHeight="1">
      <x:c r="A46" s="34"/>
      <x:c r="B46" s="34"/>
      <x:c r="C46" s="9"/>
      <x:c r="D46" s="35"/>
      <x:c r="E46" s="36"/>
      <x:c r="F46" s="36"/>
      <x:c r="G46" s="36"/>
      <x:c r="H46" s="36"/>
      <x:c r="I46" s="9"/>
      <x:c r="J46" s="9" t="str">
        <x:v>NET</x:v>
      </x:c>
      <x:c r="K46" s="9"/>
      <x:c r="L46" s="37"/>
      <x:c r="M46" s="37"/>
      <x:c r="N46" s="37"/>
      <x:c r="O46" s="37"/>
      <x:c r="P46" s="37"/>
      <x:c r="Q46" s="9"/>
      <x:c r="R46" s="9"/>
      <x:c r="S46" s="9"/>
      <x:c r="T46" s="9"/>
    </x:row>
    <x:row r="47" ht="21" customHeight="1">
      <x:c r="A47" s="34"/>
      <x:c r="B47" s="34"/>
      <x:c r="C47" s="9"/>
      <x:c r="D47" s="35"/>
      <x:c r="E47" s="36"/>
      <x:c r="F47" s="36"/>
      <x:c r="G47" s="36"/>
      <x:c r="H47" s="36"/>
      <x:c r="I47" s="9"/>
      <x:c r="J47" s="9" t="str">
        <x:v>NET</x:v>
      </x:c>
      <x:c r="K47" s="9"/>
      <x:c r="L47" s="37"/>
      <x:c r="M47" s="37"/>
      <x:c r="N47" s="37"/>
      <x:c r="O47" s="37"/>
      <x:c r="P47" s="37"/>
      <x:c r="Q47" s="9"/>
      <x:c r="R47" s="9"/>
      <x:c r="S47" s="9"/>
      <x:c r="T47" s="9"/>
    </x:row>
    <x:row r="48" ht="21" customHeight="1">
      <x:c r="A48" s="34"/>
      <x:c r="B48" s="34"/>
      <x:c r="C48" s="9"/>
      <x:c r="D48" s="35"/>
      <x:c r="E48" s="36"/>
      <x:c r="F48" s="36"/>
      <x:c r="G48" s="36"/>
      <x:c r="H48" s="36"/>
      <x:c r="I48" s="9"/>
      <x:c r="J48" s="9" t="str">
        <x:v>NET</x:v>
      </x:c>
      <x:c r="K48" s="9"/>
      <x:c r="L48" s="37"/>
      <x:c r="M48" s="37"/>
      <x:c r="N48" s="37"/>
      <x:c r="O48" s="37"/>
      <x:c r="P48" s="37"/>
      <x:c r="Q48" s="9"/>
      <x:c r="R48" s="9"/>
      <x:c r="S48" s="9"/>
      <x:c r="T48" s="9"/>
    </x:row>
    <x:row r="49" ht="21" customHeight="1">
      <x:c r="A49" s="34"/>
      <x:c r="B49" s="34"/>
      <x:c r="C49" s="9"/>
      <x:c r="D49" s="35"/>
      <x:c r="E49" s="36"/>
      <x:c r="F49" s="36"/>
      <x:c r="G49" s="36"/>
      <x:c r="H49" s="36"/>
      <x:c r="I49" s="9"/>
      <x:c r="J49" s="9" t="str">
        <x:v>NET</x:v>
      </x:c>
      <x:c r="K49" s="9"/>
      <x:c r="L49" s="37"/>
      <x:c r="M49" s="37"/>
      <x:c r="N49" s="37"/>
      <x:c r="O49" s="37"/>
      <x:c r="P49" s="37"/>
      <x:c r="Q49" s="9"/>
      <x:c r="R49" s="9"/>
      <x:c r="S49" s="9"/>
      <x:c r="T49" s="9"/>
    </x:row>
    <x:row r="50" ht="21" customHeight="1">
      <x:c r="A50" s="34"/>
      <x:c r="B50" s="34"/>
      <x:c r="C50" s="9"/>
      <x:c r="D50" s="35"/>
      <x:c r="E50" s="36"/>
      <x:c r="F50" s="36"/>
      <x:c r="G50" s="36"/>
      <x:c r="H50" s="36"/>
      <x:c r="I50" s="9"/>
      <x:c r="J50" s="9" t="str">
        <x:v>NET</x:v>
      </x:c>
      <x:c r="K50" s="9"/>
      <x:c r="L50" s="37"/>
      <x:c r="M50" s="37"/>
      <x:c r="N50" s="37"/>
      <x:c r="O50" s="37"/>
      <x:c r="P50" s="37"/>
      <x:c r="Q50" s="9"/>
      <x:c r="R50" s="9"/>
      <x:c r="S50" s="9"/>
      <x:c r="T50" s="9"/>
    </x:row>
    <x:row r="51" ht="21" customHeight="1">
      <x:c r="A51" s="34"/>
      <x:c r="B51" s="34"/>
      <x:c r="C51" s="9"/>
      <x:c r="D51" s="35"/>
      <x:c r="E51" s="36"/>
      <x:c r="F51" s="36"/>
      <x:c r="G51" s="36"/>
      <x:c r="H51" s="36"/>
      <x:c r="I51" s="9"/>
      <x:c r="J51" s="9" t="str">
        <x:v>NET</x:v>
      </x:c>
      <x:c r="K51" s="9"/>
      <x:c r="L51" s="37"/>
      <x:c r="M51" s="37"/>
      <x:c r="N51" s="37"/>
      <x:c r="O51" s="37"/>
      <x:c r="P51" s="37"/>
      <x:c r="Q51" s="9"/>
      <x:c r="R51" s="9"/>
      <x:c r="S51" s="9"/>
      <x:c r="T51" s="9"/>
    </x:row>
    <x:row r="52" ht="21" customHeight="1">
      <x:c r="A52" s="34"/>
      <x:c r="B52" s="34"/>
      <x:c r="C52" s="9"/>
      <x:c r="D52" s="35"/>
      <x:c r="E52" s="36"/>
      <x:c r="F52" s="36"/>
      <x:c r="G52" s="36"/>
      <x:c r="H52" s="36"/>
      <x:c r="I52" s="9"/>
      <x:c r="J52" s="9" t="str">
        <x:v>NET</x:v>
      </x:c>
      <x:c r="K52" s="9"/>
      <x:c r="L52" s="37"/>
      <x:c r="M52" s="37"/>
      <x:c r="N52" s="37"/>
      <x:c r="O52" s="37"/>
      <x:c r="P52" s="37"/>
      <x:c r="Q52" s="9"/>
      <x:c r="R52" s="9"/>
      <x:c r="S52" s="9"/>
      <x:c r="T52" s="9"/>
    </x:row>
    <x:row r="53" ht="21" customHeight="1">
      <x:c r="A53" s="34"/>
      <x:c r="B53" s="34"/>
      <x:c r="C53" s="9"/>
      <x:c r="D53" s="35"/>
      <x:c r="E53" s="36"/>
      <x:c r="F53" s="36"/>
      <x:c r="G53" s="36"/>
      <x:c r="H53" s="36"/>
      <x:c r="I53" s="9"/>
      <x:c r="J53" s="9" t="str">
        <x:v>NET</x:v>
      </x:c>
      <x:c r="K53" s="9"/>
      <x:c r="L53" s="37"/>
      <x:c r="M53" s="37"/>
      <x:c r="N53" s="37"/>
      <x:c r="O53" s="37"/>
      <x:c r="P53" s="37"/>
      <x:c r="Q53" s="9"/>
      <x:c r="R53" s="9"/>
      <x:c r="S53" s="9"/>
      <x:c r="T53" s="9"/>
    </x:row>
    <x:row r="54" ht="21" customHeight="1">
      <x:c r="A54" s="34"/>
      <x:c r="B54" s="34"/>
      <x:c r="C54" s="9"/>
      <x:c r="D54" s="35"/>
      <x:c r="E54" s="36"/>
      <x:c r="F54" s="36"/>
      <x:c r="G54" s="36"/>
      <x:c r="H54" s="36"/>
      <x:c r="I54" s="9"/>
      <x:c r="J54" s="9" t="str">
        <x:v>NET</x:v>
      </x:c>
      <x:c r="K54" s="9"/>
      <x:c r="L54" s="37"/>
      <x:c r="M54" s="37"/>
      <x:c r="N54" s="37"/>
      <x:c r="O54" s="37"/>
      <x:c r="P54" s="37"/>
      <x:c r="Q54" s="9"/>
      <x:c r="R54" s="9"/>
      <x:c r="S54" s="9"/>
      <x:c r="T54" s="9"/>
    </x:row>
    <x:row r="55" ht="21" customHeight="1">
      <x:c r="A55" s="34"/>
      <x:c r="B55" s="34"/>
      <x:c r="C55" s="9"/>
      <x:c r="D55" s="35"/>
      <x:c r="E55" s="36"/>
      <x:c r="F55" s="36"/>
      <x:c r="G55" s="36"/>
      <x:c r="H55" s="36"/>
      <x:c r="I55" s="9"/>
      <x:c r="J55" s="9" t="str">
        <x:v>NET</x:v>
      </x:c>
      <x:c r="K55" s="9"/>
      <x:c r="L55" s="37"/>
      <x:c r="M55" s="37"/>
      <x:c r="N55" s="37"/>
      <x:c r="O55" s="37"/>
      <x:c r="P55" s="37"/>
      <x:c r="Q55" s="9"/>
      <x:c r="R55" s="9"/>
      <x:c r="S55" s="9"/>
      <x:c r="T55" s="9"/>
    </x:row>
    <x:row r="56" ht="21" customHeight="1">
      <x:c r="A56" s="34"/>
      <x:c r="B56" s="34"/>
      <x:c r="C56" s="9"/>
      <x:c r="D56" s="35"/>
      <x:c r="E56" s="36"/>
      <x:c r="F56" s="36"/>
      <x:c r="G56" s="36"/>
      <x:c r="H56" s="36"/>
      <x:c r="I56" s="9"/>
      <x:c r="J56" s="9" t="str">
        <x:v>NET</x:v>
      </x:c>
      <x:c r="K56" s="9"/>
      <x:c r="L56" s="37"/>
      <x:c r="M56" s="37"/>
      <x:c r="N56" s="37"/>
      <x:c r="O56" s="37"/>
      <x:c r="P56" s="37"/>
      <x:c r="Q56" s="9"/>
      <x:c r="R56" s="9"/>
      <x:c r="S56" s="9"/>
      <x:c r="T56" s="9"/>
    </x:row>
    <x:row r="57" ht="21" customHeight="1">
      <x:c r="A57" s="34"/>
      <x:c r="B57" s="34"/>
      <x:c r="C57" s="9"/>
      <x:c r="D57" s="35"/>
      <x:c r="E57" s="36"/>
      <x:c r="F57" s="36"/>
      <x:c r="G57" s="36"/>
      <x:c r="H57" s="36"/>
      <x:c r="I57" s="9"/>
      <x:c r="J57" s="9" t="str">
        <x:v>NET</x:v>
      </x:c>
      <x:c r="K57" s="9"/>
      <x:c r="L57" s="37"/>
      <x:c r="M57" s="37"/>
      <x:c r="N57" s="37"/>
      <x:c r="O57" s="37"/>
      <x:c r="P57" s="37"/>
      <x:c r="Q57" s="9"/>
      <x:c r="R57" s="9"/>
      <x:c r="S57" s="9"/>
      <x:c r="T57" s="9"/>
    </x:row>
    <x:row r="58" ht="21" customHeight="1">
      <x:c r="A58" s="34"/>
      <x:c r="B58" s="34"/>
      <x:c r="C58" s="9"/>
      <x:c r="D58" s="35"/>
      <x:c r="E58" s="36"/>
      <x:c r="F58" s="36"/>
      <x:c r="G58" s="36"/>
      <x:c r="H58" s="36"/>
      <x:c r="I58" s="9"/>
      <x:c r="J58" s="9" t="str">
        <x:v>NET</x:v>
      </x:c>
      <x:c r="K58" s="9"/>
      <x:c r="L58" s="37"/>
      <x:c r="M58" s="37"/>
      <x:c r="N58" s="37"/>
      <x:c r="O58" s="37"/>
      <x:c r="P58" s="37"/>
      <x:c r="Q58" s="9"/>
      <x:c r="R58" s="9"/>
      <x:c r="S58" s="9"/>
      <x:c r="T58" s="9"/>
    </x:row>
    <x:row r="59" ht="21" customHeight="1">
      <x:c r="A59" s="34"/>
      <x:c r="B59" s="34"/>
      <x:c r="C59" s="9"/>
      <x:c r="D59" s="35"/>
      <x:c r="E59" s="36"/>
      <x:c r="F59" s="36"/>
      <x:c r="G59" s="36"/>
      <x:c r="H59" s="36"/>
      <x:c r="I59" s="9"/>
      <x:c r="J59" s="9" t="str">
        <x:v>NET</x:v>
      </x:c>
      <x:c r="K59" s="9"/>
      <x:c r="L59" s="37"/>
      <x:c r="M59" s="37"/>
      <x:c r="N59" s="37"/>
      <x:c r="O59" s="37"/>
      <x:c r="P59" s="37"/>
      <x:c r="Q59" s="9"/>
      <x:c r="R59" s="9"/>
      <x:c r="S59" s="9"/>
      <x:c r="T59" s="9"/>
    </x:row>
    <x:row r="60" ht="21" customHeight="1">
      <x:c r="A60" s="34"/>
      <x:c r="B60" s="34"/>
      <x:c r="C60" s="9"/>
      <x:c r="D60" s="35"/>
      <x:c r="E60" s="36"/>
      <x:c r="F60" s="36"/>
      <x:c r="G60" s="36"/>
      <x:c r="H60" s="36"/>
      <x:c r="I60" s="9"/>
      <x:c r="J60" s="9" t="str">
        <x:v>NET</x:v>
      </x:c>
      <x:c r="K60" s="9"/>
      <x:c r="L60" s="37"/>
      <x:c r="M60" s="37"/>
      <x:c r="N60" s="37"/>
      <x:c r="O60" s="37"/>
      <x:c r="P60" s="37"/>
      <x:c r="Q60" s="9"/>
      <x:c r="R60" s="9"/>
      <x:c r="S60" s="9"/>
      <x:c r="T60" s="9"/>
    </x:row>
    <x:row r="61" ht="21" customHeight="1">
      <x:c r="A61" s="34"/>
      <x:c r="B61" s="34"/>
      <x:c r="C61" s="9"/>
      <x:c r="D61" s="35"/>
      <x:c r="E61" s="36"/>
      <x:c r="F61" s="36"/>
      <x:c r="G61" s="36"/>
      <x:c r="H61" s="36"/>
      <x:c r="I61" s="9"/>
      <x:c r="J61" s="9" t="str">
        <x:v>NET</x:v>
      </x:c>
      <x:c r="K61" s="9"/>
      <x:c r="L61" s="37"/>
      <x:c r="M61" s="37"/>
      <x:c r="N61" s="37"/>
      <x:c r="O61" s="37"/>
      <x:c r="P61" s="37"/>
      <x:c r="Q61" s="9"/>
      <x:c r="R61" s="9"/>
      <x:c r="S61" s="9"/>
      <x:c r="T61" s="9"/>
    </x:row>
    <x:row r="62" ht="21" customHeight="1">
      <x:c r="A62" s="34"/>
      <x:c r="B62" s="34"/>
      <x:c r="C62" s="9"/>
      <x:c r="D62" s="35"/>
      <x:c r="E62" s="36"/>
      <x:c r="F62" s="36"/>
      <x:c r="G62" s="36"/>
      <x:c r="H62" s="36"/>
      <x:c r="I62" s="9"/>
      <x:c r="J62" s="9" t="str">
        <x:v>NET</x:v>
      </x:c>
      <x:c r="K62" s="9"/>
      <x:c r="L62" s="37"/>
      <x:c r="M62" s="37"/>
      <x:c r="N62" s="37"/>
      <x:c r="O62" s="37"/>
      <x:c r="P62" s="37"/>
      <x:c r="Q62" s="9"/>
      <x:c r="R62" s="9"/>
      <x:c r="S62" s="9"/>
      <x:c r="T62" s="9"/>
    </x:row>
    <x:row r="63" ht="21" customHeight="1">
      <x:c r="A63" s="34"/>
      <x:c r="B63" s="34"/>
      <x:c r="C63" s="9"/>
      <x:c r="D63" s="35"/>
      <x:c r="E63" s="36"/>
      <x:c r="F63" s="36"/>
      <x:c r="G63" s="36"/>
      <x:c r="H63" s="36"/>
      <x:c r="I63" s="9"/>
      <x:c r="J63" s="9" t="str">
        <x:v>NET</x:v>
      </x:c>
      <x:c r="K63" s="9"/>
      <x:c r="L63" s="37"/>
      <x:c r="M63" s="37"/>
      <x:c r="N63" s="37"/>
      <x:c r="O63" s="37"/>
      <x:c r="P63" s="37"/>
      <x:c r="Q63" s="9"/>
      <x:c r="R63" s="9"/>
      <x:c r="S63" s="9"/>
      <x:c r="T63" s="9"/>
    </x:row>
    <x:row r="64" ht="21" customHeight="1">
      <x:c r="A64" s="34"/>
      <x:c r="B64" s="34"/>
      <x:c r="C64" s="9"/>
      <x:c r="D64" s="35"/>
      <x:c r="E64" s="36"/>
      <x:c r="F64" s="36"/>
      <x:c r="G64" s="36"/>
      <x:c r="H64" s="36"/>
      <x:c r="I64" s="9"/>
      <x:c r="J64" s="9" t="str">
        <x:v>NET</x:v>
      </x:c>
      <x:c r="K64" s="9"/>
      <x:c r="L64" s="37"/>
      <x:c r="M64" s="37"/>
      <x:c r="N64" s="37"/>
      <x:c r="O64" s="37"/>
      <x:c r="P64" s="37"/>
      <x:c r="Q64" s="9"/>
      <x:c r="R64" s="9"/>
      <x:c r="S64" s="9"/>
      <x:c r="T64" s="9"/>
    </x:row>
    <x:row r="65" ht="21" customHeight="1">
      <x:c r="A65" s="34"/>
      <x:c r="B65" s="34"/>
      <x:c r="C65" s="9"/>
      <x:c r="D65" s="35"/>
      <x:c r="E65" s="36"/>
      <x:c r="F65" s="36"/>
      <x:c r="G65" s="36"/>
      <x:c r="H65" s="36"/>
      <x:c r="I65" s="9"/>
      <x:c r="J65" s="9" t="str">
        <x:v>NET</x:v>
      </x:c>
      <x:c r="K65" s="9"/>
      <x:c r="L65" s="37"/>
      <x:c r="M65" s="37"/>
      <x:c r="N65" s="37"/>
      <x:c r="O65" s="37"/>
      <x:c r="P65" s="37"/>
      <x:c r="Q65" s="9"/>
      <x:c r="R65" s="9"/>
      <x:c r="S65" s="9"/>
      <x:c r="T65" s="9"/>
    </x:row>
    <x:row r="66" ht="21" customHeight="1">
      <x:c r="A66" s="34"/>
      <x:c r="B66" s="34"/>
      <x:c r="C66" s="9"/>
      <x:c r="D66" s="35"/>
      <x:c r="E66" s="36"/>
      <x:c r="F66" s="36"/>
      <x:c r="G66" s="36"/>
      <x:c r="H66" s="36"/>
      <x:c r="I66" s="9"/>
      <x:c r="J66" s="9" t="str">
        <x:v>NET</x:v>
      </x:c>
      <x:c r="K66" s="9"/>
      <x:c r="L66" s="37"/>
      <x:c r="M66" s="37"/>
      <x:c r="N66" s="37"/>
      <x:c r="O66" s="37"/>
      <x:c r="P66" s="37"/>
      <x:c r="Q66" s="9"/>
      <x:c r="R66" s="9"/>
      <x:c r="S66" s="9"/>
      <x:c r="T66" s="9"/>
    </x:row>
    <x:row r="67" ht="21" customHeight="1">
      <x:c r="A67" s="34"/>
      <x:c r="B67" s="34"/>
      <x:c r="C67" s="9"/>
      <x:c r="D67" s="35"/>
      <x:c r="E67" s="36"/>
      <x:c r="F67" s="36"/>
      <x:c r="G67" s="36"/>
      <x:c r="H67" s="36"/>
      <x:c r="I67" s="9"/>
      <x:c r="J67" s="9" t="str">
        <x:v>NET</x:v>
      </x:c>
      <x:c r="K67" s="9"/>
      <x:c r="L67" s="37"/>
      <x:c r="M67" s="37"/>
      <x:c r="N67" s="37"/>
      <x:c r="O67" s="37"/>
      <x:c r="P67" s="37"/>
      <x:c r="Q67" s="9"/>
      <x:c r="R67" s="9"/>
      <x:c r="S67" s="9"/>
      <x:c r="T67" s="9"/>
    </x:row>
    <x:row r="68" ht="21" customHeight="1">
      <x:c r="A68" s="34"/>
      <x:c r="B68" s="34"/>
      <x:c r="C68" s="9"/>
      <x:c r="D68" s="35"/>
      <x:c r="E68" s="36"/>
      <x:c r="F68" s="36"/>
      <x:c r="G68" s="36"/>
      <x:c r="H68" s="36"/>
      <x:c r="I68" s="9"/>
      <x:c r="J68" s="9" t="str">
        <x:v>NET</x:v>
      </x:c>
      <x:c r="K68" s="9"/>
      <x:c r="L68" s="37"/>
      <x:c r="M68" s="37"/>
      <x:c r="N68" s="37"/>
      <x:c r="O68" s="37"/>
      <x:c r="P68" s="37"/>
      <x:c r="Q68" s="9"/>
      <x:c r="R68" s="9"/>
      <x:c r="S68" s="9"/>
      <x:c r="T68" s="9"/>
    </x:row>
    <x:row r="69" ht="21" customHeight="1">
      <x:c r="A69" s="34"/>
      <x:c r="B69" s="34"/>
      <x:c r="C69" s="9"/>
      <x:c r="D69" s="35"/>
      <x:c r="E69" s="36"/>
      <x:c r="F69" s="36"/>
      <x:c r="G69" s="36"/>
      <x:c r="H69" s="36"/>
      <x:c r="I69" s="9"/>
      <x:c r="J69" s="9" t="str">
        <x:v>NET</x:v>
      </x:c>
      <x:c r="K69" s="9"/>
      <x:c r="L69" s="37"/>
      <x:c r="M69" s="37"/>
      <x:c r="N69" s="37"/>
      <x:c r="O69" s="37"/>
      <x:c r="P69" s="37"/>
      <x:c r="Q69" s="9"/>
      <x:c r="R69" s="9"/>
      <x:c r="S69" s="9"/>
      <x:c r="T69" s="9"/>
    </x:row>
    <x:row r="70" ht="21" customHeight="1">
      <x:c r="A70" s="34"/>
      <x:c r="B70" s="34"/>
      <x:c r="C70" s="9"/>
      <x:c r="D70" s="35"/>
      <x:c r="E70" s="36"/>
      <x:c r="F70" s="36"/>
      <x:c r="G70" s="36"/>
      <x:c r="H70" s="36"/>
      <x:c r="I70" s="9"/>
      <x:c r="J70" s="9" t="str">
        <x:v>NET</x:v>
      </x:c>
      <x:c r="K70" s="9"/>
      <x:c r="L70" s="37"/>
      <x:c r="M70" s="37"/>
      <x:c r="N70" s="37"/>
      <x:c r="O70" s="37"/>
      <x:c r="P70" s="37"/>
      <x:c r="Q70" s="9"/>
      <x:c r="R70" s="9"/>
      <x:c r="S70" s="9"/>
      <x:c r="T70" s="9"/>
    </x:row>
    <x:row r="71" ht="21" customHeight="1">
      <x:c r="A71" s="34"/>
      <x:c r="B71" s="34"/>
      <x:c r="C71" s="9"/>
      <x:c r="D71" s="35"/>
      <x:c r="E71" s="36"/>
      <x:c r="F71" s="36"/>
      <x:c r="G71" s="36"/>
      <x:c r="H71" s="36"/>
      <x:c r="I71" s="9"/>
      <x:c r="J71" s="9" t="str">
        <x:v>NET</x:v>
      </x:c>
      <x:c r="K71" s="9"/>
      <x:c r="L71" s="37"/>
      <x:c r="M71" s="37"/>
      <x:c r="N71" s="37"/>
      <x:c r="O71" s="37"/>
      <x:c r="P71" s="37"/>
      <x:c r="Q71" s="9"/>
      <x:c r="R71" s="9"/>
      <x:c r="S71" s="9"/>
      <x:c r="T71" s="9"/>
    </x:row>
    <x:row r="72" ht="21" customHeight="1">
      <x:c r="A72" s="34"/>
      <x:c r="B72" s="34"/>
      <x:c r="C72" s="9"/>
      <x:c r="D72" s="35"/>
      <x:c r="E72" s="36"/>
      <x:c r="F72" s="36"/>
      <x:c r="G72" s="36"/>
      <x:c r="H72" s="36"/>
      <x:c r="I72" s="9"/>
      <x:c r="J72" s="9" t="str">
        <x:v>NET</x:v>
      </x:c>
      <x:c r="K72" s="9"/>
      <x:c r="L72" s="37"/>
      <x:c r="M72" s="37"/>
      <x:c r="N72" s="37"/>
      <x:c r="O72" s="37"/>
      <x:c r="P72" s="37"/>
      <x:c r="Q72" s="9"/>
      <x:c r="R72" s="9"/>
      <x:c r="S72" s="9"/>
      <x:c r="T72" s="9"/>
    </x:row>
    <x:row r="73" ht="21" customHeight="1">
      <x:c r="A73" s="34"/>
      <x:c r="B73" s="34"/>
      <x:c r="C73" s="9"/>
      <x:c r="D73" s="35"/>
      <x:c r="E73" s="36"/>
      <x:c r="F73" s="36"/>
      <x:c r="G73" s="36"/>
      <x:c r="H73" s="36"/>
      <x:c r="I73" s="9"/>
      <x:c r="J73" s="9" t="str">
        <x:v>NET</x:v>
      </x:c>
      <x:c r="K73" s="9"/>
      <x:c r="L73" s="37"/>
      <x:c r="M73" s="37"/>
      <x:c r="N73" s="37"/>
      <x:c r="O73" s="37"/>
      <x:c r="P73" s="37"/>
      <x:c r="Q73" s="9"/>
      <x:c r="R73" s="9"/>
      <x:c r="S73" s="9"/>
      <x:c r="T73" s="9"/>
    </x:row>
    <x:row r="74" ht="21" customHeight="1">
      <x:c r="A74" s="34"/>
      <x:c r="B74" s="34"/>
      <x:c r="C74" s="9"/>
      <x:c r="D74" s="35"/>
      <x:c r="E74" s="36"/>
      <x:c r="F74" s="36"/>
      <x:c r="G74" s="36"/>
      <x:c r="H74" s="36"/>
      <x:c r="I74" s="9"/>
      <x:c r="J74" s="9" t="str">
        <x:v>NET</x:v>
      </x:c>
      <x:c r="K74" s="9"/>
      <x:c r="L74" s="37"/>
      <x:c r="M74" s="37"/>
      <x:c r="N74" s="37"/>
      <x:c r="O74" s="37"/>
      <x:c r="P74" s="37"/>
      <x:c r="Q74" s="9"/>
      <x:c r="R74" s="9"/>
      <x:c r="S74" s="9"/>
      <x:c r="T74" s="9"/>
    </x:row>
    <x:row r="75" ht="21" customHeight="1">
      <x:c r="A75" s="34"/>
      <x:c r="B75" s="34"/>
      <x:c r="C75" s="9"/>
      <x:c r="D75" s="35"/>
      <x:c r="E75" s="36"/>
      <x:c r="F75" s="36"/>
      <x:c r="G75" s="36"/>
      <x:c r="H75" s="36"/>
      <x:c r="I75" s="9"/>
      <x:c r="J75" s="9" t="str">
        <x:v>NET</x:v>
      </x:c>
      <x:c r="K75" s="9"/>
      <x:c r="L75" s="37"/>
      <x:c r="M75" s="37"/>
      <x:c r="N75" s="37"/>
      <x:c r="O75" s="37"/>
      <x:c r="P75" s="37"/>
      <x:c r="Q75" s="9"/>
      <x:c r="R75" s="9"/>
      <x:c r="S75" s="9"/>
      <x:c r="T75" s="9"/>
    </x:row>
    <x:row r="76" ht="21" customHeight="1">
      <x:c r="A76" s="34"/>
      <x:c r="B76" s="34"/>
      <x:c r="C76" s="9"/>
      <x:c r="D76" s="35"/>
      <x:c r="E76" s="36"/>
      <x:c r="F76" s="36"/>
      <x:c r="G76" s="36"/>
      <x:c r="H76" s="36"/>
      <x:c r="I76" s="9"/>
      <x:c r="J76" s="9" t="str">
        <x:v>NET</x:v>
      </x:c>
      <x:c r="K76" s="9"/>
      <x:c r="L76" s="37"/>
      <x:c r="M76" s="37"/>
      <x:c r="N76" s="37"/>
      <x:c r="O76" s="37"/>
      <x:c r="P76" s="37"/>
      <x:c r="Q76" s="9"/>
      <x:c r="R76" s="9"/>
      <x:c r="S76" s="9"/>
      <x:c r="T76" s="9"/>
    </x:row>
    <x:row r="77" ht="21" customHeight="1">
      <x:c r="A77" s="34"/>
      <x:c r="B77" s="34"/>
      <x:c r="C77" s="9"/>
      <x:c r="D77" s="35"/>
      <x:c r="E77" s="36"/>
      <x:c r="F77" s="36"/>
      <x:c r="G77" s="36"/>
      <x:c r="H77" s="36"/>
      <x:c r="I77" s="9"/>
      <x:c r="J77" s="9" t="str">
        <x:v>NET</x:v>
      </x:c>
      <x:c r="K77" s="9"/>
      <x:c r="L77" s="37"/>
      <x:c r="M77" s="37"/>
      <x:c r="N77" s="37"/>
      <x:c r="O77" s="37"/>
      <x:c r="P77" s="37"/>
      <x:c r="Q77" s="9"/>
      <x:c r="R77" s="9"/>
      <x:c r="S77" s="9"/>
      <x:c r="T77" s="9"/>
    </x:row>
    <x:row r="78" ht="21" customHeight="1">
      <x:c r="A78" s="34"/>
      <x:c r="B78" s="34"/>
      <x:c r="C78" s="9"/>
      <x:c r="D78" s="35"/>
      <x:c r="E78" s="36"/>
      <x:c r="F78" s="36"/>
      <x:c r="G78" s="36"/>
      <x:c r="H78" s="36"/>
      <x:c r="I78" s="9"/>
      <x:c r="J78" s="9" t="str">
        <x:v>NET</x:v>
      </x:c>
      <x:c r="K78" s="9"/>
      <x:c r="L78" s="37"/>
      <x:c r="M78" s="37"/>
      <x:c r="N78" s="37"/>
      <x:c r="O78" s="37"/>
      <x:c r="P78" s="37"/>
      <x:c r="Q78" s="9"/>
      <x:c r="R78" s="9"/>
      <x:c r="S78" s="9"/>
      <x:c r="T78" s="9"/>
    </x:row>
    <x:row r="79" ht="21" customHeight="1">
      <x:c r="A79" s="34"/>
      <x:c r="B79" s="34"/>
      <x:c r="C79" s="9"/>
      <x:c r="D79" s="35"/>
      <x:c r="E79" s="36"/>
      <x:c r="F79" s="36"/>
      <x:c r="G79" s="36"/>
      <x:c r="H79" s="36"/>
      <x:c r="I79" s="9"/>
      <x:c r="J79" s="9" t="str">
        <x:v>NET</x:v>
      </x:c>
      <x:c r="K79" s="9"/>
      <x:c r="L79" s="37"/>
      <x:c r="M79" s="37"/>
      <x:c r="N79" s="37"/>
      <x:c r="O79" s="37"/>
      <x:c r="P79" s="37"/>
      <x:c r="Q79" s="9"/>
      <x:c r="R79" s="9"/>
      <x:c r="S79" s="9"/>
      <x:c r="T79" s="9"/>
    </x:row>
    <x:row r="80" ht="21" customHeight="1">
      <x:c r="A80" s="34"/>
      <x:c r="B80" s="34"/>
      <x:c r="C80" s="9"/>
      <x:c r="D80" s="35"/>
      <x:c r="E80" s="36"/>
      <x:c r="F80" s="36"/>
      <x:c r="G80" s="36"/>
      <x:c r="H80" s="36"/>
      <x:c r="I80" s="9"/>
      <x:c r="J80" s="9" t="str">
        <x:v>NET</x:v>
      </x:c>
      <x:c r="K80" s="9"/>
      <x:c r="L80" s="37"/>
      <x:c r="M80" s="37"/>
      <x:c r="N80" s="37"/>
      <x:c r="O80" s="37"/>
      <x:c r="P80" s="37"/>
      <x:c r="Q80" s="9"/>
      <x:c r="R80" s="9"/>
      <x:c r="S80" s="9"/>
      <x:c r="T80" s="9"/>
    </x:row>
    <x:row r="81" ht="21" customHeight="1">
      <x:c r="A81" s="34"/>
      <x:c r="B81" s="34"/>
      <x:c r="C81" s="9"/>
      <x:c r="D81" s="35"/>
      <x:c r="E81" s="36"/>
      <x:c r="F81" s="36"/>
      <x:c r="G81" s="36"/>
      <x:c r="H81" s="36"/>
      <x:c r="I81" s="9"/>
      <x:c r="J81" s="9" t="str">
        <x:v>NET</x:v>
      </x:c>
      <x:c r="K81" s="9"/>
      <x:c r="L81" s="37"/>
      <x:c r="M81" s="37"/>
      <x:c r="N81" s="37"/>
      <x:c r="O81" s="37"/>
      <x:c r="P81" s="37"/>
      <x:c r="Q81" s="9"/>
      <x:c r="R81" s="9"/>
      <x:c r="S81" s="9"/>
      <x:c r="T81" s="9"/>
    </x:row>
    <x:row r="82" ht="21" customHeight="1">
      <x:c r="A82" s="34"/>
      <x:c r="B82" s="34"/>
      <x:c r="C82" s="9"/>
      <x:c r="D82" s="35"/>
      <x:c r="E82" s="36"/>
      <x:c r="F82" s="36"/>
      <x:c r="G82" s="36"/>
      <x:c r="H82" s="36"/>
      <x:c r="I82" s="9"/>
      <x:c r="J82" s="9" t="str">
        <x:v>NET</x:v>
      </x:c>
      <x:c r="K82" s="9"/>
      <x:c r="L82" s="37"/>
      <x:c r="M82" s="37"/>
      <x:c r="N82" s="37"/>
      <x:c r="O82" s="37"/>
      <x:c r="P82" s="37"/>
      <x:c r="Q82" s="9"/>
      <x:c r="R82" s="9"/>
      <x:c r="S82" s="9"/>
      <x:c r="T82" s="9"/>
    </x:row>
    <x:row r="83" ht="21" customHeight="1">
      <x:c r="A83" s="34"/>
      <x:c r="B83" s="34"/>
      <x:c r="C83" s="9"/>
      <x:c r="D83" s="35"/>
      <x:c r="E83" s="36"/>
      <x:c r="F83" s="36"/>
      <x:c r="G83" s="36"/>
      <x:c r="H83" s="36"/>
      <x:c r="I83" s="9"/>
      <x:c r="J83" s="9" t="str">
        <x:v>NET</x:v>
      </x:c>
      <x:c r="K83" s="9"/>
      <x:c r="L83" s="37"/>
      <x:c r="M83" s="37"/>
      <x:c r="N83" s="37"/>
      <x:c r="O83" s="37"/>
      <x:c r="P83" s="37"/>
      <x:c r="Q83" s="9"/>
      <x:c r="R83" s="9"/>
      <x:c r="S83" s="9"/>
      <x:c r="T83" s="9"/>
    </x:row>
    <x:row r="84" ht="21" customHeight="1">
      <x:c r="A84" s="34"/>
      <x:c r="B84" s="34"/>
      <x:c r="C84" s="9"/>
      <x:c r="D84" s="35"/>
      <x:c r="E84" s="36"/>
      <x:c r="F84" s="36"/>
      <x:c r="G84" s="36"/>
      <x:c r="H84" s="36"/>
      <x:c r="I84" s="9"/>
      <x:c r="J84" s="9" t="str">
        <x:v>NET</x:v>
      </x:c>
      <x:c r="K84" s="9"/>
      <x:c r="L84" s="37"/>
      <x:c r="M84" s="37"/>
      <x:c r="N84" s="37"/>
      <x:c r="O84" s="37"/>
      <x:c r="P84" s="37"/>
      <x:c r="Q84" s="9"/>
      <x:c r="R84" s="9"/>
      <x:c r="S84" s="9"/>
      <x:c r="T84" s="9"/>
    </x:row>
    <x:row r="85" ht="21" customHeight="1">
      <x:c r="A85" s="34"/>
      <x:c r="B85" s="34"/>
      <x:c r="C85" s="9"/>
      <x:c r="D85" s="35"/>
      <x:c r="E85" s="36"/>
      <x:c r="F85" s="36"/>
      <x:c r="G85" s="36"/>
      <x:c r="H85" s="36"/>
      <x:c r="I85" s="9"/>
      <x:c r="J85" s="9" t="str">
        <x:v>NET</x:v>
      </x:c>
      <x:c r="K85" s="9"/>
      <x:c r="L85" s="37"/>
      <x:c r="M85" s="37"/>
      <x:c r="N85" s="37"/>
      <x:c r="O85" s="37"/>
      <x:c r="P85" s="37"/>
      <x:c r="Q85" s="9"/>
      <x:c r="R85" s="9"/>
      <x:c r="S85" s="9"/>
      <x:c r="T85" s="9"/>
    </x:row>
    <x:row r="86" ht="21" customHeight="1">
      <x:c r="A86" s="34"/>
      <x:c r="B86" s="34"/>
      <x:c r="C86" s="9"/>
      <x:c r="D86" s="35"/>
      <x:c r="E86" s="36"/>
      <x:c r="F86" s="36"/>
      <x:c r="G86" s="36"/>
      <x:c r="H86" s="36"/>
      <x:c r="I86" s="9"/>
      <x:c r="J86" s="9" t="str">
        <x:v>NET</x:v>
      </x:c>
      <x:c r="K86" s="9"/>
      <x:c r="L86" s="37"/>
      <x:c r="M86" s="37"/>
      <x:c r="N86" s="37"/>
      <x:c r="O86" s="37"/>
      <x:c r="P86" s="37"/>
      <x:c r="Q86" s="9"/>
      <x:c r="R86" s="9"/>
      <x:c r="S86" s="9"/>
      <x:c r="T86" s="9"/>
    </x:row>
    <x:row r="87" ht="21" customHeight="1">
      <x:c r="A87" s="34"/>
      <x:c r="B87" s="34"/>
      <x:c r="C87" s="9"/>
      <x:c r="D87" s="35"/>
      <x:c r="E87" s="36"/>
      <x:c r="F87" s="36"/>
      <x:c r="G87" s="36"/>
      <x:c r="H87" s="36"/>
      <x:c r="I87" s="9"/>
      <x:c r="J87" s="9" t="str">
        <x:v>NET</x:v>
      </x:c>
      <x:c r="K87" s="9"/>
      <x:c r="L87" s="37"/>
      <x:c r="M87" s="37"/>
      <x:c r="N87" s="37"/>
      <x:c r="O87" s="37"/>
      <x:c r="P87" s="37"/>
      <x:c r="Q87" s="9"/>
      <x:c r="R87" s="9"/>
      <x:c r="S87" s="9"/>
      <x:c r="T87" s="9"/>
    </x:row>
    <x:row r="88" ht="21" customHeight="1">
      <x:c r="A88" s="34"/>
      <x:c r="B88" s="34"/>
      <x:c r="C88" s="9"/>
      <x:c r="D88" s="35"/>
      <x:c r="E88" s="36"/>
      <x:c r="F88" s="36"/>
      <x:c r="G88" s="36"/>
      <x:c r="H88" s="36"/>
      <x:c r="I88" s="9"/>
      <x:c r="J88" s="9" t="str">
        <x:v>NET</x:v>
      </x:c>
      <x:c r="K88" s="9"/>
      <x:c r="L88" s="37"/>
      <x:c r="M88" s="37"/>
      <x:c r="N88" s="37"/>
      <x:c r="O88" s="37"/>
      <x:c r="P88" s="37"/>
      <x:c r="Q88" s="9"/>
      <x:c r="R88" s="9"/>
      <x:c r="S88" s="9"/>
      <x:c r="T88" s="9"/>
    </x:row>
    <x:row r="89" ht="21" customHeight="1">
      <x:c r="A89" s="34"/>
      <x:c r="B89" s="34"/>
      <x:c r="C89" s="9"/>
      <x:c r="D89" s="35"/>
      <x:c r="E89" s="36"/>
      <x:c r="F89" s="36"/>
      <x:c r="G89" s="36"/>
      <x:c r="H89" s="36"/>
      <x:c r="I89" s="9"/>
      <x:c r="J89" s="9" t="str">
        <x:v>NET</x:v>
      </x:c>
      <x:c r="K89" s="9"/>
      <x:c r="L89" s="37"/>
      <x:c r="M89" s="37"/>
      <x:c r="N89" s="37"/>
      <x:c r="O89" s="37"/>
      <x:c r="P89" s="37"/>
      <x:c r="Q89" s="9"/>
      <x:c r="R89" s="9"/>
      <x:c r="S89" s="9"/>
      <x:c r="T89" s="9"/>
    </x:row>
    <x:row r="90" ht="21" customHeight="1">
      <x:c r="A90" s="34"/>
      <x:c r="B90" s="34"/>
      <x:c r="C90" s="9"/>
      <x:c r="D90" s="35"/>
      <x:c r="E90" s="36"/>
      <x:c r="F90" s="36"/>
      <x:c r="G90" s="36"/>
      <x:c r="H90" s="36"/>
      <x:c r="I90" s="9"/>
      <x:c r="J90" s="9" t="str">
        <x:v>NET</x:v>
      </x:c>
      <x:c r="K90" s="9"/>
      <x:c r="L90" s="37"/>
      <x:c r="M90" s="37"/>
      <x:c r="N90" s="37"/>
      <x:c r="O90" s="37"/>
      <x:c r="P90" s="37"/>
      <x:c r="Q90" s="9"/>
      <x:c r="R90" s="9"/>
      <x:c r="S90" s="9"/>
      <x:c r="T90" s="9"/>
    </x:row>
    <x:row r="91" ht="21" customHeight="1">
      <x:c r="A91" s="34"/>
      <x:c r="B91" s="34"/>
      <x:c r="C91" s="9"/>
      <x:c r="D91" s="35"/>
      <x:c r="E91" s="36"/>
      <x:c r="F91" s="36"/>
      <x:c r="G91" s="36"/>
      <x:c r="H91" s="36"/>
      <x:c r="I91" s="9"/>
      <x:c r="J91" s="9" t="str">
        <x:v>NET</x:v>
      </x:c>
      <x:c r="K91" s="9"/>
      <x:c r="L91" s="37"/>
      <x:c r="M91" s="37"/>
      <x:c r="N91" s="37"/>
      <x:c r="O91" s="37"/>
      <x:c r="P91" s="37"/>
      <x:c r="Q91" s="9"/>
      <x:c r="R91" s="9"/>
      <x:c r="S91" s="9"/>
      <x:c r="T91" s="9"/>
    </x:row>
    <x:row r="92" ht="21" customHeight="1">
      <x:c r="A92" s="34"/>
      <x:c r="B92" s="34"/>
      <x:c r="C92" s="9"/>
      <x:c r="D92" s="35"/>
      <x:c r="E92" s="36"/>
      <x:c r="F92" s="36"/>
      <x:c r="G92" s="36"/>
      <x:c r="H92" s="36"/>
      <x:c r="I92" s="9"/>
      <x:c r="J92" s="9" t="str">
        <x:v>NET</x:v>
      </x:c>
      <x:c r="K92" s="9"/>
      <x:c r="L92" s="37"/>
      <x:c r="M92" s="37"/>
      <x:c r="N92" s="37"/>
      <x:c r="O92" s="37"/>
      <x:c r="P92" s="37"/>
      <x:c r="Q92" s="9"/>
      <x:c r="R92" s="9"/>
      <x:c r="S92" s="9"/>
      <x:c r="T92" s="9"/>
    </x:row>
    <x:row r="93" ht="21" customHeight="1">
      <x:c r="A93" s="34"/>
      <x:c r="B93" s="34"/>
      <x:c r="C93" s="9"/>
      <x:c r="D93" s="35"/>
      <x:c r="E93" s="36"/>
      <x:c r="F93" s="36"/>
      <x:c r="G93" s="36"/>
      <x:c r="H93" s="36"/>
      <x:c r="I93" s="9"/>
      <x:c r="J93" s="9" t="str">
        <x:v>NET</x:v>
      </x:c>
      <x:c r="K93" s="9"/>
      <x:c r="L93" s="37"/>
      <x:c r="M93" s="37"/>
      <x:c r="N93" s="37"/>
      <x:c r="O93" s="37"/>
      <x:c r="P93" s="37"/>
      <x:c r="Q93" s="9"/>
      <x:c r="R93" s="9"/>
      <x:c r="S93" s="9"/>
      <x:c r="T93" s="9"/>
    </x:row>
    <x:row r="94" ht="21" customHeight="1">
      <x:c r="A94" s="34"/>
      <x:c r="B94" s="34"/>
      <x:c r="C94" s="9"/>
      <x:c r="D94" s="35"/>
      <x:c r="E94" s="36"/>
      <x:c r="F94" s="36"/>
      <x:c r="G94" s="36"/>
      <x:c r="H94" s="36"/>
      <x:c r="I94" s="9"/>
      <x:c r="J94" s="9" t="str">
        <x:v>NET</x:v>
      </x:c>
      <x:c r="K94" s="9"/>
      <x:c r="L94" s="37"/>
      <x:c r="M94" s="37"/>
      <x:c r="N94" s="37"/>
      <x:c r="O94" s="37"/>
      <x:c r="P94" s="37"/>
      <x:c r="Q94" s="9"/>
      <x:c r="R94" s="9"/>
      <x:c r="S94" s="9"/>
      <x:c r="T94" s="9"/>
    </x:row>
    <x:row r="95" ht="21" customHeight="1">
      <x:c r="A95" s="34"/>
      <x:c r="B95" s="34"/>
      <x:c r="C95" s="9"/>
      <x:c r="D95" s="35"/>
      <x:c r="E95" s="36"/>
      <x:c r="F95" s="36"/>
      <x:c r="G95" s="36"/>
      <x:c r="H95" s="36"/>
      <x:c r="I95" s="9"/>
      <x:c r="J95" s="9" t="str">
        <x:v>NET</x:v>
      </x:c>
      <x:c r="K95" s="9"/>
      <x:c r="L95" s="37"/>
      <x:c r="M95" s="37"/>
      <x:c r="N95" s="37"/>
      <x:c r="O95" s="37"/>
      <x:c r="P95" s="37"/>
      <x:c r="Q95" s="9"/>
      <x:c r="R95" s="9"/>
      <x:c r="S95" s="9"/>
      <x:c r="T95" s="9"/>
    </x:row>
    <x:row r="96" ht="21" customHeight="1">
      <x:c r="A96" s="34"/>
      <x:c r="B96" s="34"/>
      <x:c r="C96" s="9"/>
      <x:c r="D96" s="35"/>
      <x:c r="E96" s="36"/>
      <x:c r="F96" s="36"/>
      <x:c r="G96" s="36"/>
      <x:c r="H96" s="36"/>
      <x:c r="I96" s="9"/>
      <x:c r="J96" s="9" t="str">
        <x:v>NET</x:v>
      </x:c>
      <x:c r="K96" s="9"/>
      <x:c r="L96" s="37"/>
      <x:c r="M96" s="37"/>
      <x:c r="N96" s="37"/>
      <x:c r="O96" s="37"/>
      <x:c r="P96" s="37"/>
      <x:c r="Q96" s="9"/>
      <x:c r="R96" s="9"/>
      <x:c r="S96" s="9"/>
      <x:c r="T96" s="9"/>
    </x:row>
    <x:row r="97" ht="21" customHeight="1">
      <x:c r="A97" s="34"/>
      <x:c r="B97" s="34"/>
      <x:c r="C97" s="9"/>
      <x:c r="D97" s="35"/>
      <x:c r="E97" s="36"/>
      <x:c r="F97" s="36"/>
      <x:c r="G97" s="36"/>
      <x:c r="H97" s="36"/>
      <x:c r="I97" s="9"/>
      <x:c r="J97" s="9" t="str">
        <x:v>NET</x:v>
      </x:c>
      <x:c r="K97" s="9"/>
      <x:c r="L97" s="37"/>
      <x:c r="M97" s="37"/>
      <x:c r="N97" s="37"/>
      <x:c r="O97" s="37"/>
      <x:c r="P97" s="37"/>
      <x:c r="Q97" s="9"/>
      <x:c r="R97" s="9"/>
      <x:c r="S97" s="9"/>
      <x:c r="T97" s="9"/>
    </x:row>
    <x:row r="98" ht="21" customHeight="1">
      <x:c r="A98" s="34"/>
      <x:c r="B98" s="34"/>
      <x:c r="C98" s="9"/>
      <x:c r="D98" s="35"/>
      <x:c r="E98" s="36"/>
      <x:c r="F98" s="36"/>
      <x:c r="G98" s="36"/>
      <x:c r="H98" s="36"/>
      <x:c r="I98" s="9"/>
      <x:c r="J98" s="9" t="str">
        <x:v>NET</x:v>
      </x:c>
      <x:c r="K98" s="9"/>
      <x:c r="L98" s="37"/>
      <x:c r="M98" s="37"/>
      <x:c r="N98" s="37"/>
      <x:c r="O98" s="37"/>
      <x:c r="P98" s="37"/>
      <x:c r="Q98" s="9"/>
      <x:c r="R98" s="9"/>
      <x:c r="S98" s="9"/>
      <x:c r="T98" s="9"/>
    </x:row>
    <x:row r="99" ht="21" customHeight="1">
      <x:c r="A99" s="34"/>
      <x:c r="B99" s="34"/>
      <x:c r="C99" s="9"/>
      <x:c r="D99" s="35"/>
      <x:c r="E99" s="36"/>
      <x:c r="F99" s="36"/>
      <x:c r="G99" s="36"/>
      <x:c r="H99" s="36"/>
      <x:c r="I99" s="9"/>
      <x:c r="J99" s="9" t="str">
        <x:v>NET</x:v>
      </x:c>
      <x:c r="K99" s="9"/>
      <x:c r="L99" s="37"/>
      <x:c r="M99" s="37"/>
      <x:c r="N99" s="37"/>
      <x:c r="O99" s="37"/>
      <x:c r="P99" s="37"/>
      <x:c r="Q99" s="9"/>
      <x:c r="R99" s="9"/>
      <x:c r="S99" s="9"/>
      <x:c r="T99" s="9"/>
    </x:row>
    <x:row r="100" ht="21" customHeight="1">
      <x:c r="A100" s="34"/>
      <x:c r="B100" s="34"/>
      <x:c r="C100" s="9"/>
      <x:c r="D100" s="35"/>
      <x:c r="E100" s="36"/>
      <x:c r="F100" s="36"/>
      <x:c r="G100" s="36"/>
      <x:c r="H100" s="36"/>
      <x:c r="I100" s="9"/>
      <x:c r="J100" s="9" t="str">
        <x:v>NET</x:v>
      </x:c>
      <x:c r="K100" s="9"/>
      <x:c r="L100" s="37"/>
      <x:c r="M100" s="37"/>
      <x:c r="N100" s="37"/>
      <x:c r="O100" s="37"/>
      <x:c r="P100" s="37"/>
      <x:c r="Q100" s="9"/>
      <x:c r="R100" s="9"/>
      <x:c r="S100" s="9"/>
      <x:c r="T100" s="9"/>
    </x:row>
    <x:row r="101" ht="21" customHeight="1">
      <x:c r="A101" s="34"/>
      <x:c r="B101" s="34"/>
      <x:c r="C101" s="9"/>
      <x:c r="D101" s="35"/>
      <x:c r="E101" s="36"/>
      <x:c r="F101" s="36"/>
      <x:c r="G101" s="36"/>
      <x:c r="H101" s="36"/>
      <x:c r="I101" s="9"/>
      <x:c r="J101" s="9" t="str">
        <x:v>NET</x:v>
      </x:c>
      <x:c r="K101" s="9"/>
      <x:c r="L101" s="37"/>
      <x:c r="M101" s="37"/>
      <x:c r="N101" s="37"/>
      <x:c r="O101" s="37"/>
      <x:c r="P101" s="37"/>
      <x:c r="Q101" s="9"/>
      <x:c r="R101" s="9"/>
      <x:c r="S101" s="9"/>
      <x:c r="T101" s="9"/>
    </x:row>
    <x:row r="102" ht="21" customHeight="1">
      <x:c r="A102" s="34"/>
      <x:c r="B102" s="34"/>
      <x:c r="C102" s="9"/>
      <x:c r="D102" s="35"/>
      <x:c r="E102" s="36"/>
      <x:c r="F102" s="36"/>
      <x:c r="G102" s="36"/>
      <x:c r="H102" s="36"/>
      <x:c r="I102" s="9"/>
      <x:c r="J102" s="9" t="str">
        <x:v>NET</x:v>
      </x:c>
      <x:c r="K102" s="9"/>
      <x:c r="L102" s="37"/>
      <x:c r="M102" s="37"/>
      <x:c r="N102" s="37"/>
      <x:c r="O102" s="37"/>
      <x:c r="P102" s="37"/>
      <x:c r="Q102" s="9"/>
      <x:c r="R102" s="9"/>
      <x:c r="S102" s="9"/>
      <x:c r="T102" s="9"/>
    </x:row>
    <x:row r="103" ht="21" customHeight="1">
      <x:c r="A103" s="34"/>
      <x:c r="B103" s="34"/>
      <x:c r="C103" s="9"/>
      <x:c r="D103" s="35"/>
      <x:c r="E103" s="36"/>
      <x:c r="F103" s="36"/>
      <x:c r="G103" s="36"/>
      <x:c r="H103" s="36"/>
      <x:c r="I103" s="9"/>
      <x:c r="J103" s="9" t="str">
        <x:v>NET</x:v>
      </x:c>
      <x:c r="K103" s="9"/>
      <x:c r="L103" s="37"/>
      <x:c r="M103" s="37"/>
      <x:c r="N103" s="37"/>
      <x:c r="O103" s="37"/>
      <x:c r="P103" s="37"/>
      <x:c r="Q103" s="9"/>
      <x:c r="R103" s="9"/>
      <x:c r="S103" s="9"/>
      <x:c r="T103" s="9"/>
    </x:row>
    <x:row r="104" ht="21" customHeight="1">
      <x:c r="A104" s="34"/>
      <x:c r="B104" s="34"/>
      <x:c r="C104" s="9"/>
      <x:c r="D104" s="35"/>
      <x:c r="E104" s="36"/>
      <x:c r="F104" s="36"/>
      <x:c r="G104" s="36"/>
      <x:c r="H104" s="36"/>
      <x:c r="I104" s="9"/>
      <x:c r="J104" s="9" t="str">
        <x:v>NET</x:v>
      </x:c>
      <x:c r="K104" s="9"/>
      <x:c r="L104" s="37"/>
      <x:c r="M104" s="37"/>
      <x:c r="N104" s="37"/>
      <x:c r="O104" s="37"/>
      <x:c r="P104" s="37"/>
      <x:c r="Q104" s="9"/>
      <x:c r="R104" s="9"/>
      <x:c r="S104" s="9"/>
      <x:c r="T104" s="9"/>
    </x:row>
    <x:row r="105" ht="21" customHeight="1">
      <x:c r="A105" s="34"/>
      <x:c r="B105" s="34"/>
      <x:c r="C105" s="9"/>
      <x:c r="D105" s="35"/>
      <x:c r="E105" s="36"/>
      <x:c r="F105" s="36"/>
      <x:c r="G105" s="36"/>
      <x:c r="H105" s="36"/>
      <x:c r="I105" s="9"/>
      <x:c r="J105" s="9" t="str">
        <x:v>NET</x:v>
      </x:c>
      <x:c r="K105" s="9"/>
      <x:c r="L105" s="37"/>
      <x:c r="M105" s="37"/>
      <x:c r="N105" s="37"/>
      <x:c r="O105" s="37"/>
      <x:c r="P105" s="37"/>
      <x:c r="Q105" s="9"/>
      <x:c r="R105" s="9"/>
      <x:c r="S105" s="9"/>
      <x:c r="T105" s="9"/>
    </x:row>
    <x:row r="106" ht="21" customHeight="1">
      <x:c r="A106" s="34"/>
      <x:c r="B106" s="34"/>
      <x:c r="C106" s="9"/>
      <x:c r="D106" s="35"/>
      <x:c r="E106" s="36"/>
      <x:c r="F106" s="36"/>
      <x:c r="G106" s="36"/>
      <x:c r="H106" s="36"/>
      <x:c r="I106" s="9"/>
      <x:c r="J106" s="9" t="str">
        <x:v>NET</x:v>
      </x:c>
      <x:c r="K106" s="9"/>
      <x:c r="L106" s="37"/>
      <x:c r="M106" s="37"/>
      <x:c r="N106" s="37"/>
      <x:c r="O106" s="37"/>
      <x:c r="P106" s="37"/>
      <x:c r="Q106" s="9"/>
      <x:c r="R106" s="9"/>
      <x:c r="S106" s="9"/>
      <x:c r="T106" s="9"/>
    </x:row>
    <x:row r="107" ht="21" customHeight="1">
      <x:c r="A107" s="34"/>
      <x:c r="B107" s="34"/>
      <x:c r="C107" s="9"/>
      <x:c r="D107" s="35"/>
      <x:c r="E107" s="36"/>
      <x:c r="F107" s="36"/>
      <x:c r="G107" s="36"/>
      <x:c r="H107" s="36"/>
      <x:c r="I107" s="9"/>
      <x:c r="J107" s="9" t="str">
        <x:v>NET</x:v>
      </x:c>
      <x:c r="K107" s="9"/>
      <x:c r="L107" s="37"/>
      <x:c r="M107" s="37"/>
      <x:c r="N107" s="37"/>
      <x:c r="O107" s="37"/>
      <x:c r="P107" s="37"/>
      <x:c r="Q107" s="9"/>
      <x:c r="R107" s="9"/>
      <x:c r="S107" s="9"/>
      <x:c r="T107" s="9"/>
    </x:row>
    <x:row r="108" ht="21" customHeight="1">
      <x:c r="A108" s="34"/>
      <x:c r="B108" s="34"/>
      <x:c r="C108" s="9"/>
      <x:c r="D108" s="35"/>
      <x:c r="E108" s="36"/>
      <x:c r="F108" s="36"/>
      <x:c r="G108" s="36"/>
      <x:c r="H108" s="36"/>
      <x:c r="I108" s="9"/>
      <x:c r="J108" s="9" t="str">
        <x:v>NET</x:v>
      </x:c>
      <x:c r="K108" s="9"/>
      <x:c r="L108" s="37"/>
      <x:c r="M108" s="37"/>
      <x:c r="N108" s="37"/>
      <x:c r="O108" s="37"/>
      <x:c r="P108" s="37"/>
      <x:c r="Q108" s="9"/>
      <x:c r="R108" s="9"/>
      <x:c r="S108" s="9"/>
      <x:c r="T108" s="9"/>
    </x:row>
    <x:row r="109" ht="21" customHeight="1">
      <x:c r="A109" s="34"/>
      <x:c r="B109" s="34"/>
      <x:c r="C109" s="9"/>
      <x:c r="D109" s="35"/>
      <x:c r="E109" s="36"/>
      <x:c r="F109" s="36"/>
      <x:c r="G109" s="36"/>
      <x:c r="H109" s="36"/>
      <x:c r="I109" s="9"/>
      <x:c r="J109" s="9" t="str">
        <x:v>NET</x:v>
      </x:c>
      <x:c r="K109" s="9"/>
      <x:c r="L109" s="37"/>
      <x:c r="M109" s="37"/>
      <x:c r="N109" s="37"/>
      <x:c r="O109" s="37"/>
      <x:c r="P109" s="37"/>
      <x:c r="Q109" s="9"/>
      <x:c r="R109" s="9"/>
      <x:c r="S109" s="9"/>
      <x:c r="T109" s="9"/>
    </x:row>
    <x:row r="110" ht="21" customHeight="1">
      <x:c r="A110" s="34"/>
      <x:c r="B110" s="34"/>
      <x:c r="C110" s="9"/>
      <x:c r="D110" s="35"/>
      <x:c r="E110" s="36"/>
      <x:c r="F110" s="36"/>
      <x:c r="G110" s="36"/>
      <x:c r="H110" s="36"/>
      <x:c r="I110" s="9"/>
      <x:c r="J110" s="9" t="str">
        <x:v>NET</x:v>
      </x:c>
      <x:c r="K110" s="9"/>
      <x:c r="L110" s="37"/>
      <x:c r="M110" s="37"/>
      <x:c r="N110" s="37"/>
      <x:c r="O110" s="37"/>
      <x:c r="P110" s="37"/>
      <x:c r="Q110" s="9"/>
      <x:c r="R110" s="9"/>
      <x:c r="S110" s="9"/>
      <x:c r="T110" s="9"/>
    </x:row>
    <x:row r="111" ht="21" customHeight="1">
      <x:c r="A111" s="34"/>
      <x:c r="B111" s="34"/>
      <x:c r="C111" s="9"/>
      <x:c r="D111" s="35"/>
      <x:c r="E111" s="36"/>
      <x:c r="F111" s="36"/>
      <x:c r="G111" s="36"/>
      <x:c r="H111" s="36"/>
      <x:c r="I111" s="9"/>
      <x:c r="J111" s="9" t="str">
        <x:v>NET</x:v>
      </x:c>
      <x:c r="K111" s="9"/>
      <x:c r="L111" s="37"/>
      <x:c r="M111" s="37"/>
      <x:c r="N111" s="37"/>
      <x:c r="O111" s="37"/>
      <x:c r="P111" s="37"/>
      <x:c r="Q111" s="9"/>
      <x:c r="R111" s="9"/>
      <x:c r="S111" s="9"/>
      <x:c r="T111" s="9"/>
    </x:row>
    <x:row r="112" ht="21" customHeight="1">
      <x:c r="A112" s="34"/>
      <x:c r="B112" s="34"/>
      <x:c r="C112" s="9"/>
      <x:c r="D112" s="35"/>
      <x:c r="E112" s="36"/>
      <x:c r="F112" s="36"/>
      <x:c r="G112" s="36"/>
      <x:c r="H112" s="36"/>
      <x:c r="I112" s="9"/>
      <x:c r="J112" s="9" t="str">
        <x:v>NET</x:v>
      </x:c>
      <x:c r="K112" s="9"/>
      <x:c r="L112" s="37"/>
      <x:c r="M112" s="37"/>
      <x:c r="N112" s="37"/>
      <x:c r="O112" s="37"/>
      <x:c r="P112" s="37"/>
      <x:c r="Q112" s="9"/>
      <x:c r="R112" s="9"/>
      <x:c r="S112" s="9"/>
      <x:c r="T112" s="9"/>
    </x:row>
    <x:row r="113" ht="21" customHeight="1">
      <x:c r="A113" s="34"/>
      <x:c r="B113" s="34"/>
      <x:c r="C113" s="9"/>
      <x:c r="D113" s="35"/>
      <x:c r="E113" s="36"/>
      <x:c r="F113" s="36"/>
      <x:c r="G113" s="36"/>
      <x:c r="H113" s="36"/>
      <x:c r="I113" s="9"/>
      <x:c r="J113" s="9" t="str">
        <x:v>NET</x:v>
      </x:c>
      <x:c r="K113" s="9"/>
      <x:c r="L113" s="37"/>
      <x:c r="M113" s="37"/>
      <x:c r="N113" s="37"/>
      <x:c r="O113" s="37"/>
      <x:c r="P113" s="37"/>
      <x:c r="Q113" s="9"/>
      <x:c r="R113" s="9"/>
      <x:c r="S113" s="9"/>
      <x:c r="T113" s="9"/>
    </x:row>
    <x:row r="114" ht="21" customHeight="1">
      <x:c r="A114" s="34"/>
      <x:c r="B114" s="34"/>
      <x:c r="C114" s="9"/>
      <x:c r="D114" s="35"/>
      <x:c r="E114" s="36"/>
      <x:c r="F114" s="36"/>
      <x:c r="G114" s="36"/>
      <x:c r="H114" s="36"/>
      <x:c r="I114" s="9"/>
      <x:c r="J114" s="9" t="str">
        <x:v>NET</x:v>
      </x:c>
      <x:c r="K114" s="9"/>
      <x:c r="L114" s="37"/>
      <x:c r="M114" s="37"/>
      <x:c r="N114" s="37"/>
      <x:c r="O114" s="37"/>
      <x:c r="P114" s="37"/>
      <x:c r="Q114" s="9"/>
      <x:c r="R114" s="9"/>
      <x:c r="S114" s="9"/>
      <x:c r="T114" s="9"/>
    </x:row>
    <x:row r="115" ht="21" customHeight="1">
      <x:c r="A115" s="34"/>
      <x:c r="B115" s="34"/>
      <x:c r="C115" s="9"/>
      <x:c r="D115" s="35"/>
      <x:c r="E115" s="36"/>
      <x:c r="F115" s="36"/>
      <x:c r="G115" s="36"/>
      <x:c r="H115" s="36"/>
      <x:c r="I115" s="9"/>
      <x:c r="J115" s="9" t="str">
        <x:v>NET</x:v>
      </x:c>
      <x:c r="K115" s="9"/>
      <x:c r="L115" s="37"/>
      <x:c r="M115" s="37"/>
      <x:c r="N115" s="37"/>
      <x:c r="O115" s="37"/>
      <x:c r="P115" s="37"/>
      <x:c r="Q115" s="9"/>
      <x:c r="R115" s="9"/>
      <x:c r="S115" s="9"/>
      <x:c r="T115" s="9"/>
    </x:row>
    <x:row r="116" ht="21" customHeight="1">
      <x:c r="A116" s="34"/>
      <x:c r="B116" s="34"/>
      <x:c r="C116" s="9"/>
      <x:c r="D116" s="35"/>
      <x:c r="E116" s="36"/>
      <x:c r="F116" s="36"/>
      <x:c r="G116" s="36"/>
      <x:c r="H116" s="36"/>
      <x:c r="I116" s="9"/>
      <x:c r="J116" s="9" t="str">
        <x:v>NET</x:v>
      </x:c>
      <x:c r="K116" s="9"/>
      <x:c r="L116" s="37"/>
      <x:c r="M116" s="37"/>
      <x:c r="N116" s="37"/>
      <x:c r="O116" s="37"/>
      <x:c r="P116" s="37"/>
      <x:c r="Q116" s="9"/>
      <x:c r="R116" s="9"/>
      <x:c r="S116" s="9"/>
      <x:c r="T116" s="9"/>
    </x:row>
    <x:row r="117" ht="21" customHeight="1">
      <x:c r="A117" s="34"/>
      <x:c r="B117" s="34"/>
      <x:c r="C117" s="9"/>
      <x:c r="D117" s="35"/>
      <x:c r="E117" s="36"/>
      <x:c r="F117" s="36"/>
      <x:c r="G117" s="36"/>
      <x:c r="H117" s="36"/>
      <x:c r="I117" s="9"/>
      <x:c r="J117" s="9" t="str">
        <x:v>NET</x:v>
      </x:c>
      <x:c r="K117" s="9"/>
      <x:c r="L117" s="37"/>
      <x:c r="M117" s="37"/>
      <x:c r="N117" s="37"/>
      <x:c r="O117" s="37"/>
      <x:c r="P117" s="37"/>
      <x:c r="Q117" s="9"/>
      <x:c r="R117" s="9"/>
      <x:c r="S117" s="9"/>
      <x:c r="T117" s="9"/>
    </x:row>
    <x:row r="118" ht="21" customHeight="1">
      <x:c r="A118" s="34"/>
      <x:c r="B118" s="34"/>
      <x:c r="C118" s="9"/>
      <x:c r="D118" s="35"/>
      <x:c r="E118" s="36"/>
      <x:c r="F118" s="36"/>
      <x:c r="G118" s="36"/>
      <x:c r="H118" s="36"/>
      <x:c r="I118" s="9"/>
      <x:c r="J118" s="9" t="str">
        <x:v>NET</x:v>
      </x:c>
      <x:c r="K118" s="9"/>
      <x:c r="L118" s="37"/>
      <x:c r="M118" s="37"/>
      <x:c r="N118" s="37"/>
      <x:c r="O118" s="37"/>
      <x:c r="P118" s="37"/>
      <x:c r="Q118" s="9"/>
      <x:c r="R118" s="9"/>
      <x:c r="S118" s="9"/>
      <x:c r="T118" s="9"/>
    </x:row>
    <x:row r="119" ht="21" customHeight="1">
      <x:c r="A119" s="34"/>
      <x:c r="B119" s="34"/>
      <x:c r="C119" s="9"/>
      <x:c r="D119" s="35"/>
      <x:c r="E119" s="36"/>
      <x:c r="F119" s="36"/>
      <x:c r="G119" s="36"/>
      <x:c r="H119" s="36"/>
      <x:c r="I119" s="9"/>
      <x:c r="J119" s="9" t="str">
        <x:v>NET</x:v>
      </x:c>
      <x:c r="K119" s="9"/>
      <x:c r="L119" s="37"/>
      <x:c r="M119" s="37"/>
      <x:c r="N119" s="37"/>
      <x:c r="O119" s="37"/>
      <x:c r="P119" s="37"/>
      <x:c r="Q119" s="9"/>
      <x:c r="R119" s="9"/>
      <x:c r="S119" s="9"/>
      <x:c r="T119" s="9"/>
    </x:row>
    <x:row r="120" ht="21" customHeight="1">
      <x:c r="A120" s="34"/>
      <x:c r="B120" s="34"/>
      <x:c r="C120" s="9"/>
      <x:c r="D120" s="35"/>
      <x:c r="E120" s="36"/>
      <x:c r="F120" s="36"/>
      <x:c r="G120" s="36"/>
      <x:c r="H120" s="36"/>
      <x:c r="I120" s="9"/>
      <x:c r="J120" s="9" t="str">
        <x:v>NET</x:v>
      </x:c>
      <x:c r="K120" s="9"/>
      <x:c r="L120" s="37"/>
      <x:c r="M120" s="37"/>
      <x:c r="N120" s="37"/>
      <x:c r="O120" s="37"/>
      <x:c r="P120" s="37"/>
      <x:c r="Q120" s="9"/>
      <x:c r="R120" s="9"/>
      <x:c r="S120" s="9"/>
      <x:c r="T120" s="9"/>
    </x:row>
    <x:row r="121" ht="21" customHeight="1">
      <x:c r="A121" s="34"/>
      <x:c r="B121" s="34"/>
      <x:c r="C121" s="9"/>
      <x:c r="D121" s="35"/>
      <x:c r="E121" s="36"/>
      <x:c r="F121" s="36"/>
      <x:c r="G121" s="36"/>
      <x:c r="H121" s="36"/>
      <x:c r="I121" s="9"/>
      <x:c r="J121" s="9" t="str">
        <x:v>NET</x:v>
      </x:c>
      <x:c r="K121" s="9"/>
      <x:c r="L121" s="37"/>
      <x:c r="M121" s="37"/>
      <x:c r="N121" s="37"/>
      <x:c r="O121" s="37"/>
      <x:c r="P121" s="37"/>
      <x:c r="Q121" s="9"/>
      <x:c r="R121" s="9"/>
      <x:c r="S121" s="9"/>
      <x:c r="T121" s="9"/>
    </x:row>
    <x:row r="122" ht="21" customHeight="1">
      <x:c r="A122" s="34"/>
      <x:c r="B122" s="34"/>
      <x:c r="C122" s="9"/>
      <x:c r="D122" s="35"/>
      <x:c r="E122" s="36"/>
      <x:c r="F122" s="36"/>
      <x:c r="G122" s="36"/>
      <x:c r="H122" s="36"/>
      <x:c r="I122" s="9"/>
      <x:c r="J122" s="9" t="str">
        <x:v>NET</x:v>
      </x:c>
      <x:c r="K122" s="9"/>
      <x:c r="L122" s="37"/>
      <x:c r="M122" s="37"/>
      <x:c r="N122" s="37"/>
      <x:c r="O122" s="37"/>
      <x:c r="P122" s="37"/>
      <x:c r="Q122" s="9"/>
      <x:c r="R122" s="9"/>
      <x:c r="S122" s="9"/>
      <x:c r="T122" s="9"/>
    </x:row>
    <x:row r="123" ht="21" customHeight="1">
      <x:c r="A123" s="34"/>
      <x:c r="B123" s="34"/>
      <x:c r="C123" s="9"/>
      <x:c r="D123" s="35"/>
      <x:c r="E123" s="36"/>
      <x:c r="F123" s="36"/>
      <x:c r="G123" s="36"/>
      <x:c r="H123" s="36"/>
      <x:c r="I123" s="9"/>
      <x:c r="J123" s="9" t="str">
        <x:v>NET</x:v>
      </x:c>
      <x:c r="K123" s="9"/>
      <x:c r="L123" s="37"/>
      <x:c r="M123" s="37"/>
      <x:c r="N123" s="37"/>
      <x:c r="O123" s="37"/>
      <x:c r="P123" s="37"/>
      <x:c r="Q123" s="9"/>
      <x:c r="R123" s="9"/>
      <x:c r="S123" s="9"/>
      <x:c r="T123" s="9"/>
    </x:row>
    <x:row r="124" ht="21" customHeight="1">
      <x:c r="A124" s="34"/>
      <x:c r="B124" s="34"/>
      <x:c r="C124" s="9"/>
      <x:c r="D124" s="35"/>
      <x:c r="E124" s="36"/>
      <x:c r="F124" s="36"/>
      <x:c r="G124" s="36"/>
      <x:c r="H124" s="36"/>
      <x:c r="I124" s="9"/>
      <x:c r="J124" s="9" t="str">
        <x:v>NET</x:v>
      </x:c>
      <x:c r="K124" s="9"/>
      <x:c r="L124" s="37"/>
      <x:c r="M124" s="37"/>
      <x:c r="N124" s="37"/>
      <x:c r="O124" s="37"/>
      <x:c r="P124" s="37"/>
      <x:c r="Q124" s="9"/>
      <x:c r="R124" s="9"/>
      <x:c r="S124" s="9"/>
      <x:c r="T124" s="9"/>
    </x:row>
    <x:row r="125" ht="21" customHeight="1">
      <x:c r="A125" s="34"/>
      <x:c r="B125" s="34"/>
      <x:c r="C125" s="9"/>
      <x:c r="D125" s="35"/>
      <x:c r="E125" s="36"/>
      <x:c r="F125" s="36"/>
      <x:c r="G125" s="36"/>
      <x:c r="H125" s="36"/>
      <x:c r="I125" s="9"/>
      <x:c r="J125" s="9" t="str">
        <x:v>NET</x:v>
      </x:c>
      <x:c r="K125" s="9"/>
      <x:c r="L125" s="37"/>
      <x:c r="M125" s="37"/>
      <x:c r="N125" s="37"/>
      <x:c r="O125" s="37"/>
      <x:c r="P125" s="37"/>
      <x:c r="Q125" s="9"/>
      <x:c r="R125" s="9"/>
      <x:c r="S125" s="9"/>
      <x:c r="T125" s="9"/>
    </x:row>
    <x:row r="126" ht="21" customHeight="1">
      <x:c r="A126" s="34"/>
      <x:c r="B126" s="34"/>
      <x:c r="C126" s="9"/>
      <x:c r="D126" s="35"/>
      <x:c r="E126" s="36"/>
      <x:c r="F126" s="36"/>
      <x:c r="G126" s="36"/>
      <x:c r="H126" s="36"/>
      <x:c r="I126" s="9"/>
      <x:c r="J126" s="9" t="str">
        <x:v>NET</x:v>
      </x:c>
      <x:c r="K126" s="9"/>
      <x:c r="L126" s="37"/>
      <x:c r="M126" s="37"/>
      <x:c r="N126" s="37"/>
      <x:c r="O126" s="37"/>
      <x:c r="P126" s="37"/>
      <x:c r="Q126" s="9"/>
      <x:c r="R126" s="9"/>
      <x:c r="S126" s="9"/>
      <x:c r="T126" s="9"/>
    </x:row>
    <x:row r="127" ht="21" customHeight="1">
      <x:c r="A127" s="34"/>
      <x:c r="B127" s="34"/>
      <x:c r="C127" s="9"/>
      <x:c r="D127" s="35"/>
      <x:c r="E127" s="36"/>
      <x:c r="F127" s="36"/>
      <x:c r="G127" s="36"/>
      <x:c r="H127" s="36"/>
      <x:c r="I127" s="9"/>
      <x:c r="J127" s="9" t="str">
        <x:v>NET</x:v>
      </x:c>
      <x:c r="K127" s="9"/>
      <x:c r="L127" s="37"/>
      <x:c r="M127" s="37"/>
      <x:c r="N127" s="37"/>
      <x:c r="O127" s="37"/>
      <x:c r="P127" s="37"/>
      <x:c r="Q127" s="9"/>
      <x:c r="R127" s="9"/>
      <x:c r="S127" s="9"/>
      <x:c r="T127" s="9"/>
    </x:row>
    <x:row r="128" ht="21" customHeight="1">
      <x:c r="A128" s="34"/>
      <x:c r="B128" s="34"/>
      <x:c r="C128" s="9"/>
      <x:c r="D128" s="35"/>
      <x:c r="E128" s="36"/>
      <x:c r="F128" s="36"/>
      <x:c r="G128" s="36"/>
      <x:c r="H128" s="36"/>
      <x:c r="I128" s="9"/>
      <x:c r="J128" s="9" t="str">
        <x:v>NET</x:v>
      </x:c>
      <x:c r="K128" s="9"/>
      <x:c r="L128" s="37"/>
      <x:c r="M128" s="37"/>
      <x:c r="N128" s="37"/>
      <x:c r="O128" s="37"/>
      <x:c r="P128" s="37"/>
      <x:c r="Q128" s="9"/>
      <x:c r="R128" s="9"/>
      <x:c r="S128" s="9"/>
      <x:c r="T128" s="9"/>
    </x:row>
    <x:row r="129" ht="21" customHeight="1">
      <x:c r="A129" s="34"/>
      <x:c r="B129" s="34"/>
      <x:c r="C129" s="9"/>
      <x:c r="D129" s="35"/>
      <x:c r="E129" s="36"/>
      <x:c r="F129" s="36"/>
      <x:c r="G129" s="36"/>
      <x:c r="H129" s="36"/>
      <x:c r="I129" s="9"/>
      <x:c r="J129" s="9" t="str">
        <x:v>NET</x:v>
      </x:c>
      <x:c r="K129" s="9"/>
      <x:c r="L129" s="37"/>
      <x:c r="M129" s="37"/>
      <x:c r="N129" s="37"/>
      <x:c r="O129" s="37"/>
      <x:c r="P129" s="37"/>
      <x:c r="Q129" s="9"/>
      <x:c r="R129" s="9"/>
      <x:c r="S129" s="9"/>
      <x:c r="T129" s="9"/>
    </x:row>
    <x:row r="130" ht="21" customHeight="1">
      <x:c r="A130" s="34"/>
      <x:c r="B130" s="34"/>
      <x:c r="C130" s="9"/>
      <x:c r="D130" s="35"/>
      <x:c r="E130" s="36"/>
      <x:c r="F130" s="36"/>
      <x:c r="G130" s="36"/>
      <x:c r="H130" s="36"/>
      <x:c r="I130" s="9"/>
      <x:c r="J130" s="9" t="str">
        <x:v>NET</x:v>
      </x:c>
      <x:c r="K130" s="9"/>
      <x:c r="L130" s="37"/>
      <x:c r="M130" s="37"/>
      <x:c r="N130" s="37"/>
      <x:c r="O130" s="37"/>
      <x:c r="P130" s="37"/>
      <x:c r="Q130" s="9"/>
      <x:c r="R130" s="9"/>
      <x:c r="S130" s="9"/>
      <x:c r="T130" s="9"/>
    </x:row>
    <x:row r="131" ht="21" customHeight="1">
      <x:c r="A131" s="34"/>
      <x:c r="B131" s="34"/>
      <x:c r="C131" s="9"/>
      <x:c r="D131" s="35"/>
      <x:c r="E131" s="36"/>
      <x:c r="F131" s="36"/>
      <x:c r="G131" s="36"/>
      <x:c r="H131" s="36"/>
      <x:c r="I131" s="9"/>
      <x:c r="J131" s="9" t="str">
        <x:v>NET</x:v>
      </x:c>
      <x:c r="K131" s="9"/>
      <x:c r="L131" s="37"/>
      <x:c r="M131" s="37"/>
      <x:c r="N131" s="37"/>
      <x:c r="O131" s="37"/>
      <x:c r="P131" s="37"/>
      <x:c r="Q131" s="9"/>
      <x:c r="R131" s="9"/>
      <x:c r="S131" s="9"/>
      <x:c r="T131" s="9"/>
    </x:row>
    <x:row r="132" ht="21" customHeight="1">
      <x:c r="A132" s="34"/>
      <x:c r="B132" s="34"/>
      <x:c r="C132" s="9"/>
      <x:c r="D132" s="35"/>
      <x:c r="E132" s="36"/>
      <x:c r="F132" s="36"/>
      <x:c r="G132" s="36"/>
      <x:c r="H132" s="36"/>
      <x:c r="I132" s="9"/>
      <x:c r="J132" s="9" t="str">
        <x:v>NET</x:v>
      </x:c>
      <x:c r="K132" s="9"/>
      <x:c r="L132" s="37"/>
      <x:c r="M132" s="37"/>
      <x:c r="N132" s="37"/>
      <x:c r="O132" s="37"/>
      <x:c r="P132" s="37"/>
      <x:c r="Q132" s="9"/>
      <x:c r="R132" s="9"/>
      <x:c r="S132" s="9"/>
      <x:c r="T132" s="9"/>
    </x:row>
    <x:row r="133" ht="21" customHeight="1">
      <x:c r="A133" s="34"/>
      <x:c r="B133" s="34"/>
      <x:c r="C133" s="9"/>
      <x:c r="D133" s="35"/>
      <x:c r="E133" s="36"/>
      <x:c r="F133" s="36"/>
      <x:c r="G133" s="36"/>
      <x:c r="H133" s="36"/>
      <x:c r="I133" s="9"/>
      <x:c r="J133" s="9" t="str">
        <x:v>NET</x:v>
      </x:c>
      <x:c r="K133" s="9"/>
      <x:c r="L133" s="37"/>
      <x:c r="M133" s="37"/>
      <x:c r="N133" s="37"/>
      <x:c r="O133" s="37"/>
      <x:c r="P133" s="37"/>
      <x:c r="Q133" s="9"/>
      <x:c r="R133" s="9"/>
      <x:c r="S133" s="9"/>
      <x:c r="T133" s="9"/>
    </x:row>
    <x:row r="134" ht="21" customHeight="1">
      <x:c r="A134" s="34"/>
      <x:c r="B134" s="34"/>
      <x:c r="C134" s="9"/>
      <x:c r="D134" s="35"/>
      <x:c r="E134" s="36"/>
      <x:c r="F134" s="36"/>
      <x:c r="G134" s="36"/>
      <x:c r="H134" s="36"/>
      <x:c r="I134" s="9"/>
      <x:c r="J134" s="9" t="str">
        <x:v>NET</x:v>
      </x:c>
      <x:c r="K134" s="9"/>
      <x:c r="L134" s="37"/>
      <x:c r="M134" s="37"/>
      <x:c r="N134" s="37"/>
      <x:c r="O134" s="37"/>
      <x:c r="P134" s="37"/>
      <x:c r="Q134" s="9"/>
      <x:c r="R134" s="9"/>
      <x:c r="S134" s="9"/>
      <x:c r="T134" s="9"/>
    </x:row>
    <x:row r="135" ht="21" customHeight="1">
      <x:c r="A135" s="34"/>
      <x:c r="B135" s="34"/>
      <x:c r="C135" s="9"/>
      <x:c r="D135" s="35"/>
      <x:c r="E135" s="36"/>
      <x:c r="F135" s="36"/>
      <x:c r="G135" s="36"/>
      <x:c r="H135" s="36"/>
      <x:c r="I135" s="9"/>
      <x:c r="J135" s="9" t="str">
        <x:v>NET</x:v>
      </x:c>
      <x:c r="K135" s="9"/>
      <x:c r="L135" s="37"/>
      <x:c r="M135" s="37"/>
      <x:c r="N135" s="37"/>
      <x:c r="O135" s="37"/>
      <x:c r="P135" s="37"/>
      <x:c r="Q135" s="9"/>
      <x:c r="R135" s="9"/>
      <x:c r="S135" s="9"/>
      <x:c r="T135" s="9"/>
    </x:row>
    <x:row r="136" ht="21" customHeight="1">
      <x:c r="A136" s="34"/>
      <x:c r="B136" s="34"/>
      <x:c r="C136" s="9"/>
      <x:c r="D136" s="35"/>
      <x:c r="E136" s="36"/>
      <x:c r="F136" s="36"/>
      <x:c r="G136" s="36"/>
      <x:c r="H136" s="36"/>
      <x:c r="I136" s="9"/>
      <x:c r="J136" s="9" t="str">
        <x:v>NET</x:v>
      </x:c>
      <x:c r="K136" s="9"/>
      <x:c r="L136" s="37"/>
      <x:c r="M136" s="37"/>
      <x:c r="N136" s="37"/>
      <x:c r="O136" s="37"/>
      <x:c r="P136" s="37"/>
      <x:c r="Q136" s="9"/>
      <x:c r="R136" s="9"/>
      <x:c r="S136" s="9"/>
      <x:c r="T136" s="9"/>
    </x:row>
    <x:row r="137" ht="21" customHeight="1">
      <x:c r="A137" s="34"/>
      <x:c r="B137" s="34"/>
      <x:c r="C137" s="9"/>
      <x:c r="D137" s="35"/>
      <x:c r="E137" s="36"/>
      <x:c r="F137" s="36"/>
      <x:c r="G137" s="36"/>
      <x:c r="H137" s="36"/>
      <x:c r="I137" s="9"/>
      <x:c r="J137" s="9" t="str">
        <x:v>NET</x:v>
      </x:c>
      <x:c r="K137" s="9"/>
      <x:c r="L137" s="37"/>
      <x:c r="M137" s="37"/>
      <x:c r="N137" s="37"/>
      <x:c r="O137" s="37"/>
      <x:c r="P137" s="37"/>
      <x:c r="Q137" s="9"/>
      <x:c r="R137" s="9"/>
      <x:c r="S137" s="9"/>
      <x:c r="T137" s="9"/>
    </x:row>
    <x:row r="138" ht="21" customHeight="1">
      <x:c r="A138" s="34"/>
      <x:c r="B138" s="34"/>
      <x:c r="C138" s="9"/>
      <x:c r="D138" s="35"/>
      <x:c r="E138" s="36"/>
      <x:c r="F138" s="36"/>
      <x:c r="G138" s="36"/>
      <x:c r="H138" s="36"/>
      <x:c r="I138" s="9"/>
      <x:c r="J138" s="9" t="str">
        <x:v>NET</x:v>
      </x:c>
      <x:c r="K138" s="9"/>
      <x:c r="L138" s="37"/>
      <x:c r="M138" s="37"/>
      <x:c r="N138" s="37"/>
      <x:c r="O138" s="37"/>
      <x:c r="P138" s="37"/>
      <x:c r="Q138" s="9"/>
      <x:c r="R138" s="9"/>
      <x:c r="S138" s="9"/>
      <x:c r="T138" s="9"/>
    </x:row>
    <x:row r="139" ht="21" customHeight="1">
      <x:c r="A139" s="34"/>
      <x:c r="B139" s="34"/>
      <x:c r="C139" s="9"/>
      <x:c r="D139" s="35"/>
      <x:c r="E139" s="36"/>
      <x:c r="F139" s="36"/>
      <x:c r="G139" s="36"/>
      <x:c r="H139" s="36"/>
      <x:c r="I139" s="9"/>
      <x:c r="J139" s="9" t="str">
        <x:v>NET</x:v>
      </x:c>
      <x:c r="K139" s="9"/>
      <x:c r="L139" s="37"/>
      <x:c r="M139" s="37"/>
      <x:c r="N139" s="37"/>
      <x:c r="O139" s="37"/>
      <x:c r="P139" s="37"/>
      <x:c r="Q139" s="9"/>
      <x:c r="R139" s="9"/>
      <x:c r="S139" s="9"/>
      <x:c r="T139" s="9"/>
    </x:row>
    <x:row r="140" ht="21" customHeight="1">
      <x:c r="A140" s="34"/>
      <x:c r="B140" s="34"/>
      <x:c r="C140" s="9"/>
      <x:c r="D140" s="35"/>
      <x:c r="E140" s="36"/>
      <x:c r="F140" s="36"/>
      <x:c r="G140" s="36"/>
      <x:c r="H140" s="36"/>
      <x:c r="I140" s="9"/>
      <x:c r="J140" s="9" t="str">
        <x:v>NET</x:v>
      </x:c>
      <x:c r="K140" s="9"/>
      <x:c r="L140" s="37"/>
      <x:c r="M140" s="37"/>
      <x:c r="N140" s="37"/>
      <x:c r="O140" s="37"/>
      <x:c r="P140" s="37"/>
      <x:c r="Q140" s="9"/>
      <x:c r="R140" s="9"/>
      <x:c r="S140" s="9"/>
      <x:c r="T140" s="9"/>
    </x:row>
    <x:row r="141" ht="21" customHeight="1">
      <x:c r="A141" s="34"/>
      <x:c r="B141" s="34"/>
      <x:c r="C141" s="9"/>
      <x:c r="D141" s="35"/>
      <x:c r="E141" s="36"/>
      <x:c r="F141" s="36"/>
      <x:c r="G141" s="36"/>
      <x:c r="H141" s="36"/>
      <x:c r="I141" s="9"/>
      <x:c r="J141" s="9" t="str">
        <x:v>NET</x:v>
      </x:c>
      <x:c r="K141" s="9"/>
      <x:c r="L141" s="37"/>
      <x:c r="M141" s="37"/>
      <x:c r="N141" s="37"/>
      <x:c r="O141" s="37"/>
      <x:c r="P141" s="37"/>
      <x:c r="Q141" s="9"/>
      <x:c r="R141" s="9"/>
      <x:c r="S141" s="9"/>
      <x:c r="T141" s="9"/>
    </x:row>
    <x:row r="142" ht="21" customHeight="1">
      <x:c r="A142" s="34"/>
      <x:c r="B142" s="34"/>
      <x:c r="C142" s="9"/>
      <x:c r="D142" s="35"/>
      <x:c r="E142" s="36"/>
      <x:c r="F142" s="36"/>
      <x:c r="G142" s="36"/>
      <x:c r="H142" s="36"/>
      <x:c r="I142" s="9"/>
      <x:c r="J142" s="9" t="str">
        <x:v>NET</x:v>
      </x:c>
      <x:c r="K142" s="9"/>
      <x:c r="L142" s="37"/>
      <x:c r="M142" s="37"/>
      <x:c r="N142" s="37"/>
      <x:c r="O142" s="37"/>
      <x:c r="P142" s="37"/>
      <x:c r="Q142" s="9"/>
      <x:c r="R142" s="9"/>
      <x:c r="S142" s="9"/>
      <x:c r="T142" s="9"/>
    </x:row>
    <x:row r="143" ht="21" customHeight="1">
      <x:c r="A143" s="34"/>
      <x:c r="B143" s="34"/>
      <x:c r="C143" s="9"/>
      <x:c r="D143" s="35"/>
      <x:c r="E143" s="36"/>
      <x:c r="F143" s="36"/>
      <x:c r="G143" s="36"/>
      <x:c r="H143" s="36"/>
      <x:c r="I143" s="9"/>
      <x:c r="J143" s="9" t="str">
        <x:v>NET</x:v>
      </x:c>
      <x:c r="K143" s="9"/>
      <x:c r="L143" s="37"/>
      <x:c r="M143" s="37"/>
      <x:c r="N143" s="37"/>
      <x:c r="O143" s="37"/>
      <x:c r="P143" s="37"/>
      <x:c r="Q143" s="9"/>
      <x:c r="R143" s="9"/>
      <x:c r="S143" s="9"/>
      <x:c r="T143" s="9"/>
    </x:row>
    <x:row r="144" ht="21" customHeight="1">
      <x:c r="A144" s="34"/>
      <x:c r="B144" s="34"/>
      <x:c r="C144" s="9"/>
      <x:c r="D144" s="35"/>
      <x:c r="E144" s="36"/>
      <x:c r="F144" s="36"/>
      <x:c r="G144" s="36"/>
      <x:c r="H144" s="36"/>
      <x:c r="I144" s="9"/>
      <x:c r="J144" s="9" t="str">
        <x:v>NET</x:v>
      </x:c>
      <x:c r="K144" s="9"/>
      <x:c r="L144" s="37"/>
      <x:c r="M144" s="37"/>
      <x:c r="N144" s="37"/>
      <x:c r="O144" s="37"/>
      <x:c r="P144" s="37"/>
      <x:c r="Q144" s="9"/>
      <x:c r="R144" s="9"/>
      <x:c r="S144" s="9"/>
      <x:c r="T144" s="9"/>
    </x:row>
    <x:row r="145" ht="21" customHeight="1">
      <x:c r="A145" s="34"/>
      <x:c r="B145" s="34"/>
      <x:c r="C145" s="9"/>
      <x:c r="D145" s="35"/>
      <x:c r="E145" s="36"/>
      <x:c r="F145" s="36"/>
      <x:c r="G145" s="36"/>
      <x:c r="H145" s="36"/>
      <x:c r="I145" s="9"/>
      <x:c r="J145" s="9" t="str">
        <x:v>NET</x:v>
      </x:c>
      <x:c r="K145" s="9"/>
      <x:c r="L145" s="37"/>
      <x:c r="M145" s="37"/>
      <x:c r="N145" s="37"/>
      <x:c r="O145" s="37"/>
      <x:c r="P145" s="37"/>
      <x:c r="Q145" s="9"/>
      <x:c r="R145" s="9"/>
      <x:c r="S145" s="9"/>
      <x:c r="T145" s="9"/>
    </x:row>
    <x:row r="146" ht="21" customHeight="1">
      <x:c r="A146" s="34"/>
      <x:c r="B146" s="34"/>
      <x:c r="C146" s="9"/>
      <x:c r="D146" s="35"/>
      <x:c r="E146" s="36"/>
      <x:c r="F146" s="36"/>
      <x:c r="G146" s="36"/>
      <x:c r="H146" s="36"/>
      <x:c r="I146" s="9"/>
      <x:c r="J146" s="9" t="str">
        <x:v>NET</x:v>
      </x:c>
      <x:c r="K146" s="9"/>
      <x:c r="L146" s="37"/>
      <x:c r="M146" s="37"/>
      <x:c r="N146" s="37"/>
      <x:c r="O146" s="37"/>
      <x:c r="P146" s="37"/>
      <x:c r="Q146" s="9"/>
      <x:c r="R146" s="9"/>
      <x:c r="S146" s="9"/>
      <x:c r="T146" s="9"/>
    </x:row>
    <x:row r="147" ht="21" customHeight="1">
      <x:c r="A147" s="34"/>
      <x:c r="B147" s="34"/>
      <x:c r="C147" s="9"/>
      <x:c r="D147" s="35"/>
      <x:c r="E147" s="36"/>
      <x:c r="F147" s="36"/>
      <x:c r="G147" s="36"/>
      <x:c r="H147" s="36"/>
      <x:c r="I147" s="9"/>
      <x:c r="J147" s="9" t="str">
        <x:v>NET</x:v>
      </x:c>
      <x:c r="K147" s="9"/>
      <x:c r="L147" s="37"/>
      <x:c r="M147" s="37"/>
      <x:c r="N147" s="37"/>
      <x:c r="O147" s="37"/>
      <x:c r="P147" s="37"/>
      <x:c r="Q147" s="9"/>
      <x:c r="R147" s="9"/>
      <x:c r="S147" s="9"/>
      <x:c r="T147" s="9"/>
    </x:row>
    <x:row r="148" ht="21" customHeight="1">
      <x:c r="A148" s="34"/>
      <x:c r="B148" s="34"/>
      <x:c r="C148" s="9"/>
      <x:c r="D148" s="35"/>
      <x:c r="E148" s="36"/>
      <x:c r="F148" s="36"/>
      <x:c r="G148" s="36"/>
      <x:c r="H148" s="36"/>
      <x:c r="I148" s="9"/>
      <x:c r="J148" s="9" t="str">
        <x:v>NET</x:v>
      </x:c>
      <x:c r="K148" s="9"/>
      <x:c r="L148" s="37"/>
      <x:c r="M148" s="37"/>
      <x:c r="N148" s="37"/>
      <x:c r="O148" s="37"/>
      <x:c r="P148" s="37"/>
      <x:c r="Q148" s="9"/>
      <x:c r="R148" s="9"/>
      <x:c r="S148" s="9"/>
      <x:c r="T148" s="9"/>
    </x:row>
    <x:row r="149" ht="21" customHeight="1">
      <x:c r="A149" s="34"/>
      <x:c r="B149" s="34"/>
      <x:c r="C149" s="9"/>
      <x:c r="D149" s="35"/>
      <x:c r="E149" s="36"/>
      <x:c r="F149" s="36"/>
      <x:c r="G149" s="36"/>
      <x:c r="H149" s="36"/>
      <x:c r="I149" s="9"/>
      <x:c r="J149" s="9" t="str">
        <x:v>NET</x:v>
      </x:c>
      <x:c r="K149" s="9"/>
      <x:c r="L149" s="37"/>
      <x:c r="M149" s="37"/>
      <x:c r="N149" s="37"/>
      <x:c r="O149" s="37"/>
      <x:c r="P149" s="37"/>
      <x:c r="Q149" s="9"/>
      <x:c r="R149" s="9"/>
      <x:c r="S149" s="9"/>
      <x:c r="T149" s="9"/>
    </x:row>
    <x:row r="150" ht="21" customHeight="1">
      <x:c r="A150" s="34"/>
      <x:c r="B150" s="34"/>
      <x:c r="C150" s="9"/>
      <x:c r="D150" s="35"/>
      <x:c r="E150" s="36"/>
      <x:c r="F150" s="36"/>
      <x:c r="G150" s="36"/>
      <x:c r="H150" s="36"/>
      <x:c r="I150" s="9"/>
      <x:c r="J150" s="9" t="str">
        <x:v>NET</x:v>
      </x:c>
      <x:c r="K150" s="9"/>
      <x:c r="L150" s="37"/>
      <x:c r="M150" s="37"/>
      <x:c r="N150" s="37"/>
      <x:c r="O150" s="37"/>
      <x:c r="P150" s="37"/>
      <x:c r="Q150" s="9"/>
      <x:c r="R150" s="9"/>
      <x:c r="S150" s="9"/>
      <x:c r="T150" s="9"/>
    </x:row>
    <x:row r="151" ht="21" customHeight="1">
      <x:c r="A151" s="34"/>
      <x:c r="B151" s="34"/>
      <x:c r="C151" s="9"/>
      <x:c r="D151" s="35"/>
      <x:c r="E151" s="36"/>
      <x:c r="F151" s="36"/>
      <x:c r="G151" s="36"/>
      <x:c r="H151" s="36"/>
      <x:c r="I151" s="9"/>
      <x:c r="J151" s="9" t="str">
        <x:v>NET</x:v>
      </x:c>
      <x:c r="K151" s="9"/>
      <x:c r="L151" s="37"/>
      <x:c r="M151" s="37"/>
      <x:c r="N151" s="37"/>
      <x:c r="O151" s="37"/>
      <x:c r="P151" s="37"/>
      <x:c r="Q151" s="9"/>
      <x:c r="R151" s="9"/>
      <x:c r="S151" s="9"/>
      <x:c r="T151" s="9"/>
    </x:row>
    <x:row r="152" ht="21" customHeight="1">
      <x:c r="A152" s="34"/>
      <x:c r="B152" s="34"/>
      <x:c r="C152" s="9"/>
      <x:c r="D152" s="35"/>
      <x:c r="E152" s="36"/>
      <x:c r="F152" s="36"/>
      <x:c r="G152" s="36"/>
      <x:c r="H152" s="36"/>
      <x:c r="I152" s="9"/>
      <x:c r="J152" s="9" t="str">
        <x:v>NET</x:v>
      </x:c>
      <x:c r="K152" s="9"/>
      <x:c r="L152" s="37"/>
      <x:c r="M152" s="37"/>
      <x:c r="N152" s="37"/>
      <x:c r="O152" s="37"/>
      <x:c r="P152" s="37"/>
      <x:c r="Q152" s="9"/>
      <x:c r="R152" s="9"/>
      <x:c r="S152" s="9"/>
      <x:c r="T152" s="9"/>
    </x:row>
    <x:row r="153" ht="21" customHeight="1">
      <x:c r="A153" s="34"/>
      <x:c r="B153" s="34"/>
      <x:c r="C153" s="9"/>
      <x:c r="D153" s="35"/>
      <x:c r="E153" s="36"/>
      <x:c r="F153" s="36"/>
      <x:c r="G153" s="36"/>
      <x:c r="H153" s="36"/>
      <x:c r="I153" s="9"/>
      <x:c r="J153" s="9" t="str">
        <x:v>NET</x:v>
      </x:c>
      <x:c r="K153" s="9"/>
      <x:c r="L153" s="37"/>
      <x:c r="M153" s="37"/>
      <x:c r="N153" s="37"/>
      <x:c r="O153" s="37"/>
      <x:c r="P153" s="37"/>
      <x:c r="Q153" s="9"/>
      <x:c r="R153" s="9"/>
      <x:c r="S153" s="9"/>
      <x:c r="T153" s="9"/>
    </x:row>
    <x:row r="154" ht="21" customHeight="1">
      <x:c r="A154" s="34"/>
      <x:c r="B154" s="34"/>
      <x:c r="C154" s="9"/>
      <x:c r="D154" s="35"/>
      <x:c r="E154" s="36"/>
      <x:c r="F154" s="36"/>
      <x:c r="G154" s="36"/>
      <x:c r="H154" s="36"/>
      <x:c r="I154" s="9"/>
      <x:c r="J154" s="9" t="str">
        <x:v>NET</x:v>
      </x:c>
      <x:c r="K154" s="9"/>
      <x:c r="L154" s="37"/>
      <x:c r="M154" s="37"/>
      <x:c r="N154" s="37"/>
      <x:c r="O154" s="37"/>
      <x:c r="P154" s="37"/>
      <x:c r="Q154" s="9"/>
      <x:c r="R154" s="9"/>
      <x:c r="S154" s="9"/>
      <x:c r="T154" s="9"/>
    </x:row>
    <x:row r="155" ht="21" customHeight="1">
      <x:c r="A155" s="34"/>
      <x:c r="B155" s="34"/>
      <x:c r="C155" s="9"/>
      <x:c r="D155" s="35"/>
      <x:c r="E155" s="36"/>
      <x:c r="F155" s="36"/>
      <x:c r="G155" s="36"/>
      <x:c r="H155" s="36"/>
      <x:c r="I155" s="9"/>
      <x:c r="J155" s="9" t="str">
        <x:v>NET</x:v>
      </x:c>
      <x:c r="K155" s="9"/>
      <x:c r="L155" s="37"/>
      <x:c r="M155" s="37"/>
      <x:c r="N155" s="37"/>
      <x:c r="O155" s="37"/>
      <x:c r="P155" s="37"/>
      <x:c r="Q155" s="9"/>
      <x:c r="R155" s="9"/>
      <x:c r="S155" s="9"/>
      <x:c r="T155" s="9"/>
    </x:row>
    <x:row r="156" ht="21" customHeight="1">
      <x:c r="A156" s="34"/>
      <x:c r="B156" s="34"/>
      <x:c r="C156" s="9"/>
      <x:c r="D156" s="35"/>
      <x:c r="E156" s="36"/>
      <x:c r="F156" s="36"/>
      <x:c r="G156" s="36"/>
      <x:c r="H156" s="36"/>
      <x:c r="I156" s="9"/>
      <x:c r="J156" s="9" t="str">
        <x:v>NET</x:v>
      </x:c>
      <x:c r="K156" s="9"/>
      <x:c r="L156" s="37"/>
      <x:c r="M156" s="37"/>
      <x:c r="N156" s="37"/>
      <x:c r="O156" s="37"/>
      <x:c r="P156" s="37"/>
      <x:c r="Q156" s="9"/>
      <x:c r="R156" s="9"/>
      <x:c r="S156" s="9"/>
      <x:c r="T156" s="9"/>
    </x:row>
    <x:row r="157" ht="21" customHeight="1">
      <x:c r="A157" s="34"/>
      <x:c r="B157" s="34"/>
      <x:c r="C157" s="9"/>
      <x:c r="D157" s="35"/>
      <x:c r="E157" s="36"/>
      <x:c r="F157" s="36"/>
      <x:c r="G157" s="36"/>
      <x:c r="H157" s="36"/>
      <x:c r="I157" s="9"/>
      <x:c r="J157" s="9" t="str">
        <x:v>NET</x:v>
      </x:c>
      <x:c r="K157" s="9"/>
      <x:c r="L157" s="37"/>
      <x:c r="M157" s="37"/>
      <x:c r="N157" s="37"/>
      <x:c r="O157" s="37"/>
      <x:c r="P157" s="37"/>
      <x:c r="Q157" s="9"/>
      <x:c r="R157" s="9"/>
      <x:c r="S157" s="9"/>
      <x:c r="T157" s="9"/>
    </x:row>
    <x:row r="158" ht="21" customHeight="1">
      <x:c r="A158" s="34"/>
      <x:c r="B158" s="34"/>
      <x:c r="C158" s="9"/>
      <x:c r="D158" s="35"/>
      <x:c r="E158" s="36"/>
      <x:c r="F158" s="36"/>
      <x:c r="G158" s="36"/>
      <x:c r="H158" s="36"/>
      <x:c r="I158" s="9"/>
      <x:c r="J158" s="9" t="str">
        <x:v>NET</x:v>
      </x:c>
      <x:c r="K158" s="9"/>
      <x:c r="L158" s="37"/>
      <x:c r="M158" s="37"/>
      <x:c r="N158" s="37"/>
      <x:c r="O158" s="37"/>
      <x:c r="P158" s="37"/>
      <x:c r="Q158" s="9"/>
      <x:c r="R158" s="9"/>
      <x:c r="S158" s="9"/>
      <x:c r="T158" s="9"/>
    </x:row>
    <x:row r="159" ht="21" customHeight="1">
      <x:c r="A159" s="34"/>
      <x:c r="B159" s="34"/>
      <x:c r="C159" s="9"/>
      <x:c r="D159" s="35"/>
      <x:c r="E159" s="36"/>
      <x:c r="F159" s="36"/>
      <x:c r="G159" s="36"/>
      <x:c r="H159" s="36"/>
      <x:c r="I159" s="9"/>
      <x:c r="J159" s="9" t="str">
        <x:v>NET</x:v>
      </x:c>
      <x:c r="K159" s="9"/>
      <x:c r="L159" s="37"/>
      <x:c r="M159" s="37"/>
      <x:c r="N159" s="37"/>
      <x:c r="O159" s="37"/>
      <x:c r="P159" s="37"/>
      <x:c r="Q159" s="9"/>
      <x:c r="R159" s="9"/>
      <x:c r="S159" s="9"/>
      <x:c r="T159" s="9"/>
    </x:row>
    <x:row r="160" ht="21" customHeight="1">
      <x:c r="A160" s="34"/>
      <x:c r="B160" s="34"/>
      <x:c r="C160" s="9"/>
      <x:c r="D160" s="35"/>
      <x:c r="E160" s="36"/>
      <x:c r="F160" s="36"/>
      <x:c r="G160" s="36"/>
      <x:c r="H160" s="36"/>
      <x:c r="I160" s="9"/>
      <x:c r="J160" s="9" t="str">
        <x:v>NET</x:v>
      </x:c>
      <x:c r="K160" s="9"/>
      <x:c r="L160" s="37"/>
      <x:c r="M160" s="37"/>
      <x:c r="N160" s="37"/>
      <x:c r="O160" s="37"/>
      <x:c r="P160" s="37"/>
      <x:c r="Q160" s="9"/>
      <x:c r="R160" s="9"/>
      <x:c r="S160" s="9"/>
      <x:c r="T160" s="9"/>
    </x:row>
    <x:row r="161" ht="21" customHeight="1">
      <x:c r="A161" s="34"/>
      <x:c r="B161" s="34"/>
      <x:c r="C161" s="9"/>
      <x:c r="D161" s="35"/>
      <x:c r="E161" s="36"/>
      <x:c r="F161" s="36"/>
      <x:c r="G161" s="36"/>
      <x:c r="H161" s="36"/>
      <x:c r="I161" s="9"/>
      <x:c r="J161" s="9" t="str">
        <x:v>NET</x:v>
      </x:c>
      <x:c r="K161" s="9"/>
      <x:c r="L161" s="37"/>
      <x:c r="M161" s="37"/>
      <x:c r="N161" s="37"/>
      <x:c r="O161" s="37"/>
      <x:c r="P161" s="37"/>
      <x:c r="Q161" s="9"/>
      <x:c r="R161" s="9"/>
      <x:c r="S161" s="9"/>
      <x:c r="T161" s="9"/>
    </x:row>
    <x:row r="162" ht="21" customHeight="1">
      <x:c r="A162" s="34"/>
      <x:c r="B162" s="34"/>
      <x:c r="C162" s="9"/>
      <x:c r="D162" s="35"/>
      <x:c r="E162" s="36"/>
      <x:c r="F162" s="36"/>
      <x:c r="G162" s="36"/>
      <x:c r="H162" s="36"/>
      <x:c r="I162" s="9"/>
      <x:c r="J162" s="9" t="str">
        <x:v>NET</x:v>
      </x:c>
      <x:c r="K162" s="9"/>
      <x:c r="L162" s="37"/>
      <x:c r="M162" s="37"/>
      <x:c r="N162" s="37"/>
      <x:c r="O162" s="37"/>
      <x:c r="P162" s="37"/>
      <x:c r="Q162" s="9"/>
      <x:c r="R162" s="9"/>
      <x:c r="S162" s="9"/>
      <x:c r="T162" s="9"/>
    </x:row>
    <x:row r="163" ht="21" customHeight="1">
      <x:c r="A163" s="34"/>
      <x:c r="B163" s="34"/>
      <x:c r="C163" s="9"/>
      <x:c r="D163" s="35"/>
      <x:c r="E163" s="36"/>
      <x:c r="F163" s="36"/>
      <x:c r="G163" s="36"/>
      <x:c r="H163" s="36"/>
      <x:c r="I163" s="9"/>
      <x:c r="J163" s="9" t="str">
        <x:v>NET</x:v>
      </x:c>
      <x:c r="K163" s="9"/>
      <x:c r="L163" s="37"/>
      <x:c r="M163" s="37"/>
      <x:c r="N163" s="37"/>
      <x:c r="O163" s="37"/>
      <x:c r="P163" s="37"/>
      <x:c r="Q163" s="9"/>
      <x:c r="R163" s="9"/>
      <x:c r="S163" s="9"/>
      <x:c r="T163" s="9"/>
    </x:row>
    <x:row r="164" ht="21" customHeight="1">
      <x:c r="A164" s="34"/>
      <x:c r="B164" s="34"/>
      <x:c r="C164" s="9"/>
      <x:c r="D164" s="35"/>
      <x:c r="E164" s="36"/>
      <x:c r="F164" s="36"/>
      <x:c r="G164" s="36"/>
      <x:c r="H164" s="36"/>
      <x:c r="I164" s="9"/>
      <x:c r="J164" s="9" t="str">
        <x:v>NET</x:v>
      </x:c>
      <x:c r="K164" s="9"/>
      <x:c r="L164" s="37"/>
      <x:c r="M164" s="37"/>
      <x:c r="N164" s="37"/>
      <x:c r="O164" s="37"/>
      <x:c r="P164" s="37"/>
      <x:c r="Q164" s="9"/>
      <x:c r="R164" s="9"/>
      <x:c r="S164" s="9"/>
      <x:c r="T164" s="9"/>
    </x:row>
    <x:row r="165" ht="21" customHeight="1">
      <x:c r="A165" s="34"/>
      <x:c r="B165" s="34"/>
      <x:c r="C165" s="9"/>
      <x:c r="D165" s="35"/>
      <x:c r="E165" s="36"/>
      <x:c r="F165" s="36"/>
      <x:c r="G165" s="36"/>
      <x:c r="H165" s="36"/>
      <x:c r="I165" s="9"/>
      <x:c r="J165" s="9" t="str">
        <x:v>NET</x:v>
      </x:c>
      <x:c r="K165" s="9"/>
      <x:c r="L165" s="37"/>
      <x:c r="M165" s="37"/>
      <x:c r="N165" s="37"/>
      <x:c r="O165" s="37"/>
      <x:c r="P165" s="37"/>
      <x:c r="Q165" s="9"/>
      <x:c r="R165" s="9"/>
      <x:c r="S165" s="9"/>
      <x:c r="T165" s="9"/>
    </x:row>
    <x:row r="166" ht="21" customHeight="1">
      <x:c r="A166" s="34"/>
      <x:c r="B166" s="34"/>
      <x:c r="C166" s="9"/>
      <x:c r="D166" s="35"/>
      <x:c r="E166" s="36"/>
      <x:c r="F166" s="36"/>
      <x:c r="G166" s="36"/>
      <x:c r="H166" s="36"/>
      <x:c r="I166" s="9"/>
      <x:c r="J166" s="9" t="str">
        <x:v>NET</x:v>
      </x:c>
      <x:c r="K166" s="9"/>
      <x:c r="L166" s="37"/>
      <x:c r="M166" s="37"/>
      <x:c r="N166" s="37"/>
      <x:c r="O166" s="37"/>
      <x:c r="P166" s="37"/>
      <x:c r="Q166" s="9"/>
      <x:c r="R166" s="9"/>
      <x:c r="S166" s="9"/>
      <x:c r="T166" s="9"/>
    </x:row>
    <x:row r="167" ht="21" customHeight="1">
      <x:c r="A167" s="34"/>
      <x:c r="B167" s="34"/>
      <x:c r="C167" s="9"/>
      <x:c r="D167" s="35"/>
      <x:c r="E167" s="36"/>
      <x:c r="F167" s="36"/>
      <x:c r="G167" s="36"/>
      <x:c r="H167" s="36"/>
      <x:c r="I167" s="9"/>
      <x:c r="J167" s="9" t="str">
        <x:v>NET</x:v>
      </x:c>
      <x:c r="K167" s="9"/>
      <x:c r="L167" s="37"/>
      <x:c r="M167" s="37"/>
      <x:c r="N167" s="37"/>
      <x:c r="O167" s="37"/>
      <x:c r="P167" s="37"/>
      <x:c r="Q167" s="9"/>
      <x:c r="R167" s="9"/>
      <x:c r="S167" s="9"/>
      <x:c r="T167" s="9"/>
    </x:row>
    <x:row r="168" ht="21" customHeight="1">
      <x:c r="A168" s="34"/>
      <x:c r="B168" s="34"/>
      <x:c r="C168" s="9"/>
      <x:c r="D168" s="35"/>
      <x:c r="E168" s="36"/>
      <x:c r="F168" s="36"/>
      <x:c r="G168" s="36"/>
      <x:c r="H168" s="36"/>
      <x:c r="I168" s="9"/>
      <x:c r="J168" s="9" t="str">
        <x:v>NET</x:v>
      </x:c>
      <x:c r="K168" s="9"/>
      <x:c r="L168" s="37"/>
      <x:c r="M168" s="37"/>
      <x:c r="N168" s="37"/>
      <x:c r="O168" s="37"/>
      <x:c r="P168" s="37"/>
      <x:c r="Q168" s="9"/>
      <x:c r="R168" s="9"/>
      <x:c r="S168" s="9"/>
      <x:c r="T168" s="9"/>
    </x:row>
    <x:row r="169" ht="21" customHeight="1">
      <x:c r="A169" s="34"/>
      <x:c r="B169" s="34"/>
      <x:c r="C169" s="9"/>
      <x:c r="D169" s="35"/>
      <x:c r="E169" s="36"/>
      <x:c r="F169" s="36"/>
      <x:c r="G169" s="36"/>
      <x:c r="H169" s="36"/>
      <x:c r="I169" s="9"/>
      <x:c r="J169" s="9" t="str">
        <x:v>NET</x:v>
      </x:c>
      <x:c r="K169" s="9"/>
      <x:c r="L169" s="37"/>
      <x:c r="M169" s="37"/>
      <x:c r="N169" s="37"/>
      <x:c r="O169" s="37"/>
      <x:c r="P169" s="37"/>
      <x:c r="Q169" s="9"/>
      <x:c r="R169" s="9"/>
      <x:c r="S169" s="9"/>
      <x:c r="T169" s="9"/>
    </x:row>
    <x:row r="170" ht="21" customHeight="1">
      <x:c r="A170" s="34"/>
      <x:c r="B170" s="34"/>
      <x:c r="C170" s="9"/>
      <x:c r="D170" s="35"/>
      <x:c r="E170" s="36"/>
      <x:c r="F170" s="36"/>
      <x:c r="G170" s="36"/>
      <x:c r="H170" s="36"/>
      <x:c r="I170" s="9"/>
      <x:c r="J170" s="9" t="str">
        <x:v>NET</x:v>
      </x:c>
      <x:c r="K170" s="9"/>
      <x:c r="L170" s="37"/>
      <x:c r="M170" s="37"/>
      <x:c r="N170" s="37"/>
      <x:c r="O170" s="37"/>
      <x:c r="P170" s="37"/>
      <x:c r="Q170" s="9"/>
      <x:c r="R170" s="9"/>
      <x:c r="S170" s="9"/>
      <x:c r="T170" s="9"/>
    </x:row>
    <x:row r="171" ht="21" customHeight="1">
      <x:c r="A171" s="34"/>
      <x:c r="B171" s="34"/>
      <x:c r="C171" s="9"/>
      <x:c r="D171" s="35"/>
      <x:c r="E171" s="36"/>
      <x:c r="F171" s="36"/>
      <x:c r="G171" s="36"/>
      <x:c r="H171" s="36"/>
      <x:c r="I171" s="9"/>
      <x:c r="J171" s="9" t="str">
        <x:v>NET</x:v>
      </x:c>
      <x:c r="K171" s="9"/>
      <x:c r="L171" s="37"/>
      <x:c r="M171" s="37"/>
      <x:c r="N171" s="37"/>
      <x:c r="O171" s="37"/>
      <x:c r="P171" s="37"/>
      <x:c r="Q171" s="9"/>
      <x:c r="R171" s="9"/>
      <x:c r="S171" s="9"/>
      <x:c r="T171" s="9"/>
    </x:row>
    <x:row r="172" ht="21" customHeight="1">
      <x:c r="A172" s="34"/>
      <x:c r="B172" s="34"/>
      <x:c r="C172" s="9"/>
      <x:c r="D172" s="35"/>
      <x:c r="E172" s="36"/>
      <x:c r="F172" s="36"/>
      <x:c r="G172" s="36"/>
      <x:c r="H172" s="36"/>
      <x:c r="I172" s="9"/>
      <x:c r="J172" s="9" t="str">
        <x:v>NET</x:v>
      </x:c>
      <x:c r="K172" s="9"/>
      <x:c r="L172" s="37"/>
      <x:c r="M172" s="37"/>
      <x:c r="N172" s="37"/>
      <x:c r="O172" s="37"/>
      <x:c r="P172" s="37"/>
      <x:c r="Q172" s="9"/>
      <x:c r="R172" s="9"/>
      <x:c r="S172" s="9"/>
      <x:c r="T172" s="9"/>
    </x:row>
    <x:row r="173" ht="21" customHeight="1">
      <x:c r="A173" s="34"/>
      <x:c r="B173" s="34"/>
      <x:c r="C173" s="9"/>
      <x:c r="D173" s="35"/>
      <x:c r="E173" s="36"/>
      <x:c r="F173" s="36"/>
      <x:c r="G173" s="36"/>
      <x:c r="H173" s="36"/>
      <x:c r="I173" s="9"/>
      <x:c r="J173" s="9" t="str">
        <x:v>NET</x:v>
      </x:c>
      <x:c r="K173" s="9"/>
      <x:c r="L173" s="37"/>
      <x:c r="M173" s="37"/>
      <x:c r="N173" s="37"/>
      <x:c r="O173" s="37"/>
      <x:c r="P173" s="37"/>
      <x:c r="Q173" s="9"/>
      <x:c r="R173" s="9"/>
      <x:c r="S173" s="9"/>
      <x:c r="T173" s="9"/>
    </x:row>
    <x:row r="174" ht="21" customHeight="1">
      <x:c r="A174" s="34"/>
      <x:c r="B174" s="34"/>
      <x:c r="C174" s="9"/>
      <x:c r="D174" s="35"/>
      <x:c r="E174" s="36"/>
      <x:c r="F174" s="36"/>
      <x:c r="G174" s="36"/>
      <x:c r="H174" s="36"/>
      <x:c r="I174" s="9"/>
      <x:c r="J174" s="9" t="str">
        <x:v>NET</x:v>
      </x:c>
      <x:c r="K174" s="9"/>
      <x:c r="L174" s="37"/>
      <x:c r="M174" s="37"/>
      <x:c r="N174" s="37"/>
      <x:c r="O174" s="37"/>
      <x:c r="P174" s="37"/>
      <x:c r="Q174" s="9"/>
      <x:c r="R174" s="9"/>
      <x:c r="S174" s="9"/>
      <x:c r="T174" s="9"/>
    </x:row>
    <x:row r="175" ht="21" customHeight="1">
      <x:c r="A175" s="34"/>
      <x:c r="B175" s="34"/>
      <x:c r="C175" s="9"/>
      <x:c r="D175" s="35"/>
      <x:c r="E175" s="36"/>
      <x:c r="F175" s="36"/>
      <x:c r="G175" s="36"/>
      <x:c r="H175" s="36"/>
      <x:c r="I175" s="9"/>
      <x:c r="J175" s="9" t="str">
        <x:v>NET</x:v>
      </x:c>
      <x:c r="K175" s="9"/>
      <x:c r="L175" s="37"/>
      <x:c r="M175" s="37"/>
      <x:c r="N175" s="37"/>
      <x:c r="O175" s="37"/>
      <x:c r="P175" s="37"/>
      <x:c r="Q175" s="9"/>
      <x:c r="R175" s="9"/>
      <x:c r="S175" s="9"/>
      <x:c r="T175" s="9"/>
    </x:row>
    <x:row r="176" ht="21" customHeight="1">
      <x:c r="A176" s="34"/>
      <x:c r="B176" s="34"/>
      <x:c r="C176" s="9"/>
      <x:c r="D176" s="35"/>
      <x:c r="E176" s="36"/>
      <x:c r="F176" s="36"/>
      <x:c r="G176" s="36"/>
      <x:c r="H176" s="36"/>
      <x:c r="I176" s="9"/>
      <x:c r="J176" s="9" t="str">
        <x:v>NET</x:v>
      </x:c>
      <x:c r="K176" s="9"/>
      <x:c r="L176" s="37"/>
      <x:c r="M176" s="37"/>
      <x:c r="N176" s="37"/>
      <x:c r="O176" s="37"/>
      <x:c r="P176" s="37"/>
      <x:c r="Q176" s="9"/>
      <x:c r="R176" s="9"/>
      <x:c r="S176" s="9"/>
      <x:c r="T176" s="9"/>
    </x:row>
    <x:row r="177" ht="21" customHeight="1">
      <x:c r="A177" s="34"/>
      <x:c r="B177" s="34"/>
      <x:c r="C177" s="9"/>
      <x:c r="D177" s="35"/>
      <x:c r="E177" s="36"/>
      <x:c r="F177" s="36"/>
      <x:c r="G177" s="36"/>
      <x:c r="H177" s="36"/>
      <x:c r="I177" s="9"/>
      <x:c r="J177" s="9" t="str">
        <x:v>NET</x:v>
      </x:c>
      <x:c r="K177" s="9"/>
      <x:c r="L177" s="37"/>
      <x:c r="M177" s="37"/>
      <x:c r="N177" s="37"/>
      <x:c r="O177" s="37"/>
      <x:c r="P177" s="37"/>
      <x:c r="Q177" s="9"/>
      <x:c r="R177" s="9"/>
      <x:c r="S177" s="9"/>
      <x:c r="T177" s="9"/>
    </x:row>
    <x:row r="178" ht="21" customHeight="1">
      <x:c r="A178" s="34"/>
      <x:c r="B178" s="34"/>
      <x:c r="C178" s="9"/>
      <x:c r="D178" s="35"/>
      <x:c r="E178" s="36"/>
      <x:c r="F178" s="36"/>
      <x:c r="G178" s="36"/>
      <x:c r="H178" s="36"/>
      <x:c r="I178" s="9"/>
      <x:c r="J178" s="9" t="str">
        <x:v>NET</x:v>
      </x:c>
      <x:c r="K178" s="9"/>
      <x:c r="L178" s="37"/>
      <x:c r="M178" s="37"/>
      <x:c r="N178" s="37"/>
      <x:c r="O178" s="37"/>
      <x:c r="P178" s="37"/>
      <x:c r="Q178" s="9"/>
      <x:c r="R178" s="9"/>
      <x:c r="S178" s="9"/>
      <x:c r="T178" s="9"/>
    </x:row>
    <x:row r="179" ht="21" customHeight="1">
      <x:c r="A179" s="34"/>
      <x:c r="B179" s="34"/>
      <x:c r="C179" s="9"/>
      <x:c r="D179" s="35"/>
      <x:c r="E179" s="36"/>
      <x:c r="F179" s="36"/>
      <x:c r="G179" s="36"/>
      <x:c r="H179" s="36"/>
      <x:c r="I179" s="9"/>
      <x:c r="J179" s="9" t="str">
        <x:v>NET</x:v>
      </x:c>
      <x:c r="K179" s="9"/>
      <x:c r="L179" s="37"/>
      <x:c r="M179" s="37"/>
      <x:c r="N179" s="37"/>
      <x:c r="O179" s="37"/>
      <x:c r="P179" s="37"/>
      <x:c r="Q179" s="9"/>
      <x:c r="R179" s="9"/>
      <x:c r="S179" s="9"/>
      <x:c r="T179" s="9"/>
    </x:row>
    <x:row r="180" ht="21" customHeight="1">
      <x:c r="A180" s="34"/>
      <x:c r="B180" s="34"/>
      <x:c r="C180" s="9"/>
      <x:c r="D180" s="35"/>
      <x:c r="E180" s="36"/>
      <x:c r="F180" s="36"/>
      <x:c r="G180" s="36"/>
      <x:c r="H180" s="36"/>
      <x:c r="I180" s="9"/>
      <x:c r="J180" s="9" t="str">
        <x:v>NET</x:v>
      </x:c>
      <x:c r="K180" s="9"/>
      <x:c r="L180" s="37"/>
      <x:c r="M180" s="37"/>
      <x:c r="N180" s="37"/>
      <x:c r="O180" s="37"/>
      <x:c r="P180" s="37"/>
      <x:c r="Q180" s="9"/>
      <x:c r="R180" s="9"/>
      <x:c r="S180" s="9"/>
      <x:c r="T180" s="9"/>
    </x:row>
    <x:row r="181" ht="21" customHeight="1">
      <x:c r="A181" s="34"/>
      <x:c r="B181" s="34"/>
      <x:c r="C181" s="9"/>
      <x:c r="D181" s="35"/>
      <x:c r="E181" s="36"/>
      <x:c r="F181" s="36"/>
      <x:c r="G181" s="36"/>
      <x:c r="H181" s="36"/>
      <x:c r="I181" s="9"/>
      <x:c r="J181" s="9" t="str">
        <x:v>NET</x:v>
      </x:c>
      <x:c r="K181" s="9"/>
      <x:c r="L181" s="37"/>
      <x:c r="M181" s="37"/>
      <x:c r="N181" s="37"/>
      <x:c r="O181" s="37"/>
      <x:c r="P181" s="37"/>
      <x:c r="Q181" s="9"/>
      <x:c r="R181" s="9"/>
      <x:c r="S181" s="9"/>
      <x:c r="T181" s="9"/>
    </x:row>
    <x:row r="182" ht="21" customHeight="1">
      <x:c r="A182" s="34"/>
      <x:c r="B182" s="34"/>
      <x:c r="C182" s="9"/>
      <x:c r="D182" s="35"/>
      <x:c r="E182" s="36"/>
      <x:c r="F182" s="36"/>
      <x:c r="G182" s="36"/>
      <x:c r="H182" s="36"/>
      <x:c r="I182" s="9"/>
      <x:c r="J182" s="9" t="str">
        <x:v>NET</x:v>
      </x:c>
      <x:c r="K182" s="9"/>
      <x:c r="L182" s="37"/>
      <x:c r="M182" s="37"/>
      <x:c r="N182" s="37"/>
      <x:c r="O182" s="37"/>
      <x:c r="P182" s="37"/>
      <x:c r="Q182" s="9"/>
      <x:c r="R182" s="9"/>
      <x:c r="S182" s="9"/>
      <x:c r="T182" s="9"/>
    </x:row>
    <x:row r="183" ht="21" customHeight="1">
      <x:c r="A183" s="34"/>
      <x:c r="B183" s="34"/>
      <x:c r="C183" s="9"/>
      <x:c r="D183" s="35"/>
      <x:c r="E183" s="36"/>
      <x:c r="F183" s="36"/>
      <x:c r="G183" s="36"/>
      <x:c r="H183" s="36"/>
      <x:c r="I183" s="9"/>
      <x:c r="J183" s="9" t="str">
        <x:v>NET</x:v>
      </x:c>
      <x:c r="K183" s="9"/>
      <x:c r="L183" s="37"/>
      <x:c r="M183" s="37"/>
      <x:c r="N183" s="37"/>
      <x:c r="O183" s="37"/>
      <x:c r="P183" s="37"/>
      <x:c r="Q183" s="9"/>
      <x:c r="R183" s="9"/>
      <x:c r="S183" s="9"/>
      <x:c r="T183" s="9"/>
    </x:row>
    <x:row r="184" ht="21" customHeight="1">
      <x:c r="A184" s="34"/>
      <x:c r="B184" s="34"/>
      <x:c r="C184" s="9"/>
      <x:c r="D184" s="35"/>
      <x:c r="E184" s="36"/>
      <x:c r="F184" s="36"/>
      <x:c r="G184" s="36"/>
      <x:c r="H184" s="36"/>
      <x:c r="I184" s="9"/>
      <x:c r="J184" s="9" t="str">
        <x:v>NET</x:v>
      </x:c>
      <x:c r="K184" s="9"/>
      <x:c r="L184" s="37"/>
      <x:c r="M184" s="37"/>
      <x:c r="N184" s="37"/>
      <x:c r="O184" s="37"/>
      <x:c r="P184" s="37"/>
      <x:c r="Q184" s="9"/>
      <x:c r="R184" s="9"/>
      <x:c r="S184" s="9"/>
      <x:c r="T184" s="9"/>
    </x:row>
    <x:row r="185" ht="21" customHeight="1">
      <x:c r="A185" s="34"/>
      <x:c r="B185" s="34"/>
      <x:c r="C185" s="9"/>
      <x:c r="D185" s="35"/>
      <x:c r="E185" s="36"/>
      <x:c r="F185" s="36"/>
      <x:c r="G185" s="36"/>
      <x:c r="H185" s="36"/>
      <x:c r="I185" s="9"/>
      <x:c r="J185" s="9" t="str">
        <x:v>NET</x:v>
      </x:c>
      <x:c r="K185" s="9"/>
      <x:c r="L185" s="37"/>
      <x:c r="M185" s="37"/>
      <x:c r="N185" s="37"/>
      <x:c r="O185" s="37"/>
      <x:c r="P185" s="37"/>
      <x:c r="Q185" s="9"/>
      <x:c r="R185" s="9"/>
      <x:c r="S185" s="9"/>
      <x:c r="T185" s="9"/>
    </x:row>
    <x:row r="186" ht="21" customHeight="1">
      <x:c r="A186" s="34"/>
      <x:c r="B186" s="34"/>
      <x:c r="C186" s="9"/>
      <x:c r="D186" s="35"/>
      <x:c r="E186" s="36"/>
      <x:c r="F186" s="36"/>
      <x:c r="G186" s="36"/>
      <x:c r="H186" s="36"/>
      <x:c r="I186" s="9"/>
      <x:c r="J186" s="9" t="str">
        <x:v>NET</x:v>
      </x:c>
      <x:c r="K186" s="9"/>
      <x:c r="L186" s="37"/>
      <x:c r="M186" s="37"/>
      <x:c r="N186" s="37"/>
      <x:c r="O186" s="37"/>
      <x:c r="P186" s="37"/>
      <x:c r="Q186" s="9"/>
      <x:c r="R186" s="9"/>
      <x:c r="S186" s="9"/>
      <x:c r="T186" s="9"/>
    </x:row>
    <x:row r="187" ht="21" customHeight="1">
      <x:c r="A187" s="34"/>
      <x:c r="B187" s="34"/>
      <x:c r="C187" s="9"/>
      <x:c r="D187" s="35"/>
      <x:c r="E187" s="36"/>
      <x:c r="F187" s="36"/>
      <x:c r="G187" s="36"/>
      <x:c r="H187" s="36"/>
      <x:c r="I187" s="9"/>
      <x:c r="J187" s="9" t="str">
        <x:v>NET</x:v>
      </x:c>
      <x:c r="K187" s="9"/>
      <x:c r="L187" s="37"/>
      <x:c r="M187" s="37"/>
      <x:c r="N187" s="37"/>
      <x:c r="O187" s="37"/>
      <x:c r="P187" s="37"/>
      <x:c r="Q187" s="9"/>
      <x:c r="R187" s="9"/>
      <x:c r="S187" s="9"/>
      <x:c r="T187" s="9"/>
    </x:row>
    <x:row r="188" ht="21" customHeight="1">
      <x:c r="A188" s="34"/>
      <x:c r="B188" s="34"/>
      <x:c r="C188" s="9"/>
      <x:c r="D188" s="35"/>
      <x:c r="E188" s="36"/>
      <x:c r="F188" s="36"/>
      <x:c r="G188" s="36"/>
      <x:c r="H188" s="36"/>
      <x:c r="I188" s="9"/>
      <x:c r="J188" s="9" t="str">
        <x:v>NET</x:v>
      </x:c>
      <x:c r="K188" s="9"/>
      <x:c r="L188" s="37"/>
      <x:c r="M188" s="37"/>
      <x:c r="N188" s="37"/>
      <x:c r="O188" s="37"/>
      <x:c r="P188" s="37"/>
      <x:c r="Q188" s="9"/>
      <x:c r="R188" s="9"/>
      <x:c r="S188" s="9"/>
      <x:c r="T188" s="9"/>
    </x:row>
    <x:row r="189" ht="21" customHeight="1">
      <x:c r="A189" s="34"/>
      <x:c r="B189" s="34"/>
      <x:c r="C189" s="9"/>
      <x:c r="D189" s="35"/>
      <x:c r="E189" s="36"/>
      <x:c r="F189" s="36"/>
      <x:c r="G189" s="36"/>
      <x:c r="H189" s="36"/>
      <x:c r="I189" s="9"/>
      <x:c r="J189" s="9" t="str">
        <x:v>NET</x:v>
      </x:c>
      <x:c r="K189" s="9"/>
      <x:c r="L189" s="37"/>
      <x:c r="M189" s="37"/>
      <x:c r="N189" s="37"/>
      <x:c r="O189" s="37"/>
      <x:c r="P189" s="37"/>
      <x:c r="Q189" s="9"/>
      <x:c r="R189" s="9"/>
      <x:c r="S189" s="9"/>
      <x:c r="T189" s="9"/>
    </x:row>
    <x:row r="190" ht="21" customHeight="1">
      <x:c r="A190" s="34"/>
      <x:c r="B190" s="34"/>
      <x:c r="C190" s="9"/>
      <x:c r="D190" s="35"/>
      <x:c r="E190" s="36"/>
      <x:c r="F190" s="36"/>
      <x:c r="G190" s="36"/>
      <x:c r="H190" s="36"/>
      <x:c r="I190" s="9"/>
      <x:c r="J190" s="9" t="str">
        <x:v>NET</x:v>
      </x:c>
      <x:c r="K190" s="9"/>
      <x:c r="L190" s="37"/>
      <x:c r="M190" s="37"/>
      <x:c r="N190" s="37"/>
      <x:c r="O190" s="37"/>
      <x:c r="P190" s="37"/>
      <x:c r="Q190" s="9"/>
      <x:c r="R190" s="9"/>
      <x:c r="S190" s="9"/>
      <x:c r="T190" s="9"/>
    </x:row>
    <x:row r="191" ht="21" customHeight="1">
      <x:c r="A191" s="34"/>
      <x:c r="B191" s="34"/>
      <x:c r="C191" s="9"/>
      <x:c r="D191" s="35"/>
      <x:c r="E191" s="36"/>
      <x:c r="F191" s="36"/>
      <x:c r="G191" s="36"/>
      <x:c r="H191" s="36"/>
      <x:c r="I191" s="9"/>
      <x:c r="J191" s="9" t="str">
        <x:v>NET</x:v>
      </x:c>
      <x:c r="K191" s="9"/>
      <x:c r="L191" s="37"/>
      <x:c r="M191" s="37"/>
      <x:c r="N191" s="37"/>
      <x:c r="O191" s="37"/>
      <x:c r="P191" s="37"/>
      <x:c r="Q191" s="9"/>
      <x:c r="R191" s="9"/>
      <x:c r="S191" s="9"/>
      <x:c r="T191" s="9"/>
    </x:row>
    <x:row r="192" ht="21" customHeight="1">
      <x:c r="A192" s="34"/>
      <x:c r="B192" s="34"/>
      <x:c r="C192" s="9"/>
      <x:c r="D192" s="35"/>
      <x:c r="E192" s="36"/>
      <x:c r="F192" s="36"/>
      <x:c r="G192" s="36"/>
      <x:c r="H192" s="36"/>
      <x:c r="I192" s="9"/>
      <x:c r="J192" s="9" t="str">
        <x:v>NET</x:v>
      </x:c>
      <x:c r="K192" s="9"/>
      <x:c r="L192" s="37"/>
      <x:c r="M192" s="37"/>
      <x:c r="N192" s="37"/>
      <x:c r="O192" s="37"/>
      <x:c r="P192" s="37"/>
      <x:c r="Q192" s="9"/>
      <x:c r="R192" s="9"/>
      <x:c r="S192" s="9"/>
      <x:c r="T192" s="9"/>
    </x:row>
    <x:row r="193" ht="21" customHeight="1">
      <x:c r="A193" s="34"/>
      <x:c r="B193" s="34"/>
      <x:c r="C193" s="9"/>
      <x:c r="D193" s="35"/>
      <x:c r="E193" s="36"/>
      <x:c r="F193" s="36"/>
      <x:c r="G193" s="36"/>
      <x:c r="H193" s="36"/>
      <x:c r="I193" s="9"/>
      <x:c r="J193" s="9" t="str">
        <x:v>NET</x:v>
      </x:c>
      <x:c r="K193" s="9"/>
      <x:c r="L193" s="37"/>
      <x:c r="M193" s="37"/>
      <x:c r="N193" s="37"/>
      <x:c r="O193" s="37"/>
      <x:c r="P193" s="37"/>
      <x:c r="Q193" s="9"/>
      <x:c r="R193" s="9"/>
      <x:c r="S193" s="9"/>
      <x:c r="T193" s="9"/>
    </x:row>
    <x:row r="194" ht="21" customHeight="1">
      <x:c r="A194" s="34"/>
      <x:c r="B194" s="34"/>
      <x:c r="C194" s="9"/>
      <x:c r="D194" s="35"/>
      <x:c r="E194" s="36"/>
      <x:c r="F194" s="36"/>
      <x:c r="G194" s="36"/>
      <x:c r="H194" s="36"/>
      <x:c r="I194" s="9"/>
      <x:c r="J194" s="9" t="str">
        <x:v>NET</x:v>
      </x:c>
      <x:c r="K194" s="9"/>
      <x:c r="L194" s="37"/>
      <x:c r="M194" s="37"/>
      <x:c r="N194" s="37"/>
      <x:c r="O194" s="37"/>
      <x:c r="P194" s="37"/>
      <x:c r="Q194" s="9"/>
      <x:c r="R194" s="9"/>
      <x:c r="S194" s="9"/>
      <x:c r="T194" s="9"/>
    </x:row>
    <x:row r="195" ht="21" customHeight="1">
      <x:c r="A195" s="34"/>
      <x:c r="B195" s="34"/>
      <x:c r="C195" s="9"/>
      <x:c r="D195" s="35"/>
      <x:c r="E195" s="36"/>
      <x:c r="F195" s="36"/>
      <x:c r="G195" s="36"/>
      <x:c r="H195" s="36"/>
      <x:c r="I195" s="9"/>
      <x:c r="J195" s="9" t="str">
        <x:v>NET</x:v>
      </x:c>
      <x:c r="K195" s="9"/>
      <x:c r="L195" s="37"/>
      <x:c r="M195" s="37"/>
      <x:c r="N195" s="37"/>
      <x:c r="O195" s="37"/>
      <x:c r="P195" s="37"/>
      <x:c r="Q195" s="9"/>
      <x:c r="R195" s="9"/>
      <x:c r="S195" s="9"/>
      <x:c r="T195" s="9"/>
    </x:row>
    <x:row r="196" ht="21" customHeight="1">
      <x:c r="A196" s="34"/>
      <x:c r="B196" s="34"/>
      <x:c r="C196" s="9"/>
      <x:c r="D196" s="35"/>
      <x:c r="E196" s="36"/>
      <x:c r="F196" s="36"/>
      <x:c r="G196" s="36"/>
      <x:c r="H196" s="36"/>
      <x:c r="I196" s="9"/>
      <x:c r="J196" s="9" t="str">
        <x:v>NET</x:v>
      </x:c>
      <x:c r="K196" s="9"/>
      <x:c r="L196" s="37"/>
      <x:c r="M196" s="37"/>
      <x:c r="N196" s="37"/>
      <x:c r="O196" s="37"/>
      <x:c r="P196" s="37"/>
      <x:c r="Q196" s="9"/>
      <x:c r="R196" s="9"/>
      <x:c r="S196" s="9"/>
      <x:c r="T196" s="9"/>
    </x:row>
    <x:row r="197" ht="21" customHeight="1">
      <x:c r="A197" s="34"/>
      <x:c r="B197" s="34"/>
      <x:c r="C197" s="9"/>
      <x:c r="D197" s="35"/>
      <x:c r="E197" s="36"/>
      <x:c r="F197" s="36"/>
      <x:c r="G197" s="36"/>
      <x:c r="H197" s="36"/>
      <x:c r="I197" s="9"/>
      <x:c r="J197" s="9" t="str">
        <x:v>NET</x:v>
      </x:c>
      <x:c r="K197" s="9"/>
      <x:c r="L197" s="37"/>
      <x:c r="M197" s="37"/>
      <x:c r="N197" s="37"/>
      <x:c r="O197" s="37"/>
      <x:c r="P197" s="37"/>
      <x:c r="Q197" s="9"/>
      <x:c r="R197" s="9"/>
      <x:c r="S197" s="9"/>
      <x:c r="T197" s="9"/>
    </x:row>
    <x:row r="198" ht="21" customHeight="1">
      <x:c r="A198" s="34"/>
      <x:c r="B198" s="34"/>
      <x:c r="C198" s="9"/>
      <x:c r="D198" s="35"/>
      <x:c r="E198" s="36"/>
      <x:c r="F198" s="36"/>
      <x:c r="G198" s="36"/>
      <x:c r="H198" s="36"/>
      <x:c r="I198" s="9"/>
      <x:c r="J198" s="9" t="str">
        <x:v>NET</x:v>
      </x:c>
      <x:c r="K198" s="9"/>
      <x:c r="L198" s="37"/>
      <x:c r="M198" s="37"/>
      <x:c r="N198" s="37"/>
      <x:c r="O198" s="37"/>
      <x:c r="P198" s="37"/>
      <x:c r="Q198" s="9"/>
      <x:c r="R198" s="9"/>
      <x:c r="S198" s="9"/>
      <x:c r="T198" s="9"/>
    </x:row>
    <x:row r="199" ht="21" customHeight="1">
      <x:c r="A199" s="34"/>
      <x:c r="B199" s="34"/>
      <x:c r="C199" s="9"/>
      <x:c r="D199" s="35"/>
      <x:c r="E199" s="36"/>
      <x:c r="F199" s="36"/>
      <x:c r="G199" s="36"/>
      <x:c r="H199" s="36"/>
      <x:c r="I199" s="9"/>
      <x:c r="J199" s="9" t="str">
        <x:v>NET</x:v>
      </x:c>
      <x:c r="K199" s="9"/>
      <x:c r="L199" s="37"/>
      <x:c r="M199" s="37"/>
      <x:c r="N199" s="37"/>
      <x:c r="O199" s="37"/>
      <x:c r="P199" s="37"/>
      <x:c r="Q199" s="9"/>
      <x:c r="R199" s="9"/>
      <x:c r="S199" s="9"/>
      <x:c r="T199" s="9"/>
    </x:row>
    <x:row r="200" ht="21" customHeight="1">
      <x:c r="A200" s="34"/>
      <x:c r="B200" s="34"/>
      <x:c r="C200" s="9"/>
      <x:c r="D200" s="35"/>
      <x:c r="E200" s="36"/>
      <x:c r="F200" s="36"/>
      <x:c r="G200" s="36"/>
      <x:c r="H200" s="36"/>
      <x:c r="I200" s="9"/>
      <x:c r="J200" s="9" t="str">
        <x:v>NET</x:v>
      </x:c>
      <x:c r="K200" s="9"/>
      <x:c r="L200" s="37"/>
      <x:c r="M200" s="37"/>
      <x:c r="N200" s="37"/>
      <x:c r="O200" s="37"/>
      <x:c r="P200" s="37"/>
      <x:c r="Q200" s="9"/>
      <x:c r="R200" s="9"/>
      <x:c r="S200" s="9"/>
      <x:c r="T200" s="9"/>
    </x:row>
    <x:row r="201" ht="21" customHeight="1">
      <x:c r="A201" s="34"/>
      <x:c r="B201" s="34"/>
      <x:c r="C201" s="9"/>
      <x:c r="D201" s="35"/>
      <x:c r="E201" s="36"/>
      <x:c r="F201" s="36"/>
      <x:c r="G201" s="36"/>
      <x:c r="H201" s="36"/>
      <x:c r="I201" s="9"/>
      <x:c r="J201" s="9" t="str">
        <x:v>NET</x:v>
      </x:c>
      <x:c r="K201" s="9"/>
      <x:c r="L201" s="37"/>
      <x:c r="M201" s="37"/>
      <x:c r="N201" s="37"/>
      <x:c r="O201" s="37"/>
      <x:c r="P201" s="37"/>
      <x:c r="Q201" s="9"/>
      <x:c r="R201" s="9"/>
      <x:c r="S201" s="9"/>
      <x:c r="T201" s="9"/>
    </x:row>
    <x:row r="202" ht="21" customHeight="1">
      <x:c r="A202" s="34"/>
      <x:c r="B202" s="34"/>
      <x:c r="C202" s="9"/>
      <x:c r="D202" s="35"/>
      <x:c r="E202" s="36"/>
      <x:c r="F202" s="36"/>
      <x:c r="G202" s="36"/>
      <x:c r="H202" s="36"/>
      <x:c r="I202" s="9"/>
      <x:c r="J202" s="9" t="str">
        <x:v>NET</x:v>
      </x:c>
      <x:c r="K202" s="9"/>
      <x:c r="L202" s="37"/>
      <x:c r="M202" s="37"/>
      <x:c r="N202" s="37"/>
      <x:c r="O202" s="37"/>
      <x:c r="P202" s="37"/>
      <x:c r="Q202" s="9"/>
      <x:c r="R202" s="9"/>
      <x:c r="S202" s="9"/>
      <x:c r="T202" s="9"/>
    </x:row>
    <x:row r="203" ht="21" customHeight="1">
      <x:c r="A203" s="34"/>
      <x:c r="B203" s="34"/>
      <x:c r="C203" s="9"/>
      <x:c r="D203" s="35"/>
      <x:c r="E203" s="36"/>
      <x:c r="F203" s="36"/>
      <x:c r="G203" s="36"/>
      <x:c r="H203" s="36"/>
      <x:c r="I203" s="9"/>
      <x:c r="J203" s="9" t="str">
        <x:v>NET</x:v>
      </x:c>
      <x:c r="K203" s="9"/>
      <x:c r="L203" s="37"/>
      <x:c r="M203" s="37"/>
      <x:c r="N203" s="37"/>
      <x:c r="O203" s="37"/>
      <x:c r="P203" s="37"/>
      <x:c r="Q203" s="9"/>
      <x:c r="R203" s="9"/>
      <x:c r="S203" s="9"/>
      <x:c r="T203" s="9"/>
    </x:row>
    <x:row r="204" ht="21" customHeight="1">
      <x:c r="A204" s="34"/>
      <x:c r="B204" s="34"/>
      <x:c r="C204" s="9"/>
      <x:c r="D204" s="35"/>
      <x:c r="E204" s="36"/>
      <x:c r="F204" s="36"/>
      <x:c r="G204" s="36"/>
      <x:c r="H204" s="36"/>
      <x:c r="I204" s="9"/>
      <x:c r="J204" s="9" t="str">
        <x:v>NET</x:v>
      </x:c>
      <x:c r="K204" s="9"/>
      <x:c r="L204" s="37"/>
      <x:c r="M204" s="37"/>
      <x:c r="N204" s="37"/>
      <x:c r="O204" s="37"/>
      <x:c r="P204" s="37"/>
      <x:c r="Q204" s="9"/>
      <x:c r="R204" s="9"/>
      <x:c r="S204" s="9"/>
      <x:c r="T204" s="9"/>
    </x:row>
    <x:row r="205" ht="21" customHeight="1">
      <x:c r="A205" s="34"/>
      <x:c r="B205" s="34"/>
      <x:c r="C205" s="9"/>
      <x:c r="D205" s="35"/>
      <x:c r="E205" s="36"/>
      <x:c r="F205" s="36"/>
      <x:c r="G205" s="36"/>
      <x:c r="H205" s="36"/>
      <x:c r="I205" s="9"/>
      <x:c r="J205" s="9" t="str">
        <x:v>NET</x:v>
      </x:c>
      <x:c r="K205" s="9"/>
      <x:c r="L205" s="37"/>
      <x:c r="M205" s="37"/>
      <x:c r="N205" s="37"/>
      <x:c r="O205" s="37"/>
      <x:c r="P205" s="37"/>
      <x:c r="Q205" s="9"/>
      <x:c r="R205" s="9"/>
      <x:c r="S205" s="9"/>
      <x:c r="T205" s="9"/>
    </x:row>
    <x:row r="206" ht="21" customHeight="1">
      <x:c r="A206" s="34"/>
      <x:c r="B206" s="34"/>
      <x:c r="C206" s="9"/>
      <x:c r="D206" s="35"/>
      <x:c r="E206" s="36"/>
      <x:c r="F206" s="36"/>
      <x:c r="G206" s="36"/>
      <x:c r="H206" s="36"/>
      <x:c r="I206" s="9"/>
      <x:c r="J206" s="9" t="str">
        <x:v>NET</x:v>
      </x:c>
      <x:c r="K206" s="9"/>
      <x:c r="L206" s="37"/>
      <x:c r="M206" s="37"/>
      <x:c r="N206" s="37"/>
      <x:c r="O206" s="37"/>
      <x:c r="P206" s="37"/>
      <x:c r="Q206" s="9"/>
      <x:c r="R206" s="9"/>
      <x:c r="S206" s="9"/>
      <x:c r="T206" s="9"/>
    </x:row>
    <x:row r="207" ht="21" customHeight="1">
      <x:c r="A207" s="34"/>
      <x:c r="B207" s="34"/>
      <x:c r="C207" s="9"/>
      <x:c r="D207" s="35"/>
      <x:c r="E207" s="36"/>
      <x:c r="F207" s="36"/>
      <x:c r="G207" s="36"/>
      <x:c r="H207" s="36"/>
      <x:c r="I207" s="9"/>
      <x:c r="J207" s="9" t="str">
        <x:v>NET</x:v>
      </x:c>
      <x:c r="K207" s="9"/>
      <x:c r="L207" s="37"/>
      <x:c r="M207" s="37"/>
      <x:c r="N207" s="37"/>
      <x:c r="O207" s="37"/>
      <x:c r="P207" s="37"/>
      <x:c r="Q207" s="9"/>
      <x:c r="R207" s="9"/>
      <x:c r="S207" s="9"/>
      <x:c r="T207" s="9"/>
    </x:row>
    <x:row r="208" ht="21" customHeight="1">
      <x:c r="A208" s="34"/>
      <x:c r="B208" s="34"/>
      <x:c r="C208" s="9"/>
      <x:c r="D208" s="35"/>
      <x:c r="E208" s="36"/>
      <x:c r="F208" s="36"/>
      <x:c r="G208" s="36"/>
      <x:c r="H208" s="36"/>
      <x:c r="I208" s="9"/>
      <x:c r="J208" s="9" t="str">
        <x:v>NET</x:v>
      </x:c>
      <x:c r="K208" s="9"/>
      <x:c r="L208" s="37"/>
      <x:c r="M208" s="37"/>
      <x:c r="N208" s="37"/>
      <x:c r="O208" s="37"/>
      <x:c r="P208" s="37"/>
      <x:c r="Q208" s="9"/>
      <x:c r="R208" s="9"/>
      <x:c r="S208" s="9"/>
      <x:c r="T208" s="9"/>
    </x:row>
  </x:sheetData>
  <x:dataValidations count="5">
    <x:dataValidation type="list" sqref="C9:C208">
      <x:formula1>"LONG,SHORT"</x:formula1>
    </x:dataValidation>
    <x:dataValidation type="list" sqref="I9:I208">
      <x:formula1>"OPEN,CLOSED,UNSUPPORTED"</x:formula1>
    </x:dataValidation>
    <x:dataValidation type="list" sqref="J9:J208">
      <x:formula1>"NET,GROSS"</x:formula1>
    </x:dataValidation>
    <x:dataValidation type="list" sqref="K9:K208">
      <x:formula1>"YES,NO"</x:formula1>
    </x:dataValidation>
    <x:dataValidation type="list" sqref="Q9:Q208">
      <x:formula1>"PRICE,ALL_IN"</x:formula1>
    </x:dataValidation>
  </x:dataValidations>
  <x:pageMargins left="0.7" right="0.7" top="0.75" bottom="0.75" header="0.3" footer="0.3"/>
  <x:tableParts count="1">
    <x:tablePart xmlns:r="http://schemas.openxmlformats.org/officeDocument/2006/relationships" r:id="R99037d03db904ebf"/>
  </x:tableParts>
</x:worksheet>
</file>

<file path=xl/worksheets/sheet4.xml><?xml version="1.0" encoding="utf-8"?>
<x:worksheet xmlns:x="http://schemas.openxmlformats.org/spreadsheetml/2006/main">
  <x:sheetPr>
    <x:tabColor rgb="FF8DA6BE"/>
  </x:sheetPr>
  <x:sheetViews>
    <x:sheetView showGridLines="0" workbookViewId="0">
      <x:pane xSplit="2" ySplit="8" topLeftCell="C9" activePane="bottomRight" state="frozen"/>
    </x:sheetView>
  </x:sheetViews>
  <x:sheetFormatPr defaultRowHeight="15"/>
  <x:cols>
    <x:col min="1" max="1" width="20" hidden="0" customWidth="1"/>
    <x:col min="2" max="2" width="20" hidden="0" customWidth="1"/>
    <x:col min="3" max="3" width="24" hidden="0" customWidth="1"/>
    <x:col min="4" max="4" width="17" hidden="0" customWidth="1"/>
    <x:col min="5" max="5" width="17" hidden="0" customWidth="1"/>
    <x:col min="6" max="6" width="17" hidden="0" customWidth="1"/>
    <x:col min="7" max="7" width="17" hidden="0" customWidth="1"/>
    <x:col min="8" max="8" width="55" hidden="0" customWidth="1"/>
    <x:col min="9" max="9" width="17" hidden="0" customWidth="1"/>
    <x:col min="10" max="10" width="17" hidden="0" customWidth="1"/>
    <x:col min="11" max="11" width="17" hidden="0" customWidth="1"/>
  </x:cols>
  <x:sheetData>
    <x:row r="1" ht="21" customHeight="1">
      <x:c r="A1" s="2"/>
      <x:c r="B1" s="2"/>
      <x:c r="C1" s="2"/>
      <x:c r="D1" s="2"/>
      <x:c r="E1" s="2"/>
      <x:c r="F1" s="2"/>
      <x:c r="G1" s="2"/>
      <x:c r="H1" s="2"/>
      <x:c r="I1" s="2"/>
      <x:c r="J1" s="2"/>
      <x:c r="K1" s="2"/>
    </x:row>
    <x:row r="2" ht="30" customHeight="1">
      <x:c r="A2" s="4" t="str">
        <x:v>Exits: one row per closing event</x:v>
      </x:c>
      <x:c r="B2" s="5"/>
      <x:c r="C2" s="5"/>
      <x:c r="D2" s="5"/>
      <x:c r="E2" s="5"/>
      <x:c r="F2" s="5"/>
      <x:c r="G2" s="5"/>
      <x:c r="H2" s="5"/>
      <x:c r="I2" s="5"/>
      <x:c r="J2" s="5"/>
      <x:c r="K2" s="5"/>
      <x:c r="L2" s="6"/>
    </x:row>
    <x:row r="3" ht="21" customHeight="1">
      <x:c r="A3" s="2"/>
      <x:c r="B3" s="2"/>
      <x:c r="C3" s="2"/>
      <x:c r="D3" s="2"/>
      <x:c r="E3" s="2"/>
      <x:c r="F3" s="2"/>
      <x:c r="G3" s="2"/>
      <x:c r="H3" s="2"/>
      <x:c r="I3" s="2"/>
      <x:c r="J3" s="2"/>
      <x:c r="K3" s="2"/>
    </x:row>
    <x:row r="4" ht="21" customHeight="1">
      <x:c r="A4" s="25" t="str">
        <x:v>Yellow cells are inputs. Grey cells contain formulas. Use the code legends in Readme.</x:v>
      </x:c>
      <x:c r="B4" s="2"/>
      <x:c r="C4" s="2"/>
      <x:c r="D4" s="2"/>
      <x:c r="E4" s="2"/>
      <x:c r="F4" s="2"/>
      <x:c r="G4" s="2"/>
      <x:c r="H4" s="2"/>
      <x:c r="I4" s="2"/>
      <x:c r="J4" s="2"/>
      <x:c r="K4" s="2"/>
    </x:row>
    <x:row r="5" ht="21" customHeight="1">
      <x:c r="A5" s="25" t="str">
        <x:v>Capacity: 200 positions and 600 exits. Do not add rows beyond the prepared range.</x:v>
      </x:c>
      <x:c r="B5" s="2"/>
      <x:c r="C5" s="2"/>
      <x:c r="D5" s="2"/>
      <x:c r="E5" s="2"/>
      <x:c r="F5" s="2"/>
      <x:c r="G5" s="2"/>
      <x:c r="H5" s="2"/>
      <x:c r="I5" s="2"/>
      <x:c r="J5" s="2"/>
      <x:c r="K5" s="2"/>
    </x:row>
    <x:row r="6" ht="21" customHeight="1">
      <x:c r="A6" s="25" t="str">
        <x:v>Dates are numeric spreadsheet dates in one declared zone. UTC avoids daylight-saving ambiguity.</x:v>
      </x:c>
      <x:c r="B6" s="2"/>
      <x:c r="C6" s="2"/>
      <x:c r="D6" s="2"/>
      <x:c r="E6" s="2"/>
      <x:c r="F6" s="2"/>
      <x:c r="G6" s="2"/>
      <x:c r="H6" s="2"/>
      <x:c r="I6" s="2"/>
      <x:c r="J6" s="2"/>
      <x:c r="K6" s="2"/>
    </x:row>
    <x:row r="7" ht="21" customHeight="1">
      <x:c r="A7" s="25" t="str">
        <x:v>IDs: text starting with A–Z, up to 64 characters; do not use *, ?, ~, =, &lt; or &gt;. Example: T-001.</x:v>
      </x:c>
      <x:c r="B7" s="2"/>
      <x:c r="C7" s="2"/>
      <x:c r="D7" s="2"/>
      <x:c r="E7" s="2"/>
      <x:c r="F7" s="2"/>
      <x:c r="G7" s="2"/>
      <x:c r="H7" s="2"/>
      <x:c r="I7" s="2"/>
      <x:c r="J7" s="2"/>
      <x:c r="K7" s="2"/>
    </x:row>
    <x:row r="8" ht="46" customHeight="1">
      <x:c r="A8" s="18" t="str">
        <x:v>Exit ID</x:v>
      </x:c>
      <x:c r="B8" s="28" t="str">
        <x:v>Trade ID</x:v>
      </x:c>
      <x:c r="C8" s="28" t="str">
        <x:v>Closed at</x:v>
      </x:c>
      <x:c r="D8" s="28" t="str">
        <x:v>Closed quantity</x:v>
      </x:c>
      <x:c r="E8" s="28" t="str">
        <x:v>Exit price (optional)</x:v>
      </x:c>
      <x:c r="F8" s="28" t="str">
        <x:v>Gross P&amp;L</x:v>
      </x:c>
      <x:c r="G8" s="28" t="str">
        <x:v>Record status</x:v>
      </x:c>
      <x:c r="H8" s="19" t="str">
        <x:v>Action needed</x:v>
      </x:c>
      <x:c r="I8" s="18" t="str">
        <x:v>Quantity used</x:v>
      </x:c>
      <x:c r="J8" s="28" t="str">
        <x:v>Gross present</x:v>
      </x:c>
      <x:c r="K8" s="19" t="str">
        <x:v>Active row</x:v>
      </x:c>
    </x:row>
    <x:row r="9" ht="36" customHeight="1">
      <x:c r="A9" s="34" t="str">
        <x:v>A-EXIT-1</x:v>
      </x:c>
      <x:c r="B9" s="34" t="str">
        <x:v>A</x:v>
      </x:c>
      <x:c r="C9" s="35" t="n">
        <x:v>46296.583333333336</x:v>
      </x:c>
      <x:c r="D9" s="36" t="n">
        <x:v>40</x:v>
      </x:c>
      <x:c r="E9" s="36" t="n">
        <x:v>52</x:v>
      </x:c>
      <x:c r="F9" s="37" t="n">
        <x:v>80</x:v>
      </x:c>
      <x:c r="G9" s="38" t="n">
        <x:f>IF(K9=0,0,IF(H9="",1,-1))</x:f>
        <x:v>1</x:v>
      </x:c>
      <x:c r="H9" s="33" t="str">
        <x:f>IF(K9=0,"",IF(A9="","Enter an exit ID",IF(IF(IFERROR(OR(CODE(UPPER(LEFT(A9,1)))&lt;65,CODE(UPPER(LEFT(A9,1)))&gt;90),TRUE),TRUE,OR(NOT(ISTEXT(A9)),LEN(A9)&gt;64,LEN(A9)&lt;&gt;LEN(SUBSTITUTE(A9,"*","")),LEN(A9)&lt;&gt;LEN(SUBSTITUTE(A9,"?","")),LEN(A9)&lt;&gt;LEN(SUBSTITUTE(A9,"~","")),LEN(A9)&lt;&gt;LEN(SUBSTITUTE(A9,"=","")),LEN(A9)&lt;&gt;LEN(SUBSTITUTE(A9,"&lt;","")),LEN(A9)&lt;&gt;LEN(SUBSTITUTE(A9,"&gt;","")))),"IDs: text starting with A–Z, up to 64 characters; do not use *, ?, ~, =, &lt; or &gt;. Example: T-001.",IF(COUNTIFS('Exits'!$A$9:$A$608,A9)&lt;&gt;1,"Exit ID is duplicated",IF(B9="","Enter the parent trade ID",IF(IF(IFERROR(OR(CODE(UPPER(LEFT(B9,1)))&lt;65,CODE(UPPER(LEFT(B9,1)))&gt;90),TRUE),TRUE,OR(NOT(ISTEXT(B9)),LEN(B9)&gt;64,LEN(B9)&lt;&gt;LEN(SUBSTITUTE(B9,"*","")),LEN(B9)&lt;&gt;LEN(SUBSTITUTE(B9,"?","")),LEN(B9)&lt;&gt;LEN(SUBSTITUTE(B9,"~","")),LEN(B9)&lt;&gt;LEN(SUBSTITUTE(B9,"=","")),LEN(B9)&lt;&gt;LEN(SUBSTITUTE(B9,"&lt;","")),LEN(B9)&lt;&gt;LEN(SUBSTITUTE(B9,"&gt;","")))),"IDs: text starting with A–Z, up to 64 characters; do not use *, ?, ~, =, &lt; or &gt;. Example: T-001.",IF(COUNTIFS('Trades'!$A$9:$A$208,B9)&lt;&gt;1,"Parent trade ID must match one Trades row",IF(NOT(ISNUMBER(C9)),"Enter a valid closing date/time",IF(OR(C9&lt;1,C9&gt;2958465),"Enter a valid closing date/time",IF(NOT(ISNUMBER(D9)),"Enter a positive closed quantity",IF(OR(D9&lt;=0,D9&gt;1000000,ROUND(D9,8)&lt;&gt;D9),"Enter a positive closed quantity",IF(NOT(ISNUMBER(INDEX('Trades'!$D$9:$D$208,MATCH(B9,'Trades'!$A$9:$A$208,0)))),"Enter a valid opening date/time",IF(C9&lt;INDEX('Trades'!$D$9:$D$208,MATCH(B9,'Trades'!$A$9:$A$208,0)),"Exit precedes the opening",IF(AND(E9&lt;&gt;"",OR(NOT(ISNUMBER(E9)),E9&lt;=0)),"Enter a positive price or leave blank",IF(AND(F9&lt;&gt;"",NOT(ISNUMBER(F9))),"Gross P&amp;L must be numeric or blank",IF(AND(ISNUMBER(F9),OR(ABS(F9)&gt;1000000000,ROUND(F9,2)&lt;&gt;F9)),"Money: at most 2 decimals; absolute input value ≤ 1,000,000,000.",""))))))))))))))))</x:f>
      </x:c>
      <x:c r="I9" s="29" t="n">
        <x:f>IF(ISNUMBER(D9),ROUND(D9,8),"")</x:f>
        <x:v>40</x:v>
      </x:c>
      <x:c r="J9" s="29" t="n">
        <x:f>IF(ISNUMBER(F9),1,0)</x:f>
        <x:v>1</x:v>
      </x:c>
      <x:c r="K9" s="29" t="n">
        <x:f>IF(COUNTA(A9:F9)=0,0,1)</x:f>
        <x:v>1</x:v>
      </x:c>
    </x:row>
    <x:row r="10" ht="36" customHeight="1">
      <x:c r="A10" s="34" t="str">
        <x:v>A-EXIT-2</x:v>
      </x:c>
      <x:c r="B10" s="34" t="str">
        <x:v>A</x:v>
      </x:c>
      <x:c r="C10" s="35" t="n">
        <x:v>46297.416666666664</x:v>
      </x:c>
      <x:c r="D10" s="36" t="n">
        <x:v>60</x:v>
      </x:c>
      <x:c r="E10" s="36" t="n">
        <x:v>49</x:v>
      </x:c>
      <x:c r="F10" s="37" t="n">
        <x:v>-60</x:v>
      </x:c>
      <x:c r="G10" s="38" t="n">
        <x:f>IF(K10=0,0,IF(H10="",1,-1))</x:f>
        <x:v>1</x:v>
      </x:c>
      <x:c r="H10" s="33" t="str">
        <x:f>IF(K10=0,"",IF(A10="","Enter an exit ID",IF(IF(IFERROR(OR(CODE(UPPER(LEFT(A10,1)))&lt;65,CODE(UPPER(LEFT(A10,1)))&gt;90),TRUE),TRUE,OR(NOT(ISTEXT(A10)),LEN(A10)&gt;64,LEN(A10)&lt;&gt;LEN(SUBSTITUTE(A10,"*","")),LEN(A10)&lt;&gt;LEN(SUBSTITUTE(A10,"?","")),LEN(A10)&lt;&gt;LEN(SUBSTITUTE(A10,"~","")),LEN(A10)&lt;&gt;LEN(SUBSTITUTE(A10,"=","")),LEN(A10)&lt;&gt;LEN(SUBSTITUTE(A10,"&lt;","")),LEN(A10)&lt;&gt;LEN(SUBSTITUTE(A10,"&gt;","")))),"IDs: text starting with A–Z, up to 64 characters; do not use *, ?, ~, =, &lt; or &gt;. Example: T-001.",IF(COUNTIFS('Exits'!$A$9:$A$608,A10)&lt;&gt;1,"Exit ID is duplicated",IF(B10="","Enter the parent trade ID",IF(IF(IFERROR(OR(CODE(UPPER(LEFT(B10,1)))&lt;65,CODE(UPPER(LEFT(B10,1)))&gt;90),TRUE),TRUE,OR(NOT(ISTEXT(B10)),LEN(B10)&gt;64,LEN(B10)&lt;&gt;LEN(SUBSTITUTE(B10,"*","")),LEN(B10)&lt;&gt;LEN(SUBSTITUTE(B10,"?","")),LEN(B10)&lt;&gt;LEN(SUBSTITUTE(B10,"~","")),LEN(B10)&lt;&gt;LEN(SUBSTITUTE(B10,"=","")),LEN(B10)&lt;&gt;LEN(SUBSTITUTE(B10,"&lt;","")),LEN(B10)&lt;&gt;LEN(SUBSTITUTE(B10,"&gt;","")))),"IDs: text starting with A–Z, up to 64 characters; do not use *, ?, ~, =, &lt; or &gt;. Example: T-001.",IF(COUNTIFS('Trades'!$A$9:$A$208,B10)&lt;&gt;1,"Parent trade ID must match one Trades row",IF(NOT(ISNUMBER(C10)),"Enter a valid closing date/time",IF(OR(C10&lt;1,C10&gt;2958465),"Enter a valid closing date/time",IF(NOT(ISNUMBER(D10)),"Enter a positive closed quantity",IF(OR(D10&lt;=0,D10&gt;1000000,ROUND(D10,8)&lt;&gt;D10),"Enter a positive closed quantity",IF(NOT(ISNUMBER(INDEX('Trades'!$D$9:$D$208,MATCH(B10,'Trades'!$A$9:$A$208,0)))),"Enter a valid opening date/time",IF(C10&lt;INDEX('Trades'!$D$9:$D$208,MATCH(B10,'Trades'!$A$9:$A$208,0)),"Exit precedes the opening",IF(AND(E10&lt;&gt;"",OR(NOT(ISNUMBER(E10)),E10&lt;=0)),"Enter a positive price or leave blank",IF(AND(F10&lt;&gt;"",NOT(ISNUMBER(F10))),"Gross P&amp;L must be numeric or blank",IF(AND(ISNUMBER(F10),OR(ABS(F10)&gt;1000000000,ROUND(F10,2)&lt;&gt;F10)),"Money: at most 2 decimals; absolute input value ≤ 1,000,000,000.",""))))))))))))))))</x:f>
      </x:c>
      <x:c r="I10" s="29" t="n">
        <x:f>IF(ISNUMBER(D10),ROUND(D10,8),"")</x:f>
        <x:v>60</x:v>
      </x:c>
      <x:c r="J10" s="29" t="n">
        <x:f>IF(ISNUMBER(F10),1,0)</x:f>
        <x:v>1</x:v>
      </x:c>
      <x:c r="K10" s="29" t="n">
        <x:f>IF(COUNTA(A10:F10)=0,0,1)</x:f>
        <x:v>1</x:v>
      </x:c>
    </x:row>
    <x:row r="11" ht="36" customHeight="1">
      <x:c r="A11" s="34" t="str">
        <x:v>B-EXIT-1</x:v>
      </x:c>
      <x:c r="B11" s="34" t="str">
        <x:v>B</x:v>
      </x:c>
      <x:c r="C11" s="35" t="n">
        <x:v>46298.5</x:v>
      </x:c>
      <x:c r="D11" s="36" t="n">
        <x:v>50</x:v>
      </x:c>
      <x:c r="E11" s="36" t="n">
        <x:v>19</x:v>
      </x:c>
      <x:c r="F11" s="37" t="n">
        <x:v>50</x:v>
      </x:c>
      <x:c r="G11" s="38" t="n">
        <x:f>IF(K11=0,0,IF(H11="",1,-1))</x:f>
        <x:v>1</x:v>
      </x:c>
      <x:c r="H11" s="33" t="str">
        <x:f>IF(K11=0,"",IF(A11="","Enter an exit ID",IF(IF(IFERROR(OR(CODE(UPPER(LEFT(A11,1)))&lt;65,CODE(UPPER(LEFT(A11,1)))&gt;90),TRUE),TRUE,OR(NOT(ISTEXT(A11)),LEN(A11)&gt;64,LEN(A11)&lt;&gt;LEN(SUBSTITUTE(A11,"*","")),LEN(A11)&lt;&gt;LEN(SUBSTITUTE(A11,"?","")),LEN(A11)&lt;&gt;LEN(SUBSTITUTE(A11,"~","")),LEN(A11)&lt;&gt;LEN(SUBSTITUTE(A11,"=","")),LEN(A11)&lt;&gt;LEN(SUBSTITUTE(A11,"&lt;","")),LEN(A11)&lt;&gt;LEN(SUBSTITUTE(A11,"&gt;","")))),"IDs: text starting with A–Z, up to 64 characters; do not use *, ?, ~, =, &lt; or &gt;. Example: T-001.",IF(COUNTIFS('Exits'!$A$9:$A$608,A11)&lt;&gt;1,"Exit ID is duplicated",IF(B11="","Enter the parent trade ID",IF(IF(IFERROR(OR(CODE(UPPER(LEFT(B11,1)))&lt;65,CODE(UPPER(LEFT(B11,1)))&gt;90),TRUE),TRUE,OR(NOT(ISTEXT(B11)),LEN(B11)&gt;64,LEN(B11)&lt;&gt;LEN(SUBSTITUTE(B11,"*","")),LEN(B11)&lt;&gt;LEN(SUBSTITUTE(B11,"?","")),LEN(B11)&lt;&gt;LEN(SUBSTITUTE(B11,"~","")),LEN(B11)&lt;&gt;LEN(SUBSTITUTE(B11,"=","")),LEN(B11)&lt;&gt;LEN(SUBSTITUTE(B11,"&lt;","")),LEN(B11)&lt;&gt;LEN(SUBSTITUTE(B11,"&gt;","")))),"IDs: text starting with A–Z, up to 64 characters; do not use *, ?, ~, =, &lt; or &gt;. Example: T-001.",IF(COUNTIFS('Trades'!$A$9:$A$208,B11)&lt;&gt;1,"Parent trade ID must match one Trades row",IF(NOT(ISNUMBER(C11)),"Enter a valid closing date/time",IF(OR(C11&lt;1,C11&gt;2958465),"Enter a valid closing date/time",IF(NOT(ISNUMBER(D11)),"Enter a positive closed quantity",IF(OR(D11&lt;=0,D11&gt;1000000,ROUND(D11,8)&lt;&gt;D11),"Enter a positive closed quantity",IF(NOT(ISNUMBER(INDEX('Trades'!$D$9:$D$208,MATCH(B11,'Trades'!$A$9:$A$208,0)))),"Enter a valid opening date/time",IF(C11&lt;INDEX('Trades'!$D$9:$D$208,MATCH(B11,'Trades'!$A$9:$A$208,0)),"Exit precedes the opening",IF(AND(E11&lt;&gt;"",OR(NOT(ISNUMBER(E11)),E11&lt;=0)),"Enter a positive price or leave blank",IF(AND(F11&lt;&gt;"",NOT(ISNUMBER(F11))),"Gross P&amp;L must be numeric or blank",IF(AND(ISNUMBER(F11),OR(ABS(F11)&gt;1000000000,ROUND(F11,2)&lt;&gt;F11)),"Money: at most 2 decimals; absolute input value ≤ 1,000,000,000.",""))))))))))))))))</x:f>
      </x:c>
      <x:c r="I11" s="29" t="n">
        <x:f>IF(ISNUMBER(D11),ROUND(D11,8),"")</x:f>
        <x:v>50</x:v>
      </x:c>
      <x:c r="J11" s="29" t="n">
        <x:f>IF(ISNUMBER(F11),1,0)</x:f>
        <x:v>1</x:v>
      </x:c>
      <x:c r="K11" s="29" t="n">
        <x:f>IF(COUNTA(A11:F11)=0,0,1)</x:f>
        <x:v>1</x:v>
      </x:c>
    </x:row>
    <x:row r="12" ht="36" customHeight="1">
      <x:c r="A12" s="34" t="str">
        <x:v>C-EXIT-1</x:v>
      </x:c>
      <x:c r="B12" s="34" t="str">
        <x:v>C</x:v>
      </x:c>
      <x:c r="C12" s="35" t="n">
        <x:v>46299.541666666664</x:v>
      </x:c>
      <x:c r="D12" s="36" t="n">
        <x:v>20</x:v>
      </x:c>
      <x:c r="E12" s="36" t="n">
        <x:v>99</x:v>
      </x:c>
      <x:c r="F12" s="37" t="n">
        <x:v>-20</x:v>
      </x:c>
      <x:c r="G12" s="38" t="n">
        <x:f>IF(K12=0,0,IF(H12="",1,-1))</x:f>
        <x:v>1</x:v>
      </x:c>
      <x:c r="H12" s="33" t="str">
        <x:f>IF(K12=0,"",IF(A12="","Enter an exit ID",IF(IF(IFERROR(OR(CODE(UPPER(LEFT(A12,1)))&lt;65,CODE(UPPER(LEFT(A12,1)))&gt;90),TRUE),TRUE,OR(NOT(ISTEXT(A12)),LEN(A12)&gt;64,LEN(A12)&lt;&gt;LEN(SUBSTITUTE(A12,"*","")),LEN(A12)&lt;&gt;LEN(SUBSTITUTE(A12,"?","")),LEN(A12)&lt;&gt;LEN(SUBSTITUTE(A12,"~","")),LEN(A12)&lt;&gt;LEN(SUBSTITUTE(A12,"=","")),LEN(A12)&lt;&gt;LEN(SUBSTITUTE(A12,"&lt;","")),LEN(A12)&lt;&gt;LEN(SUBSTITUTE(A12,"&gt;","")))),"IDs: text starting with A–Z, up to 64 characters; do not use *, ?, ~, =, &lt; or &gt;. Example: T-001.",IF(COUNTIFS('Exits'!$A$9:$A$608,A12)&lt;&gt;1,"Exit ID is duplicated",IF(B12="","Enter the parent trade ID",IF(IF(IFERROR(OR(CODE(UPPER(LEFT(B12,1)))&lt;65,CODE(UPPER(LEFT(B12,1)))&gt;90),TRUE),TRUE,OR(NOT(ISTEXT(B12)),LEN(B12)&gt;64,LEN(B12)&lt;&gt;LEN(SUBSTITUTE(B12,"*","")),LEN(B12)&lt;&gt;LEN(SUBSTITUTE(B12,"?","")),LEN(B12)&lt;&gt;LEN(SUBSTITUTE(B12,"~","")),LEN(B12)&lt;&gt;LEN(SUBSTITUTE(B12,"=","")),LEN(B12)&lt;&gt;LEN(SUBSTITUTE(B12,"&lt;","")),LEN(B12)&lt;&gt;LEN(SUBSTITUTE(B12,"&gt;","")))),"IDs: text starting with A–Z, up to 64 characters; do not use *, ?, ~, =, &lt; or &gt;. Example: T-001.",IF(COUNTIFS('Trades'!$A$9:$A$208,B12)&lt;&gt;1,"Parent trade ID must match one Trades row",IF(NOT(ISNUMBER(C12)),"Enter a valid closing date/time",IF(OR(C12&lt;1,C12&gt;2958465),"Enter a valid closing date/time",IF(NOT(ISNUMBER(D12)),"Enter a positive closed quantity",IF(OR(D12&lt;=0,D12&gt;1000000,ROUND(D12,8)&lt;&gt;D12),"Enter a positive closed quantity",IF(NOT(ISNUMBER(INDEX('Trades'!$D$9:$D$208,MATCH(B12,'Trades'!$A$9:$A$208,0)))),"Enter a valid opening date/time",IF(C12&lt;INDEX('Trades'!$D$9:$D$208,MATCH(B12,'Trades'!$A$9:$A$208,0)),"Exit precedes the opening",IF(AND(E12&lt;&gt;"",OR(NOT(ISNUMBER(E12)),E12&lt;=0)),"Enter a positive price or leave blank",IF(AND(F12&lt;&gt;"",NOT(ISNUMBER(F12))),"Gross P&amp;L must be numeric or blank",IF(AND(ISNUMBER(F12),OR(ABS(F12)&gt;1000000000,ROUND(F12,2)&lt;&gt;F12)),"Money: at most 2 decimals; absolute input value ≤ 1,000,000,000.",""))))))))))))))))</x:f>
      </x:c>
      <x:c r="I12" s="29" t="n">
        <x:f>IF(ISNUMBER(D12),ROUND(D12,8),"")</x:f>
        <x:v>20</x:v>
      </x:c>
      <x:c r="J12" s="29" t="n">
        <x:f>IF(ISNUMBER(F12),1,0)</x:f>
        <x:v>1</x:v>
      </x:c>
      <x:c r="K12" s="29" t="n">
        <x:f>IF(COUNTA(A12:F12)=0,0,1)</x:f>
        <x:v>1</x:v>
      </x:c>
    </x:row>
    <x:row r="13" ht="36" customHeight="1">
      <x:c r="A13" s="34"/>
      <x:c r="B13" s="34"/>
      <x:c r="C13" s="35"/>
      <x:c r="D13" s="36"/>
      <x:c r="E13" s="36"/>
      <x:c r="F13" s="37"/>
      <x:c r="G13" s="38" t="n">
        <x:f>IF(K13=0,0,IF(H13="",1,-1))</x:f>
        <x:v>0</x:v>
      </x:c>
      <x:c r="H13" s="33" t="str">
        <x:f>IF(K13=0,"",IF(A13="","Enter an exit ID",IF(IF(IFERROR(OR(CODE(UPPER(LEFT(A13,1)))&lt;65,CODE(UPPER(LEFT(A13,1)))&gt;90),TRUE),TRUE,OR(NOT(ISTEXT(A13)),LEN(A13)&gt;64,LEN(A13)&lt;&gt;LEN(SUBSTITUTE(A13,"*","")),LEN(A13)&lt;&gt;LEN(SUBSTITUTE(A13,"?","")),LEN(A13)&lt;&gt;LEN(SUBSTITUTE(A13,"~","")),LEN(A13)&lt;&gt;LEN(SUBSTITUTE(A13,"=","")),LEN(A13)&lt;&gt;LEN(SUBSTITUTE(A13,"&lt;","")),LEN(A13)&lt;&gt;LEN(SUBSTITUTE(A13,"&gt;","")))),"IDs: text starting with A–Z, up to 64 characters; do not use *, ?, ~, =, &lt; or &gt;. Example: T-001.",IF(COUNTIFS('Exits'!$A$9:$A$608,A13)&lt;&gt;1,"Exit ID is duplicated",IF(B13="","Enter the parent trade ID",IF(IF(IFERROR(OR(CODE(UPPER(LEFT(B13,1)))&lt;65,CODE(UPPER(LEFT(B13,1)))&gt;90),TRUE),TRUE,OR(NOT(ISTEXT(B13)),LEN(B13)&gt;64,LEN(B13)&lt;&gt;LEN(SUBSTITUTE(B13,"*","")),LEN(B13)&lt;&gt;LEN(SUBSTITUTE(B13,"?","")),LEN(B13)&lt;&gt;LEN(SUBSTITUTE(B13,"~","")),LEN(B13)&lt;&gt;LEN(SUBSTITUTE(B13,"=","")),LEN(B13)&lt;&gt;LEN(SUBSTITUTE(B13,"&lt;","")),LEN(B13)&lt;&gt;LEN(SUBSTITUTE(B13,"&gt;","")))),"IDs: text starting with A–Z, up to 64 characters; do not use *, ?, ~, =, &lt; or &gt;. Example: T-001.",IF(COUNTIFS('Trades'!$A$9:$A$208,B13)&lt;&gt;1,"Parent trade ID must match one Trades row",IF(NOT(ISNUMBER(C13)),"Enter a valid closing date/time",IF(OR(C13&lt;1,C13&gt;2958465),"Enter a valid closing date/time",IF(NOT(ISNUMBER(D13)),"Enter a positive closed quantity",IF(OR(D13&lt;=0,D13&gt;1000000,ROUND(D13,8)&lt;&gt;D13),"Enter a positive closed quantity",IF(NOT(ISNUMBER(INDEX('Trades'!$D$9:$D$208,MATCH(B13,'Trades'!$A$9:$A$208,0)))),"Enter a valid opening date/time",IF(C13&lt;INDEX('Trades'!$D$9:$D$208,MATCH(B13,'Trades'!$A$9:$A$208,0)),"Exit precedes the opening",IF(AND(E13&lt;&gt;"",OR(NOT(ISNUMBER(E13)),E13&lt;=0)),"Enter a positive price or leave blank",IF(AND(F13&lt;&gt;"",NOT(ISNUMBER(F13))),"Gross P&amp;L must be numeric or blank",IF(AND(ISNUMBER(F13),OR(ABS(F13)&gt;1000000000,ROUND(F13,2)&lt;&gt;F13)),"Money: at most 2 decimals; absolute input value ≤ 1,000,000,000.",""))))))))))))))))</x:f>
      </x:c>
      <x:c r="I13" s="29" t="str">
        <x:f>IF(ISNUMBER(D13),ROUND(D13,8),"")</x:f>
      </x:c>
      <x:c r="J13" s="29" t="n">
        <x:f>IF(ISNUMBER(F13),1,0)</x:f>
        <x:v>0</x:v>
      </x:c>
      <x:c r="K13" s="29" t="n">
        <x:f>IF(COUNTA(A13:F13)=0,0,1)</x:f>
        <x:v>0</x:v>
      </x:c>
    </x:row>
    <x:row r="14" ht="36" customHeight="1">
      <x:c r="A14" s="34"/>
      <x:c r="B14" s="34"/>
      <x:c r="C14" s="35"/>
      <x:c r="D14" s="36"/>
      <x:c r="E14" s="36"/>
      <x:c r="F14" s="37"/>
      <x:c r="G14" s="38" t="n">
        <x:f>IF(K14=0,0,IF(H14="",1,-1))</x:f>
        <x:v>0</x:v>
      </x:c>
      <x:c r="H14" s="33" t="str">
        <x:f>IF(K14=0,"",IF(A14="","Enter an exit ID",IF(IF(IFERROR(OR(CODE(UPPER(LEFT(A14,1)))&lt;65,CODE(UPPER(LEFT(A14,1)))&gt;90),TRUE),TRUE,OR(NOT(ISTEXT(A14)),LEN(A14)&gt;64,LEN(A14)&lt;&gt;LEN(SUBSTITUTE(A14,"*","")),LEN(A14)&lt;&gt;LEN(SUBSTITUTE(A14,"?","")),LEN(A14)&lt;&gt;LEN(SUBSTITUTE(A14,"~","")),LEN(A14)&lt;&gt;LEN(SUBSTITUTE(A14,"=","")),LEN(A14)&lt;&gt;LEN(SUBSTITUTE(A14,"&lt;","")),LEN(A14)&lt;&gt;LEN(SUBSTITUTE(A14,"&gt;","")))),"IDs: text starting with A–Z, up to 64 characters; do not use *, ?, ~, =, &lt; or &gt;. Example: T-001.",IF(COUNTIFS('Exits'!$A$9:$A$608,A14)&lt;&gt;1,"Exit ID is duplicated",IF(B14="","Enter the parent trade ID",IF(IF(IFERROR(OR(CODE(UPPER(LEFT(B14,1)))&lt;65,CODE(UPPER(LEFT(B14,1)))&gt;90),TRUE),TRUE,OR(NOT(ISTEXT(B14)),LEN(B14)&gt;64,LEN(B14)&lt;&gt;LEN(SUBSTITUTE(B14,"*","")),LEN(B14)&lt;&gt;LEN(SUBSTITUTE(B14,"?","")),LEN(B14)&lt;&gt;LEN(SUBSTITUTE(B14,"~","")),LEN(B14)&lt;&gt;LEN(SUBSTITUTE(B14,"=","")),LEN(B14)&lt;&gt;LEN(SUBSTITUTE(B14,"&lt;","")),LEN(B14)&lt;&gt;LEN(SUBSTITUTE(B14,"&gt;","")))),"IDs: text starting with A–Z, up to 64 characters; do not use *, ?, ~, =, &lt; or &gt;. Example: T-001.",IF(COUNTIFS('Trades'!$A$9:$A$208,B14)&lt;&gt;1,"Parent trade ID must match one Trades row",IF(NOT(ISNUMBER(C14)),"Enter a valid closing date/time",IF(OR(C14&lt;1,C14&gt;2958465),"Enter a valid closing date/time",IF(NOT(ISNUMBER(D14)),"Enter a positive closed quantity",IF(OR(D14&lt;=0,D14&gt;1000000,ROUND(D14,8)&lt;&gt;D14),"Enter a positive closed quantity",IF(NOT(ISNUMBER(INDEX('Trades'!$D$9:$D$208,MATCH(B14,'Trades'!$A$9:$A$208,0)))),"Enter a valid opening date/time",IF(C14&lt;INDEX('Trades'!$D$9:$D$208,MATCH(B14,'Trades'!$A$9:$A$208,0)),"Exit precedes the opening",IF(AND(E14&lt;&gt;"",OR(NOT(ISNUMBER(E14)),E14&lt;=0)),"Enter a positive price or leave blank",IF(AND(F14&lt;&gt;"",NOT(ISNUMBER(F14))),"Gross P&amp;L must be numeric or blank",IF(AND(ISNUMBER(F14),OR(ABS(F14)&gt;1000000000,ROUND(F14,2)&lt;&gt;F14)),"Money: at most 2 decimals; absolute input value ≤ 1,000,000,000.",""))))))))))))))))</x:f>
      </x:c>
      <x:c r="I14" s="29" t="str">
        <x:f>IF(ISNUMBER(D14),ROUND(D14,8),"")</x:f>
      </x:c>
      <x:c r="J14" s="29" t="n">
        <x:f>IF(ISNUMBER(F14),1,0)</x:f>
        <x:v>0</x:v>
      </x:c>
      <x:c r="K14" s="29" t="n">
        <x:f>IF(COUNTA(A14:F14)=0,0,1)</x:f>
        <x:v>0</x:v>
      </x:c>
    </x:row>
    <x:row r="15" ht="36" customHeight="1">
      <x:c r="A15" s="34"/>
      <x:c r="B15" s="34"/>
      <x:c r="C15" s="35"/>
      <x:c r="D15" s="36"/>
      <x:c r="E15" s="36"/>
      <x:c r="F15" s="37"/>
      <x:c r="G15" s="38" t="n">
        <x:f>IF(K15=0,0,IF(H15="",1,-1))</x:f>
        <x:v>0</x:v>
      </x:c>
      <x:c r="H15" s="33" t="str">
        <x:f>IF(K15=0,"",IF(A15="","Enter an exit ID",IF(IF(IFERROR(OR(CODE(UPPER(LEFT(A15,1)))&lt;65,CODE(UPPER(LEFT(A15,1)))&gt;90),TRUE),TRUE,OR(NOT(ISTEXT(A15)),LEN(A15)&gt;64,LEN(A15)&lt;&gt;LEN(SUBSTITUTE(A15,"*","")),LEN(A15)&lt;&gt;LEN(SUBSTITUTE(A15,"?","")),LEN(A15)&lt;&gt;LEN(SUBSTITUTE(A15,"~","")),LEN(A15)&lt;&gt;LEN(SUBSTITUTE(A15,"=","")),LEN(A15)&lt;&gt;LEN(SUBSTITUTE(A15,"&lt;","")),LEN(A15)&lt;&gt;LEN(SUBSTITUTE(A15,"&gt;","")))),"IDs: text starting with A–Z, up to 64 characters; do not use *, ?, ~, =, &lt; or &gt;. Example: T-001.",IF(COUNTIFS('Exits'!$A$9:$A$608,A15)&lt;&gt;1,"Exit ID is duplicated",IF(B15="","Enter the parent trade ID",IF(IF(IFERROR(OR(CODE(UPPER(LEFT(B15,1)))&lt;65,CODE(UPPER(LEFT(B15,1)))&gt;90),TRUE),TRUE,OR(NOT(ISTEXT(B15)),LEN(B15)&gt;64,LEN(B15)&lt;&gt;LEN(SUBSTITUTE(B15,"*","")),LEN(B15)&lt;&gt;LEN(SUBSTITUTE(B15,"?","")),LEN(B15)&lt;&gt;LEN(SUBSTITUTE(B15,"~","")),LEN(B15)&lt;&gt;LEN(SUBSTITUTE(B15,"=","")),LEN(B15)&lt;&gt;LEN(SUBSTITUTE(B15,"&lt;","")),LEN(B15)&lt;&gt;LEN(SUBSTITUTE(B15,"&gt;","")))),"IDs: text starting with A–Z, up to 64 characters; do not use *, ?, ~, =, &lt; or &gt;. Example: T-001.",IF(COUNTIFS('Trades'!$A$9:$A$208,B15)&lt;&gt;1,"Parent trade ID must match one Trades row",IF(NOT(ISNUMBER(C15)),"Enter a valid closing date/time",IF(OR(C15&lt;1,C15&gt;2958465),"Enter a valid closing date/time",IF(NOT(ISNUMBER(D15)),"Enter a positive closed quantity",IF(OR(D15&lt;=0,D15&gt;1000000,ROUND(D15,8)&lt;&gt;D15),"Enter a positive closed quantity",IF(NOT(ISNUMBER(INDEX('Trades'!$D$9:$D$208,MATCH(B15,'Trades'!$A$9:$A$208,0)))),"Enter a valid opening date/time",IF(C15&lt;INDEX('Trades'!$D$9:$D$208,MATCH(B15,'Trades'!$A$9:$A$208,0)),"Exit precedes the opening",IF(AND(E15&lt;&gt;"",OR(NOT(ISNUMBER(E15)),E15&lt;=0)),"Enter a positive price or leave blank",IF(AND(F15&lt;&gt;"",NOT(ISNUMBER(F15))),"Gross P&amp;L must be numeric or blank",IF(AND(ISNUMBER(F15),OR(ABS(F15)&gt;1000000000,ROUND(F15,2)&lt;&gt;F15)),"Money: at most 2 decimals; absolute input value ≤ 1,000,000,000.",""))))))))))))))))</x:f>
      </x:c>
      <x:c r="I15" s="29" t="str">
        <x:f>IF(ISNUMBER(D15),ROUND(D15,8),"")</x:f>
      </x:c>
      <x:c r="J15" s="29" t="n">
        <x:f>IF(ISNUMBER(F15),1,0)</x:f>
        <x:v>0</x:v>
      </x:c>
      <x:c r="K15" s="29" t="n">
        <x:f>IF(COUNTA(A15:F15)=0,0,1)</x:f>
        <x:v>0</x:v>
      </x:c>
    </x:row>
    <x:row r="16" ht="36" customHeight="1">
      <x:c r="A16" s="34"/>
      <x:c r="B16" s="34"/>
      <x:c r="C16" s="35"/>
      <x:c r="D16" s="36"/>
      <x:c r="E16" s="36"/>
      <x:c r="F16" s="37"/>
      <x:c r="G16" s="38" t="n">
        <x:f>IF(K16=0,0,IF(H16="",1,-1))</x:f>
        <x:v>0</x:v>
      </x:c>
      <x:c r="H16" s="33" t="str">
        <x:f>IF(K16=0,"",IF(A16="","Enter an exit ID",IF(IF(IFERROR(OR(CODE(UPPER(LEFT(A16,1)))&lt;65,CODE(UPPER(LEFT(A16,1)))&gt;90),TRUE),TRUE,OR(NOT(ISTEXT(A16)),LEN(A16)&gt;64,LEN(A16)&lt;&gt;LEN(SUBSTITUTE(A16,"*","")),LEN(A16)&lt;&gt;LEN(SUBSTITUTE(A16,"?","")),LEN(A16)&lt;&gt;LEN(SUBSTITUTE(A16,"~","")),LEN(A16)&lt;&gt;LEN(SUBSTITUTE(A16,"=","")),LEN(A16)&lt;&gt;LEN(SUBSTITUTE(A16,"&lt;","")),LEN(A16)&lt;&gt;LEN(SUBSTITUTE(A16,"&gt;","")))),"IDs: text starting with A–Z, up to 64 characters; do not use *, ?, ~, =, &lt; or &gt;. Example: T-001.",IF(COUNTIFS('Exits'!$A$9:$A$608,A16)&lt;&gt;1,"Exit ID is duplicated",IF(B16="","Enter the parent trade ID",IF(IF(IFERROR(OR(CODE(UPPER(LEFT(B16,1)))&lt;65,CODE(UPPER(LEFT(B16,1)))&gt;90),TRUE),TRUE,OR(NOT(ISTEXT(B16)),LEN(B16)&gt;64,LEN(B16)&lt;&gt;LEN(SUBSTITUTE(B16,"*","")),LEN(B16)&lt;&gt;LEN(SUBSTITUTE(B16,"?","")),LEN(B16)&lt;&gt;LEN(SUBSTITUTE(B16,"~","")),LEN(B16)&lt;&gt;LEN(SUBSTITUTE(B16,"=","")),LEN(B16)&lt;&gt;LEN(SUBSTITUTE(B16,"&lt;","")),LEN(B16)&lt;&gt;LEN(SUBSTITUTE(B16,"&gt;","")))),"IDs: text starting with A–Z, up to 64 characters; do not use *, ?, ~, =, &lt; or &gt;. Example: T-001.",IF(COUNTIFS('Trades'!$A$9:$A$208,B16)&lt;&gt;1,"Parent trade ID must match one Trades row",IF(NOT(ISNUMBER(C16)),"Enter a valid closing date/time",IF(OR(C16&lt;1,C16&gt;2958465),"Enter a valid closing date/time",IF(NOT(ISNUMBER(D16)),"Enter a positive closed quantity",IF(OR(D16&lt;=0,D16&gt;1000000,ROUND(D16,8)&lt;&gt;D16),"Enter a positive closed quantity",IF(NOT(ISNUMBER(INDEX('Trades'!$D$9:$D$208,MATCH(B16,'Trades'!$A$9:$A$208,0)))),"Enter a valid opening date/time",IF(C16&lt;INDEX('Trades'!$D$9:$D$208,MATCH(B16,'Trades'!$A$9:$A$208,0)),"Exit precedes the opening",IF(AND(E16&lt;&gt;"",OR(NOT(ISNUMBER(E16)),E16&lt;=0)),"Enter a positive price or leave blank",IF(AND(F16&lt;&gt;"",NOT(ISNUMBER(F16))),"Gross P&amp;L must be numeric or blank",IF(AND(ISNUMBER(F16),OR(ABS(F16)&gt;1000000000,ROUND(F16,2)&lt;&gt;F16)),"Money: at most 2 decimals; absolute input value ≤ 1,000,000,000.",""))))))))))))))))</x:f>
      </x:c>
      <x:c r="I16" s="29" t="str">
        <x:f>IF(ISNUMBER(D16),ROUND(D16,8),"")</x:f>
      </x:c>
      <x:c r="J16" s="29" t="n">
        <x:f>IF(ISNUMBER(F16),1,0)</x:f>
        <x:v>0</x:v>
      </x:c>
      <x:c r="K16" s="29" t="n">
        <x:f>IF(COUNTA(A16:F16)=0,0,1)</x:f>
        <x:v>0</x:v>
      </x:c>
    </x:row>
    <x:row r="17" ht="36" customHeight="1">
      <x:c r="A17" s="34"/>
      <x:c r="B17" s="34"/>
      <x:c r="C17" s="35"/>
      <x:c r="D17" s="36"/>
      <x:c r="E17" s="36"/>
      <x:c r="F17" s="37"/>
      <x:c r="G17" s="38" t="n">
        <x:f>IF(K17=0,0,IF(H17="",1,-1))</x:f>
        <x:v>0</x:v>
      </x:c>
      <x:c r="H17" s="33" t="str">
        <x:f>IF(K17=0,"",IF(A17="","Enter an exit ID",IF(IF(IFERROR(OR(CODE(UPPER(LEFT(A17,1)))&lt;65,CODE(UPPER(LEFT(A17,1)))&gt;90),TRUE),TRUE,OR(NOT(ISTEXT(A17)),LEN(A17)&gt;64,LEN(A17)&lt;&gt;LEN(SUBSTITUTE(A17,"*","")),LEN(A17)&lt;&gt;LEN(SUBSTITUTE(A17,"?","")),LEN(A17)&lt;&gt;LEN(SUBSTITUTE(A17,"~","")),LEN(A17)&lt;&gt;LEN(SUBSTITUTE(A17,"=","")),LEN(A17)&lt;&gt;LEN(SUBSTITUTE(A17,"&lt;","")),LEN(A17)&lt;&gt;LEN(SUBSTITUTE(A17,"&gt;","")))),"IDs: text starting with A–Z, up to 64 characters; do not use *, ?, ~, =, &lt; or &gt;. Example: T-001.",IF(COUNTIFS('Exits'!$A$9:$A$608,A17)&lt;&gt;1,"Exit ID is duplicated",IF(B17="","Enter the parent trade ID",IF(IF(IFERROR(OR(CODE(UPPER(LEFT(B17,1)))&lt;65,CODE(UPPER(LEFT(B17,1)))&gt;90),TRUE),TRUE,OR(NOT(ISTEXT(B17)),LEN(B17)&gt;64,LEN(B17)&lt;&gt;LEN(SUBSTITUTE(B17,"*","")),LEN(B17)&lt;&gt;LEN(SUBSTITUTE(B17,"?","")),LEN(B17)&lt;&gt;LEN(SUBSTITUTE(B17,"~","")),LEN(B17)&lt;&gt;LEN(SUBSTITUTE(B17,"=","")),LEN(B17)&lt;&gt;LEN(SUBSTITUTE(B17,"&lt;","")),LEN(B17)&lt;&gt;LEN(SUBSTITUTE(B17,"&gt;","")))),"IDs: text starting with A–Z, up to 64 characters; do not use *, ?, ~, =, &lt; or &gt;. Example: T-001.",IF(COUNTIFS('Trades'!$A$9:$A$208,B17)&lt;&gt;1,"Parent trade ID must match one Trades row",IF(NOT(ISNUMBER(C17)),"Enter a valid closing date/time",IF(OR(C17&lt;1,C17&gt;2958465),"Enter a valid closing date/time",IF(NOT(ISNUMBER(D17)),"Enter a positive closed quantity",IF(OR(D17&lt;=0,D17&gt;1000000,ROUND(D17,8)&lt;&gt;D17),"Enter a positive closed quantity",IF(NOT(ISNUMBER(INDEX('Trades'!$D$9:$D$208,MATCH(B17,'Trades'!$A$9:$A$208,0)))),"Enter a valid opening date/time",IF(C17&lt;INDEX('Trades'!$D$9:$D$208,MATCH(B17,'Trades'!$A$9:$A$208,0)),"Exit precedes the opening",IF(AND(E17&lt;&gt;"",OR(NOT(ISNUMBER(E17)),E17&lt;=0)),"Enter a positive price or leave blank",IF(AND(F17&lt;&gt;"",NOT(ISNUMBER(F17))),"Gross P&amp;L must be numeric or blank",IF(AND(ISNUMBER(F17),OR(ABS(F17)&gt;1000000000,ROUND(F17,2)&lt;&gt;F17)),"Money: at most 2 decimals; absolute input value ≤ 1,000,000,000.",""))))))))))))))))</x:f>
      </x:c>
      <x:c r="I17" s="29" t="str">
        <x:f>IF(ISNUMBER(D17),ROUND(D17,8),"")</x:f>
      </x:c>
      <x:c r="J17" s="29" t="n">
        <x:f>IF(ISNUMBER(F17),1,0)</x:f>
        <x:v>0</x:v>
      </x:c>
      <x:c r="K17" s="29" t="n">
        <x:f>IF(COUNTA(A17:F17)=0,0,1)</x:f>
        <x:v>0</x:v>
      </x:c>
    </x:row>
    <x:row r="18" ht="36" customHeight="1">
      <x:c r="A18" s="34"/>
      <x:c r="B18" s="34"/>
      <x:c r="C18" s="35"/>
      <x:c r="D18" s="36"/>
      <x:c r="E18" s="36"/>
      <x:c r="F18" s="37"/>
      <x:c r="G18" s="38" t="n">
        <x:f>IF(K18=0,0,IF(H18="",1,-1))</x:f>
        <x:v>0</x:v>
      </x:c>
      <x:c r="H18" s="33" t="str">
        <x:f>IF(K18=0,"",IF(A18="","Enter an exit ID",IF(IF(IFERROR(OR(CODE(UPPER(LEFT(A18,1)))&lt;65,CODE(UPPER(LEFT(A18,1)))&gt;90),TRUE),TRUE,OR(NOT(ISTEXT(A18)),LEN(A18)&gt;64,LEN(A18)&lt;&gt;LEN(SUBSTITUTE(A18,"*","")),LEN(A18)&lt;&gt;LEN(SUBSTITUTE(A18,"?","")),LEN(A18)&lt;&gt;LEN(SUBSTITUTE(A18,"~","")),LEN(A18)&lt;&gt;LEN(SUBSTITUTE(A18,"=","")),LEN(A18)&lt;&gt;LEN(SUBSTITUTE(A18,"&lt;","")),LEN(A18)&lt;&gt;LEN(SUBSTITUTE(A18,"&gt;","")))),"IDs: text starting with A–Z, up to 64 characters; do not use *, ?, ~, =, &lt; or &gt;. Example: T-001.",IF(COUNTIFS('Exits'!$A$9:$A$608,A18)&lt;&gt;1,"Exit ID is duplicated",IF(B18="","Enter the parent trade ID",IF(IF(IFERROR(OR(CODE(UPPER(LEFT(B18,1)))&lt;65,CODE(UPPER(LEFT(B18,1)))&gt;90),TRUE),TRUE,OR(NOT(ISTEXT(B18)),LEN(B18)&gt;64,LEN(B18)&lt;&gt;LEN(SUBSTITUTE(B18,"*","")),LEN(B18)&lt;&gt;LEN(SUBSTITUTE(B18,"?","")),LEN(B18)&lt;&gt;LEN(SUBSTITUTE(B18,"~","")),LEN(B18)&lt;&gt;LEN(SUBSTITUTE(B18,"=","")),LEN(B18)&lt;&gt;LEN(SUBSTITUTE(B18,"&lt;","")),LEN(B18)&lt;&gt;LEN(SUBSTITUTE(B18,"&gt;","")))),"IDs: text starting with A–Z, up to 64 characters; do not use *, ?, ~, =, &lt; or &gt;. Example: T-001.",IF(COUNTIFS('Trades'!$A$9:$A$208,B18)&lt;&gt;1,"Parent trade ID must match one Trades row",IF(NOT(ISNUMBER(C18)),"Enter a valid closing date/time",IF(OR(C18&lt;1,C18&gt;2958465),"Enter a valid closing date/time",IF(NOT(ISNUMBER(D18)),"Enter a positive closed quantity",IF(OR(D18&lt;=0,D18&gt;1000000,ROUND(D18,8)&lt;&gt;D18),"Enter a positive closed quantity",IF(NOT(ISNUMBER(INDEX('Trades'!$D$9:$D$208,MATCH(B18,'Trades'!$A$9:$A$208,0)))),"Enter a valid opening date/time",IF(C18&lt;INDEX('Trades'!$D$9:$D$208,MATCH(B18,'Trades'!$A$9:$A$208,0)),"Exit precedes the opening",IF(AND(E18&lt;&gt;"",OR(NOT(ISNUMBER(E18)),E18&lt;=0)),"Enter a positive price or leave blank",IF(AND(F18&lt;&gt;"",NOT(ISNUMBER(F18))),"Gross P&amp;L must be numeric or blank",IF(AND(ISNUMBER(F18),OR(ABS(F18)&gt;1000000000,ROUND(F18,2)&lt;&gt;F18)),"Money: at most 2 decimals; absolute input value ≤ 1,000,000,000.",""))))))))))))))))</x:f>
      </x:c>
      <x:c r="I18" s="29" t="str">
        <x:f>IF(ISNUMBER(D18),ROUND(D18,8),"")</x:f>
      </x:c>
      <x:c r="J18" s="29" t="n">
        <x:f>IF(ISNUMBER(F18),1,0)</x:f>
        <x:v>0</x:v>
      </x:c>
      <x:c r="K18" s="29" t="n">
        <x:f>IF(COUNTA(A18:F18)=0,0,1)</x:f>
        <x:v>0</x:v>
      </x:c>
    </x:row>
    <x:row r="19" ht="36" customHeight="1">
      <x:c r="A19" s="34"/>
      <x:c r="B19" s="34"/>
      <x:c r="C19" s="35"/>
      <x:c r="D19" s="36"/>
      <x:c r="E19" s="36"/>
      <x:c r="F19" s="37"/>
      <x:c r="G19" s="38" t="n">
        <x:f>IF(K19=0,0,IF(H19="",1,-1))</x:f>
        <x:v>0</x:v>
      </x:c>
      <x:c r="H19" s="33" t="str">
        <x:f>IF(K19=0,"",IF(A19="","Enter an exit ID",IF(IF(IFERROR(OR(CODE(UPPER(LEFT(A19,1)))&lt;65,CODE(UPPER(LEFT(A19,1)))&gt;90),TRUE),TRUE,OR(NOT(ISTEXT(A19)),LEN(A19)&gt;64,LEN(A19)&lt;&gt;LEN(SUBSTITUTE(A19,"*","")),LEN(A19)&lt;&gt;LEN(SUBSTITUTE(A19,"?","")),LEN(A19)&lt;&gt;LEN(SUBSTITUTE(A19,"~","")),LEN(A19)&lt;&gt;LEN(SUBSTITUTE(A19,"=","")),LEN(A19)&lt;&gt;LEN(SUBSTITUTE(A19,"&lt;","")),LEN(A19)&lt;&gt;LEN(SUBSTITUTE(A19,"&gt;","")))),"IDs: text starting with A–Z, up to 64 characters; do not use *, ?, ~, =, &lt; or &gt;. Example: T-001.",IF(COUNTIFS('Exits'!$A$9:$A$608,A19)&lt;&gt;1,"Exit ID is duplicated",IF(B19="","Enter the parent trade ID",IF(IF(IFERROR(OR(CODE(UPPER(LEFT(B19,1)))&lt;65,CODE(UPPER(LEFT(B19,1)))&gt;90),TRUE),TRUE,OR(NOT(ISTEXT(B19)),LEN(B19)&gt;64,LEN(B19)&lt;&gt;LEN(SUBSTITUTE(B19,"*","")),LEN(B19)&lt;&gt;LEN(SUBSTITUTE(B19,"?","")),LEN(B19)&lt;&gt;LEN(SUBSTITUTE(B19,"~","")),LEN(B19)&lt;&gt;LEN(SUBSTITUTE(B19,"=","")),LEN(B19)&lt;&gt;LEN(SUBSTITUTE(B19,"&lt;","")),LEN(B19)&lt;&gt;LEN(SUBSTITUTE(B19,"&gt;","")))),"IDs: text starting with A–Z, up to 64 characters; do not use *, ?, ~, =, &lt; or &gt;. Example: T-001.",IF(COUNTIFS('Trades'!$A$9:$A$208,B19)&lt;&gt;1,"Parent trade ID must match one Trades row",IF(NOT(ISNUMBER(C19)),"Enter a valid closing date/time",IF(OR(C19&lt;1,C19&gt;2958465),"Enter a valid closing date/time",IF(NOT(ISNUMBER(D19)),"Enter a positive closed quantity",IF(OR(D19&lt;=0,D19&gt;1000000,ROUND(D19,8)&lt;&gt;D19),"Enter a positive closed quantity",IF(NOT(ISNUMBER(INDEX('Trades'!$D$9:$D$208,MATCH(B19,'Trades'!$A$9:$A$208,0)))),"Enter a valid opening date/time",IF(C19&lt;INDEX('Trades'!$D$9:$D$208,MATCH(B19,'Trades'!$A$9:$A$208,0)),"Exit precedes the opening",IF(AND(E19&lt;&gt;"",OR(NOT(ISNUMBER(E19)),E19&lt;=0)),"Enter a positive price or leave blank",IF(AND(F19&lt;&gt;"",NOT(ISNUMBER(F19))),"Gross P&amp;L must be numeric or blank",IF(AND(ISNUMBER(F19),OR(ABS(F19)&gt;1000000000,ROUND(F19,2)&lt;&gt;F19)),"Money: at most 2 decimals; absolute input value ≤ 1,000,000,000.",""))))))))))))))))</x:f>
      </x:c>
      <x:c r="I19" s="29" t="str">
        <x:f>IF(ISNUMBER(D19),ROUND(D19,8),"")</x:f>
      </x:c>
      <x:c r="J19" s="29" t="n">
        <x:f>IF(ISNUMBER(F19),1,0)</x:f>
        <x:v>0</x:v>
      </x:c>
      <x:c r="K19" s="29" t="n">
        <x:f>IF(COUNTA(A19:F19)=0,0,1)</x:f>
        <x:v>0</x:v>
      </x:c>
    </x:row>
    <x:row r="20" ht="36" customHeight="1">
      <x:c r="A20" s="34"/>
      <x:c r="B20" s="34"/>
      <x:c r="C20" s="35"/>
      <x:c r="D20" s="36"/>
      <x:c r="E20" s="36"/>
      <x:c r="F20" s="37"/>
      <x:c r="G20" s="38" t="n">
        <x:f>IF(K20=0,0,IF(H20="",1,-1))</x:f>
        <x:v>0</x:v>
      </x:c>
      <x:c r="H20" s="33" t="str">
        <x:f>IF(K20=0,"",IF(A20="","Enter an exit ID",IF(IF(IFERROR(OR(CODE(UPPER(LEFT(A20,1)))&lt;65,CODE(UPPER(LEFT(A20,1)))&gt;90),TRUE),TRUE,OR(NOT(ISTEXT(A20)),LEN(A20)&gt;64,LEN(A20)&lt;&gt;LEN(SUBSTITUTE(A20,"*","")),LEN(A20)&lt;&gt;LEN(SUBSTITUTE(A20,"?","")),LEN(A20)&lt;&gt;LEN(SUBSTITUTE(A20,"~","")),LEN(A20)&lt;&gt;LEN(SUBSTITUTE(A20,"=","")),LEN(A20)&lt;&gt;LEN(SUBSTITUTE(A20,"&lt;","")),LEN(A20)&lt;&gt;LEN(SUBSTITUTE(A20,"&gt;","")))),"IDs: text starting with A–Z, up to 64 characters; do not use *, ?, ~, =, &lt; or &gt;. Example: T-001.",IF(COUNTIFS('Exits'!$A$9:$A$608,A20)&lt;&gt;1,"Exit ID is duplicated",IF(B20="","Enter the parent trade ID",IF(IF(IFERROR(OR(CODE(UPPER(LEFT(B20,1)))&lt;65,CODE(UPPER(LEFT(B20,1)))&gt;90),TRUE),TRUE,OR(NOT(ISTEXT(B20)),LEN(B20)&gt;64,LEN(B20)&lt;&gt;LEN(SUBSTITUTE(B20,"*","")),LEN(B20)&lt;&gt;LEN(SUBSTITUTE(B20,"?","")),LEN(B20)&lt;&gt;LEN(SUBSTITUTE(B20,"~","")),LEN(B20)&lt;&gt;LEN(SUBSTITUTE(B20,"=","")),LEN(B20)&lt;&gt;LEN(SUBSTITUTE(B20,"&lt;","")),LEN(B20)&lt;&gt;LEN(SUBSTITUTE(B20,"&gt;","")))),"IDs: text starting with A–Z, up to 64 characters; do not use *, ?, ~, =, &lt; or &gt;. Example: T-001.",IF(COUNTIFS('Trades'!$A$9:$A$208,B20)&lt;&gt;1,"Parent trade ID must match one Trades row",IF(NOT(ISNUMBER(C20)),"Enter a valid closing date/time",IF(OR(C20&lt;1,C20&gt;2958465),"Enter a valid closing date/time",IF(NOT(ISNUMBER(D20)),"Enter a positive closed quantity",IF(OR(D20&lt;=0,D20&gt;1000000,ROUND(D20,8)&lt;&gt;D20),"Enter a positive closed quantity",IF(NOT(ISNUMBER(INDEX('Trades'!$D$9:$D$208,MATCH(B20,'Trades'!$A$9:$A$208,0)))),"Enter a valid opening date/time",IF(C20&lt;INDEX('Trades'!$D$9:$D$208,MATCH(B20,'Trades'!$A$9:$A$208,0)),"Exit precedes the opening",IF(AND(E20&lt;&gt;"",OR(NOT(ISNUMBER(E20)),E20&lt;=0)),"Enter a positive price or leave blank",IF(AND(F20&lt;&gt;"",NOT(ISNUMBER(F20))),"Gross P&amp;L must be numeric or blank",IF(AND(ISNUMBER(F20),OR(ABS(F20)&gt;1000000000,ROUND(F20,2)&lt;&gt;F20)),"Money: at most 2 decimals; absolute input value ≤ 1,000,000,000.",""))))))))))))))))</x:f>
      </x:c>
      <x:c r="I20" s="29" t="str">
        <x:f>IF(ISNUMBER(D20),ROUND(D20,8),"")</x:f>
      </x:c>
      <x:c r="J20" s="29" t="n">
        <x:f>IF(ISNUMBER(F20),1,0)</x:f>
        <x:v>0</x:v>
      </x:c>
      <x:c r="K20" s="29" t="n">
        <x:f>IF(COUNTA(A20:F20)=0,0,1)</x:f>
        <x:v>0</x:v>
      </x:c>
    </x:row>
    <x:row r="21" ht="36" customHeight="1">
      <x:c r="A21" s="34"/>
      <x:c r="B21" s="34"/>
      <x:c r="C21" s="35"/>
      <x:c r="D21" s="36"/>
      <x:c r="E21" s="36"/>
      <x:c r="F21" s="37"/>
      <x:c r="G21" s="38" t="n">
        <x:f>IF(K21=0,0,IF(H21="",1,-1))</x:f>
        <x:v>0</x:v>
      </x:c>
      <x:c r="H21" s="33" t="str">
        <x:f>IF(K21=0,"",IF(A21="","Enter an exit ID",IF(IF(IFERROR(OR(CODE(UPPER(LEFT(A21,1)))&lt;65,CODE(UPPER(LEFT(A21,1)))&gt;90),TRUE),TRUE,OR(NOT(ISTEXT(A21)),LEN(A21)&gt;64,LEN(A21)&lt;&gt;LEN(SUBSTITUTE(A21,"*","")),LEN(A21)&lt;&gt;LEN(SUBSTITUTE(A21,"?","")),LEN(A21)&lt;&gt;LEN(SUBSTITUTE(A21,"~","")),LEN(A21)&lt;&gt;LEN(SUBSTITUTE(A21,"=","")),LEN(A21)&lt;&gt;LEN(SUBSTITUTE(A21,"&lt;","")),LEN(A21)&lt;&gt;LEN(SUBSTITUTE(A21,"&gt;","")))),"IDs: text starting with A–Z, up to 64 characters; do not use *, ?, ~, =, &lt; or &gt;. Example: T-001.",IF(COUNTIFS('Exits'!$A$9:$A$608,A21)&lt;&gt;1,"Exit ID is duplicated",IF(B21="","Enter the parent trade ID",IF(IF(IFERROR(OR(CODE(UPPER(LEFT(B21,1)))&lt;65,CODE(UPPER(LEFT(B21,1)))&gt;90),TRUE),TRUE,OR(NOT(ISTEXT(B21)),LEN(B21)&gt;64,LEN(B21)&lt;&gt;LEN(SUBSTITUTE(B21,"*","")),LEN(B21)&lt;&gt;LEN(SUBSTITUTE(B21,"?","")),LEN(B21)&lt;&gt;LEN(SUBSTITUTE(B21,"~","")),LEN(B21)&lt;&gt;LEN(SUBSTITUTE(B21,"=","")),LEN(B21)&lt;&gt;LEN(SUBSTITUTE(B21,"&lt;","")),LEN(B21)&lt;&gt;LEN(SUBSTITUTE(B21,"&gt;","")))),"IDs: text starting with A–Z, up to 64 characters; do not use *, ?, ~, =, &lt; or &gt;. Example: T-001.",IF(COUNTIFS('Trades'!$A$9:$A$208,B21)&lt;&gt;1,"Parent trade ID must match one Trades row",IF(NOT(ISNUMBER(C21)),"Enter a valid closing date/time",IF(OR(C21&lt;1,C21&gt;2958465),"Enter a valid closing date/time",IF(NOT(ISNUMBER(D21)),"Enter a positive closed quantity",IF(OR(D21&lt;=0,D21&gt;1000000,ROUND(D21,8)&lt;&gt;D21),"Enter a positive closed quantity",IF(NOT(ISNUMBER(INDEX('Trades'!$D$9:$D$208,MATCH(B21,'Trades'!$A$9:$A$208,0)))),"Enter a valid opening date/time",IF(C21&lt;INDEX('Trades'!$D$9:$D$208,MATCH(B21,'Trades'!$A$9:$A$208,0)),"Exit precedes the opening",IF(AND(E21&lt;&gt;"",OR(NOT(ISNUMBER(E21)),E21&lt;=0)),"Enter a positive price or leave blank",IF(AND(F21&lt;&gt;"",NOT(ISNUMBER(F21))),"Gross P&amp;L must be numeric or blank",IF(AND(ISNUMBER(F21),OR(ABS(F21)&gt;1000000000,ROUND(F21,2)&lt;&gt;F21)),"Money: at most 2 decimals; absolute input value ≤ 1,000,000,000.",""))))))))))))))))</x:f>
      </x:c>
      <x:c r="I21" s="29" t="str">
        <x:f>IF(ISNUMBER(D21),ROUND(D21,8),"")</x:f>
      </x:c>
      <x:c r="J21" s="29" t="n">
        <x:f>IF(ISNUMBER(F21),1,0)</x:f>
        <x:v>0</x:v>
      </x:c>
      <x:c r="K21" s="29" t="n">
        <x:f>IF(COUNTA(A21:F21)=0,0,1)</x:f>
        <x:v>0</x:v>
      </x:c>
    </x:row>
    <x:row r="22" ht="36" customHeight="1">
      <x:c r="A22" s="34"/>
      <x:c r="B22" s="34"/>
      <x:c r="C22" s="35"/>
      <x:c r="D22" s="36"/>
      <x:c r="E22" s="36"/>
      <x:c r="F22" s="37"/>
      <x:c r="G22" s="38" t="n">
        <x:f>IF(K22=0,0,IF(H22="",1,-1))</x:f>
        <x:v>0</x:v>
      </x:c>
      <x:c r="H22" s="33" t="str">
        <x:f>IF(K22=0,"",IF(A22="","Enter an exit ID",IF(IF(IFERROR(OR(CODE(UPPER(LEFT(A22,1)))&lt;65,CODE(UPPER(LEFT(A22,1)))&gt;90),TRUE),TRUE,OR(NOT(ISTEXT(A22)),LEN(A22)&gt;64,LEN(A22)&lt;&gt;LEN(SUBSTITUTE(A22,"*","")),LEN(A22)&lt;&gt;LEN(SUBSTITUTE(A22,"?","")),LEN(A22)&lt;&gt;LEN(SUBSTITUTE(A22,"~","")),LEN(A22)&lt;&gt;LEN(SUBSTITUTE(A22,"=","")),LEN(A22)&lt;&gt;LEN(SUBSTITUTE(A22,"&lt;","")),LEN(A22)&lt;&gt;LEN(SUBSTITUTE(A22,"&gt;","")))),"IDs: text starting with A–Z, up to 64 characters; do not use *, ?, ~, =, &lt; or &gt;. Example: T-001.",IF(COUNTIFS('Exits'!$A$9:$A$608,A22)&lt;&gt;1,"Exit ID is duplicated",IF(B22="","Enter the parent trade ID",IF(IF(IFERROR(OR(CODE(UPPER(LEFT(B22,1)))&lt;65,CODE(UPPER(LEFT(B22,1)))&gt;90),TRUE),TRUE,OR(NOT(ISTEXT(B22)),LEN(B22)&gt;64,LEN(B22)&lt;&gt;LEN(SUBSTITUTE(B22,"*","")),LEN(B22)&lt;&gt;LEN(SUBSTITUTE(B22,"?","")),LEN(B22)&lt;&gt;LEN(SUBSTITUTE(B22,"~","")),LEN(B22)&lt;&gt;LEN(SUBSTITUTE(B22,"=","")),LEN(B22)&lt;&gt;LEN(SUBSTITUTE(B22,"&lt;","")),LEN(B22)&lt;&gt;LEN(SUBSTITUTE(B22,"&gt;","")))),"IDs: text starting with A–Z, up to 64 characters; do not use *, ?, ~, =, &lt; or &gt;. Example: T-001.",IF(COUNTIFS('Trades'!$A$9:$A$208,B22)&lt;&gt;1,"Parent trade ID must match one Trades row",IF(NOT(ISNUMBER(C22)),"Enter a valid closing date/time",IF(OR(C22&lt;1,C22&gt;2958465),"Enter a valid closing date/time",IF(NOT(ISNUMBER(D22)),"Enter a positive closed quantity",IF(OR(D22&lt;=0,D22&gt;1000000,ROUND(D22,8)&lt;&gt;D22),"Enter a positive closed quantity",IF(NOT(ISNUMBER(INDEX('Trades'!$D$9:$D$208,MATCH(B22,'Trades'!$A$9:$A$208,0)))),"Enter a valid opening date/time",IF(C22&lt;INDEX('Trades'!$D$9:$D$208,MATCH(B22,'Trades'!$A$9:$A$208,0)),"Exit precedes the opening",IF(AND(E22&lt;&gt;"",OR(NOT(ISNUMBER(E22)),E22&lt;=0)),"Enter a positive price or leave blank",IF(AND(F22&lt;&gt;"",NOT(ISNUMBER(F22))),"Gross P&amp;L must be numeric or blank",IF(AND(ISNUMBER(F22),OR(ABS(F22)&gt;1000000000,ROUND(F22,2)&lt;&gt;F22)),"Money: at most 2 decimals; absolute input value ≤ 1,000,000,000.",""))))))))))))))))</x:f>
      </x:c>
      <x:c r="I22" s="29" t="str">
        <x:f>IF(ISNUMBER(D22),ROUND(D22,8),"")</x:f>
      </x:c>
      <x:c r="J22" s="29" t="n">
        <x:f>IF(ISNUMBER(F22),1,0)</x:f>
        <x:v>0</x:v>
      </x:c>
      <x:c r="K22" s="29" t="n">
        <x:f>IF(COUNTA(A22:F22)=0,0,1)</x:f>
        <x:v>0</x:v>
      </x:c>
    </x:row>
    <x:row r="23" ht="36" customHeight="1">
      <x:c r="A23" s="34"/>
      <x:c r="B23" s="34"/>
      <x:c r="C23" s="35"/>
      <x:c r="D23" s="36"/>
      <x:c r="E23" s="36"/>
      <x:c r="F23" s="37"/>
      <x:c r="G23" s="38" t="n">
        <x:f>IF(K23=0,0,IF(H23="",1,-1))</x:f>
        <x:v>0</x:v>
      </x:c>
      <x:c r="H23" s="33" t="str">
        <x:f>IF(K23=0,"",IF(A23="","Enter an exit ID",IF(IF(IFERROR(OR(CODE(UPPER(LEFT(A23,1)))&lt;65,CODE(UPPER(LEFT(A23,1)))&gt;90),TRUE),TRUE,OR(NOT(ISTEXT(A23)),LEN(A23)&gt;64,LEN(A23)&lt;&gt;LEN(SUBSTITUTE(A23,"*","")),LEN(A23)&lt;&gt;LEN(SUBSTITUTE(A23,"?","")),LEN(A23)&lt;&gt;LEN(SUBSTITUTE(A23,"~","")),LEN(A23)&lt;&gt;LEN(SUBSTITUTE(A23,"=","")),LEN(A23)&lt;&gt;LEN(SUBSTITUTE(A23,"&lt;","")),LEN(A23)&lt;&gt;LEN(SUBSTITUTE(A23,"&gt;","")))),"IDs: text starting with A–Z, up to 64 characters; do not use *, ?, ~, =, &lt; or &gt;. Example: T-001.",IF(COUNTIFS('Exits'!$A$9:$A$608,A23)&lt;&gt;1,"Exit ID is duplicated",IF(B23="","Enter the parent trade ID",IF(IF(IFERROR(OR(CODE(UPPER(LEFT(B23,1)))&lt;65,CODE(UPPER(LEFT(B23,1)))&gt;90),TRUE),TRUE,OR(NOT(ISTEXT(B23)),LEN(B23)&gt;64,LEN(B23)&lt;&gt;LEN(SUBSTITUTE(B23,"*","")),LEN(B23)&lt;&gt;LEN(SUBSTITUTE(B23,"?","")),LEN(B23)&lt;&gt;LEN(SUBSTITUTE(B23,"~","")),LEN(B23)&lt;&gt;LEN(SUBSTITUTE(B23,"=","")),LEN(B23)&lt;&gt;LEN(SUBSTITUTE(B23,"&lt;","")),LEN(B23)&lt;&gt;LEN(SUBSTITUTE(B23,"&gt;","")))),"IDs: text starting with A–Z, up to 64 characters; do not use *, ?, ~, =, &lt; or &gt;. Example: T-001.",IF(COUNTIFS('Trades'!$A$9:$A$208,B23)&lt;&gt;1,"Parent trade ID must match one Trades row",IF(NOT(ISNUMBER(C23)),"Enter a valid closing date/time",IF(OR(C23&lt;1,C23&gt;2958465),"Enter a valid closing date/time",IF(NOT(ISNUMBER(D23)),"Enter a positive closed quantity",IF(OR(D23&lt;=0,D23&gt;1000000,ROUND(D23,8)&lt;&gt;D23),"Enter a positive closed quantity",IF(NOT(ISNUMBER(INDEX('Trades'!$D$9:$D$208,MATCH(B23,'Trades'!$A$9:$A$208,0)))),"Enter a valid opening date/time",IF(C23&lt;INDEX('Trades'!$D$9:$D$208,MATCH(B23,'Trades'!$A$9:$A$208,0)),"Exit precedes the opening",IF(AND(E23&lt;&gt;"",OR(NOT(ISNUMBER(E23)),E23&lt;=0)),"Enter a positive price or leave blank",IF(AND(F23&lt;&gt;"",NOT(ISNUMBER(F23))),"Gross P&amp;L must be numeric or blank",IF(AND(ISNUMBER(F23),OR(ABS(F23)&gt;1000000000,ROUND(F23,2)&lt;&gt;F23)),"Money: at most 2 decimals; absolute input value ≤ 1,000,000,000.",""))))))))))))))))</x:f>
      </x:c>
      <x:c r="I23" s="29" t="str">
        <x:f>IF(ISNUMBER(D23),ROUND(D23,8),"")</x:f>
      </x:c>
      <x:c r="J23" s="29" t="n">
        <x:f>IF(ISNUMBER(F23),1,0)</x:f>
        <x:v>0</x:v>
      </x:c>
      <x:c r="K23" s="29" t="n">
        <x:f>IF(COUNTA(A23:F23)=0,0,1)</x:f>
        <x:v>0</x:v>
      </x:c>
    </x:row>
    <x:row r="24" ht="36" customHeight="1">
      <x:c r="A24" s="34"/>
      <x:c r="B24" s="34"/>
      <x:c r="C24" s="35"/>
      <x:c r="D24" s="36"/>
      <x:c r="E24" s="36"/>
      <x:c r="F24" s="37"/>
      <x:c r="G24" s="38" t="n">
        <x:f>IF(K24=0,0,IF(H24="",1,-1))</x:f>
        <x:v>0</x:v>
      </x:c>
      <x:c r="H24" s="33" t="str">
        <x:f>IF(K24=0,"",IF(A24="","Enter an exit ID",IF(IF(IFERROR(OR(CODE(UPPER(LEFT(A24,1)))&lt;65,CODE(UPPER(LEFT(A24,1)))&gt;90),TRUE),TRUE,OR(NOT(ISTEXT(A24)),LEN(A24)&gt;64,LEN(A24)&lt;&gt;LEN(SUBSTITUTE(A24,"*","")),LEN(A24)&lt;&gt;LEN(SUBSTITUTE(A24,"?","")),LEN(A24)&lt;&gt;LEN(SUBSTITUTE(A24,"~","")),LEN(A24)&lt;&gt;LEN(SUBSTITUTE(A24,"=","")),LEN(A24)&lt;&gt;LEN(SUBSTITUTE(A24,"&lt;","")),LEN(A24)&lt;&gt;LEN(SUBSTITUTE(A24,"&gt;","")))),"IDs: text starting with A–Z, up to 64 characters; do not use *, ?, ~, =, &lt; or &gt;. Example: T-001.",IF(COUNTIFS('Exits'!$A$9:$A$608,A24)&lt;&gt;1,"Exit ID is duplicated",IF(B24="","Enter the parent trade ID",IF(IF(IFERROR(OR(CODE(UPPER(LEFT(B24,1)))&lt;65,CODE(UPPER(LEFT(B24,1)))&gt;90),TRUE),TRUE,OR(NOT(ISTEXT(B24)),LEN(B24)&gt;64,LEN(B24)&lt;&gt;LEN(SUBSTITUTE(B24,"*","")),LEN(B24)&lt;&gt;LEN(SUBSTITUTE(B24,"?","")),LEN(B24)&lt;&gt;LEN(SUBSTITUTE(B24,"~","")),LEN(B24)&lt;&gt;LEN(SUBSTITUTE(B24,"=","")),LEN(B24)&lt;&gt;LEN(SUBSTITUTE(B24,"&lt;","")),LEN(B24)&lt;&gt;LEN(SUBSTITUTE(B24,"&gt;","")))),"IDs: text starting with A–Z, up to 64 characters; do not use *, ?, ~, =, &lt; or &gt;. Example: T-001.",IF(COUNTIFS('Trades'!$A$9:$A$208,B24)&lt;&gt;1,"Parent trade ID must match one Trades row",IF(NOT(ISNUMBER(C24)),"Enter a valid closing date/time",IF(OR(C24&lt;1,C24&gt;2958465),"Enter a valid closing date/time",IF(NOT(ISNUMBER(D24)),"Enter a positive closed quantity",IF(OR(D24&lt;=0,D24&gt;1000000,ROUND(D24,8)&lt;&gt;D24),"Enter a positive closed quantity",IF(NOT(ISNUMBER(INDEX('Trades'!$D$9:$D$208,MATCH(B24,'Trades'!$A$9:$A$208,0)))),"Enter a valid opening date/time",IF(C24&lt;INDEX('Trades'!$D$9:$D$208,MATCH(B24,'Trades'!$A$9:$A$208,0)),"Exit precedes the opening",IF(AND(E24&lt;&gt;"",OR(NOT(ISNUMBER(E24)),E24&lt;=0)),"Enter a positive price or leave blank",IF(AND(F24&lt;&gt;"",NOT(ISNUMBER(F24))),"Gross P&amp;L must be numeric or blank",IF(AND(ISNUMBER(F24),OR(ABS(F24)&gt;1000000000,ROUND(F24,2)&lt;&gt;F24)),"Money: at most 2 decimals; absolute input value ≤ 1,000,000,000.",""))))))))))))))))</x:f>
      </x:c>
      <x:c r="I24" s="29" t="str">
        <x:f>IF(ISNUMBER(D24),ROUND(D24,8),"")</x:f>
      </x:c>
      <x:c r="J24" s="29" t="n">
        <x:f>IF(ISNUMBER(F24),1,0)</x:f>
        <x:v>0</x:v>
      </x:c>
      <x:c r="K24" s="29" t="n">
        <x:f>IF(COUNTA(A24:F24)=0,0,1)</x:f>
        <x:v>0</x:v>
      </x:c>
    </x:row>
    <x:row r="25" ht="36" customHeight="1">
      <x:c r="A25" s="34"/>
      <x:c r="B25" s="34"/>
      <x:c r="C25" s="35"/>
      <x:c r="D25" s="36"/>
      <x:c r="E25" s="36"/>
      <x:c r="F25" s="37"/>
      <x:c r="G25" s="38" t="n">
        <x:f>IF(K25=0,0,IF(H25="",1,-1))</x:f>
        <x:v>0</x:v>
      </x:c>
      <x:c r="H25" s="33" t="str">
        <x:f>IF(K25=0,"",IF(A25="","Enter an exit ID",IF(IF(IFERROR(OR(CODE(UPPER(LEFT(A25,1)))&lt;65,CODE(UPPER(LEFT(A25,1)))&gt;90),TRUE),TRUE,OR(NOT(ISTEXT(A25)),LEN(A25)&gt;64,LEN(A25)&lt;&gt;LEN(SUBSTITUTE(A25,"*","")),LEN(A25)&lt;&gt;LEN(SUBSTITUTE(A25,"?","")),LEN(A25)&lt;&gt;LEN(SUBSTITUTE(A25,"~","")),LEN(A25)&lt;&gt;LEN(SUBSTITUTE(A25,"=","")),LEN(A25)&lt;&gt;LEN(SUBSTITUTE(A25,"&lt;","")),LEN(A25)&lt;&gt;LEN(SUBSTITUTE(A25,"&gt;","")))),"IDs: text starting with A–Z, up to 64 characters; do not use *, ?, ~, =, &lt; or &gt;. Example: T-001.",IF(COUNTIFS('Exits'!$A$9:$A$608,A25)&lt;&gt;1,"Exit ID is duplicated",IF(B25="","Enter the parent trade ID",IF(IF(IFERROR(OR(CODE(UPPER(LEFT(B25,1)))&lt;65,CODE(UPPER(LEFT(B25,1)))&gt;90),TRUE),TRUE,OR(NOT(ISTEXT(B25)),LEN(B25)&gt;64,LEN(B25)&lt;&gt;LEN(SUBSTITUTE(B25,"*","")),LEN(B25)&lt;&gt;LEN(SUBSTITUTE(B25,"?","")),LEN(B25)&lt;&gt;LEN(SUBSTITUTE(B25,"~","")),LEN(B25)&lt;&gt;LEN(SUBSTITUTE(B25,"=","")),LEN(B25)&lt;&gt;LEN(SUBSTITUTE(B25,"&lt;","")),LEN(B25)&lt;&gt;LEN(SUBSTITUTE(B25,"&gt;","")))),"IDs: text starting with A–Z, up to 64 characters; do not use *, ?, ~, =, &lt; or &gt;. Example: T-001.",IF(COUNTIFS('Trades'!$A$9:$A$208,B25)&lt;&gt;1,"Parent trade ID must match one Trades row",IF(NOT(ISNUMBER(C25)),"Enter a valid closing date/time",IF(OR(C25&lt;1,C25&gt;2958465),"Enter a valid closing date/time",IF(NOT(ISNUMBER(D25)),"Enter a positive closed quantity",IF(OR(D25&lt;=0,D25&gt;1000000,ROUND(D25,8)&lt;&gt;D25),"Enter a positive closed quantity",IF(NOT(ISNUMBER(INDEX('Trades'!$D$9:$D$208,MATCH(B25,'Trades'!$A$9:$A$208,0)))),"Enter a valid opening date/time",IF(C25&lt;INDEX('Trades'!$D$9:$D$208,MATCH(B25,'Trades'!$A$9:$A$208,0)),"Exit precedes the opening",IF(AND(E25&lt;&gt;"",OR(NOT(ISNUMBER(E25)),E25&lt;=0)),"Enter a positive price or leave blank",IF(AND(F25&lt;&gt;"",NOT(ISNUMBER(F25))),"Gross P&amp;L must be numeric or blank",IF(AND(ISNUMBER(F25),OR(ABS(F25)&gt;1000000000,ROUND(F25,2)&lt;&gt;F25)),"Money: at most 2 decimals; absolute input value ≤ 1,000,000,000.",""))))))))))))))))</x:f>
      </x:c>
      <x:c r="I25" s="29" t="str">
        <x:f>IF(ISNUMBER(D25),ROUND(D25,8),"")</x:f>
      </x:c>
      <x:c r="J25" s="29" t="n">
        <x:f>IF(ISNUMBER(F25),1,0)</x:f>
        <x:v>0</x:v>
      </x:c>
      <x:c r="K25" s="29" t="n">
        <x:f>IF(COUNTA(A25:F25)=0,0,1)</x:f>
        <x:v>0</x:v>
      </x:c>
    </x:row>
    <x:row r="26" ht="36" customHeight="1">
      <x:c r="A26" s="34"/>
      <x:c r="B26" s="34"/>
      <x:c r="C26" s="35"/>
      <x:c r="D26" s="36"/>
      <x:c r="E26" s="36"/>
      <x:c r="F26" s="37"/>
      <x:c r="G26" s="38" t="n">
        <x:f>IF(K26=0,0,IF(H26="",1,-1))</x:f>
        <x:v>0</x:v>
      </x:c>
      <x:c r="H26" s="33" t="str">
        <x:f>IF(K26=0,"",IF(A26="","Enter an exit ID",IF(IF(IFERROR(OR(CODE(UPPER(LEFT(A26,1)))&lt;65,CODE(UPPER(LEFT(A26,1)))&gt;90),TRUE),TRUE,OR(NOT(ISTEXT(A26)),LEN(A26)&gt;64,LEN(A26)&lt;&gt;LEN(SUBSTITUTE(A26,"*","")),LEN(A26)&lt;&gt;LEN(SUBSTITUTE(A26,"?","")),LEN(A26)&lt;&gt;LEN(SUBSTITUTE(A26,"~","")),LEN(A26)&lt;&gt;LEN(SUBSTITUTE(A26,"=","")),LEN(A26)&lt;&gt;LEN(SUBSTITUTE(A26,"&lt;","")),LEN(A26)&lt;&gt;LEN(SUBSTITUTE(A26,"&gt;","")))),"IDs: text starting with A–Z, up to 64 characters; do not use *, ?, ~, =, &lt; or &gt;. Example: T-001.",IF(COUNTIFS('Exits'!$A$9:$A$608,A26)&lt;&gt;1,"Exit ID is duplicated",IF(B26="","Enter the parent trade ID",IF(IF(IFERROR(OR(CODE(UPPER(LEFT(B26,1)))&lt;65,CODE(UPPER(LEFT(B26,1)))&gt;90),TRUE),TRUE,OR(NOT(ISTEXT(B26)),LEN(B26)&gt;64,LEN(B26)&lt;&gt;LEN(SUBSTITUTE(B26,"*","")),LEN(B26)&lt;&gt;LEN(SUBSTITUTE(B26,"?","")),LEN(B26)&lt;&gt;LEN(SUBSTITUTE(B26,"~","")),LEN(B26)&lt;&gt;LEN(SUBSTITUTE(B26,"=","")),LEN(B26)&lt;&gt;LEN(SUBSTITUTE(B26,"&lt;","")),LEN(B26)&lt;&gt;LEN(SUBSTITUTE(B26,"&gt;","")))),"IDs: text starting with A–Z, up to 64 characters; do not use *, ?, ~, =, &lt; or &gt;. Example: T-001.",IF(COUNTIFS('Trades'!$A$9:$A$208,B26)&lt;&gt;1,"Parent trade ID must match one Trades row",IF(NOT(ISNUMBER(C26)),"Enter a valid closing date/time",IF(OR(C26&lt;1,C26&gt;2958465),"Enter a valid closing date/time",IF(NOT(ISNUMBER(D26)),"Enter a positive closed quantity",IF(OR(D26&lt;=0,D26&gt;1000000,ROUND(D26,8)&lt;&gt;D26),"Enter a positive closed quantity",IF(NOT(ISNUMBER(INDEX('Trades'!$D$9:$D$208,MATCH(B26,'Trades'!$A$9:$A$208,0)))),"Enter a valid opening date/time",IF(C26&lt;INDEX('Trades'!$D$9:$D$208,MATCH(B26,'Trades'!$A$9:$A$208,0)),"Exit precedes the opening",IF(AND(E26&lt;&gt;"",OR(NOT(ISNUMBER(E26)),E26&lt;=0)),"Enter a positive price or leave blank",IF(AND(F26&lt;&gt;"",NOT(ISNUMBER(F26))),"Gross P&amp;L must be numeric or blank",IF(AND(ISNUMBER(F26),OR(ABS(F26)&gt;1000000000,ROUND(F26,2)&lt;&gt;F26)),"Money: at most 2 decimals; absolute input value ≤ 1,000,000,000.",""))))))))))))))))</x:f>
      </x:c>
      <x:c r="I26" s="29" t="str">
        <x:f>IF(ISNUMBER(D26),ROUND(D26,8),"")</x:f>
      </x:c>
      <x:c r="J26" s="29" t="n">
        <x:f>IF(ISNUMBER(F26),1,0)</x:f>
        <x:v>0</x:v>
      </x:c>
      <x:c r="K26" s="29" t="n">
        <x:f>IF(COUNTA(A26:F26)=0,0,1)</x:f>
        <x:v>0</x:v>
      </x:c>
    </x:row>
    <x:row r="27" ht="36" customHeight="1">
      <x:c r="A27" s="34"/>
      <x:c r="B27" s="34"/>
      <x:c r="C27" s="35"/>
      <x:c r="D27" s="36"/>
      <x:c r="E27" s="36"/>
      <x:c r="F27" s="37"/>
      <x:c r="G27" s="38" t="n">
        <x:f>IF(K27=0,0,IF(H27="",1,-1))</x:f>
        <x:v>0</x:v>
      </x:c>
      <x:c r="H27" s="33" t="str">
        <x:f>IF(K27=0,"",IF(A27="","Enter an exit ID",IF(IF(IFERROR(OR(CODE(UPPER(LEFT(A27,1)))&lt;65,CODE(UPPER(LEFT(A27,1)))&gt;90),TRUE),TRUE,OR(NOT(ISTEXT(A27)),LEN(A27)&gt;64,LEN(A27)&lt;&gt;LEN(SUBSTITUTE(A27,"*","")),LEN(A27)&lt;&gt;LEN(SUBSTITUTE(A27,"?","")),LEN(A27)&lt;&gt;LEN(SUBSTITUTE(A27,"~","")),LEN(A27)&lt;&gt;LEN(SUBSTITUTE(A27,"=","")),LEN(A27)&lt;&gt;LEN(SUBSTITUTE(A27,"&lt;","")),LEN(A27)&lt;&gt;LEN(SUBSTITUTE(A27,"&gt;","")))),"IDs: text starting with A–Z, up to 64 characters; do not use *, ?, ~, =, &lt; or &gt;. Example: T-001.",IF(COUNTIFS('Exits'!$A$9:$A$608,A27)&lt;&gt;1,"Exit ID is duplicated",IF(B27="","Enter the parent trade ID",IF(IF(IFERROR(OR(CODE(UPPER(LEFT(B27,1)))&lt;65,CODE(UPPER(LEFT(B27,1)))&gt;90),TRUE),TRUE,OR(NOT(ISTEXT(B27)),LEN(B27)&gt;64,LEN(B27)&lt;&gt;LEN(SUBSTITUTE(B27,"*","")),LEN(B27)&lt;&gt;LEN(SUBSTITUTE(B27,"?","")),LEN(B27)&lt;&gt;LEN(SUBSTITUTE(B27,"~","")),LEN(B27)&lt;&gt;LEN(SUBSTITUTE(B27,"=","")),LEN(B27)&lt;&gt;LEN(SUBSTITUTE(B27,"&lt;","")),LEN(B27)&lt;&gt;LEN(SUBSTITUTE(B27,"&gt;","")))),"IDs: text starting with A–Z, up to 64 characters; do not use *, ?, ~, =, &lt; or &gt;. Example: T-001.",IF(COUNTIFS('Trades'!$A$9:$A$208,B27)&lt;&gt;1,"Parent trade ID must match one Trades row",IF(NOT(ISNUMBER(C27)),"Enter a valid closing date/time",IF(OR(C27&lt;1,C27&gt;2958465),"Enter a valid closing date/time",IF(NOT(ISNUMBER(D27)),"Enter a positive closed quantity",IF(OR(D27&lt;=0,D27&gt;1000000,ROUND(D27,8)&lt;&gt;D27),"Enter a positive closed quantity",IF(NOT(ISNUMBER(INDEX('Trades'!$D$9:$D$208,MATCH(B27,'Trades'!$A$9:$A$208,0)))),"Enter a valid opening date/time",IF(C27&lt;INDEX('Trades'!$D$9:$D$208,MATCH(B27,'Trades'!$A$9:$A$208,0)),"Exit precedes the opening",IF(AND(E27&lt;&gt;"",OR(NOT(ISNUMBER(E27)),E27&lt;=0)),"Enter a positive price or leave blank",IF(AND(F27&lt;&gt;"",NOT(ISNUMBER(F27))),"Gross P&amp;L must be numeric or blank",IF(AND(ISNUMBER(F27),OR(ABS(F27)&gt;1000000000,ROUND(F27,2)&lt;&gt;F27)),"Money: at most 2 decimals; absolute input value ≤ 1,000,000,000.",""))))))))))))))))</x:f>
      </x:c>
      <x:c r="I27" s="29" t="str">
        <x:f>IF(ISNUMBER(D27),ROUND(D27,8),"")</x:f>
      </x:c>
      <x:c r="J27" s="29" t="n">
        <x:f>IF(ISNUMBER(F27),1,0)</x:f>
        <x:v>0</x:v>
      </x:c>
      <x:c r="K27" s="29" t="n">
        <x:f>IF(COUNTA(A27:F27)=0,0,1)</x:f>
        <x:v>0</x:v>
      </x:c>
    </x:row>
    <x:row r="28" ht="36" customHeight="1">
      <x:c r="A28" s="34"/>
      <x:c r="B28" s="34"/>
      <x:c r="C28" s="35"/>
      <x:c r="D28" s="36"/>
      <x:c r="E28" s="36"/>
      <x:c r="F28" s="37"/>
      <x:c r="G28" s="38" t="n">
        <x:f>IF(K28=0,0,IF(H28="",1,-1))</x:f>
        <x:v>0</x:v>
      </x:c>
      <x:c r="H28" s="33" t="str">
        <x:f>IF(K28=0,"",IF(A28="","Enter an exit ID",IF(IF(IFERROR(OR(CODE(UPPER(LEFT(A28,1)))&lt;65,CODE(UPPER(LEFT(A28,1)))&gt;90),TRUE),TRUE,OR(NOT(ISTEXT(A28)),LEN(A28)&gt;64,LEN(A28)&lt;&gt;LEN(SUBSTITUTE(A28,"*","")),LEN(A28)&lt;&gt;LEN(SUBSTITUTE(A28,"?","")),LEN(A28)&lt;&gt;LEN(SUBSTITUTE(A28,"~","")),LEN(A28)&lt;&gt;LEN(SUBSTITUTE(A28,"=","")),LEN(A28)&lt;&gt;LEN(SUBSTITUTE(A28,"&lt;","")),LEN(A28)&lt;&gt;LEN(SUBSTITUTE(A28,"&gt;","")))),"IDs: text starting with A–Z, up to 64 characters; do not use *, ?, ~, =, &lt; or &gt;. Example: T-001.",IF(COUNTIFS('Exits'!$A$9:$A$608,A28)&lt;&gt;1,"Exit ID is duplicated",IF(B28="","Enter the parent trade ID",IF(IF(IFERROR(OR(CODE(UPPER(LEFT(B28,1)))&lt;65,CODE(UPPER(LEFT(B28,1)))&gt;90),TRUE),TRUE,OR(NOT(ISTEXT(B28)),LEN(B28)&gt;64,LEN(B28)&lt;&gt;LEN(SUBSTITUTE(B28,"*","")),LEN(B28)&lt;&gt;LEN(SUBSTITUTE(B28,"?","")),LEN(B28)&lt;&gt;LEN(SUBSTITUTE(B28,"~","")),LEN(B28)&lt;&gt;LEN(SUBSTITUTE(B28,"=","")),LEN(B28)&lt;&gt;LEN(SUBSTITUTE(B28,"&lt;","")),LEN(B28)&lt;&gt;LEN(SUBSTITUTE(B28,"&gt;","")))),"IDs: text starting with A–Z, up to 64 characters; do not use *, ?, ~, =, &lt; or &gt;. Example: T-001.",IF(COUNTIFS('Trades'!$A$9:$A$208,B28)&lt;&gt;1,"Parent trade ID must match one Trades row",IF(NOT(ISNUMBER(C28)),"Enter a valid closing date/time",IF(OR(C28&lt;1,C28&gt;2958465),"Enter a valid closing date/time",IF(NOT(ISNUMBER(D28)),"Enter a positive closed quantity",IF(OR(D28&lt;=0,D28&gt;1000000,ROUND(D28,8)&lt;&gt;D28),"Enter a positive closed quantity",IF(NOT(ISNUMBER(INDEX('Trades'!$D$9:$D$208,MATCH(B28,'Trades'!$A$9:$A$208,0)))),"Enter a valid opening date/time",IF(C28&lt;INDEX('Trades'!$D$9:$D$208,MATCH(B28,'Trades'!$A$9:$A$208,0)),"Exit precedes the opening",IF(AND(E28&lt;&gt;"",OR(NOT(ISNUMBER(E28)),E28&lt;=0)),"Enter a positive price or leave blank",IF(AND(F28&lt;&gt;"",NOT(ISNUMBER(F28))),"Gross P&amp;L must be numeric or blank",IF(AND(ISNUMBER(F28),OR(ABS(F28)&gt;1000000000,ROUND(F28,2)&lt;&gt;F28)),"Money: at most 2 decimals; absolute input value ≤ 1,000,000,000.",""))))))))))))))))</x:f>
      </x:c>
      <x:c r="I28" s="29" t="str">
        <x:f>IF(ISNUMBER(D28),ROUND(D28,8),"")</x:f>
      </x:c>
      <x:c r="J28" s="29" t="n">
        <x:f>IF(ISNUMBER(F28),1,0)</x:f>
        <x:v>0</x:v>
      </x:c>
      <x:c r="K28" s="29" t="n">
        <x:f>IF(COUNTA(A28:F28)=0,0,1)</x:f>
        <x:v>0</x:v>
      </x:c>
    </x:row>
    <x:row r="29" ht="36" customHeight="1">
      <x:c r="A29" s="34"/>
      <x:c r="B29" s="34"/>
      <x:c r="C29" s="35"/>
      <x:c r="D29" s="36"/>
      <x:c r="E29" s="36"/>
      <x:c r="F29" s="37"/>
      <x:c r="G29" s="38" t="n">
        <x:f>IF(K29=0,0,IF(H29="",1,-1))</x:f>
        <x:v>0</x:v>
      </x:c>
      <x:c r="H29" s="33" t="str">
        <x:f>IF(K29=0,"",IF(A29="","Enter an exit ID",IF(IF(IFERROR(OR(CODE(UPPER(LEFT(A29,1)))&lt;65,CODE(UPPER(LEFT(A29,1)))&gt;90),TRUE),TRUE,OR(NOT(ISTEXT(A29)),LEN(A29)&gt;64,LEN(A29)&lt;&gt;LEN(SUBSTITUTE(A29,"*","")),LEN(A29)&lt;&gt;LEN(SUBSTITUTE(A29,"?","")),LEN(A29)&lt;&gt;LEN(SUBSTITUTE(A29,"~","")),LEN(A29)&lt;&gt;LEN(SUBSTITUTE(A29,"=","")),LEN(A29)&lt;&gt;LEN(SUBSTITUTE(A29,"&lt;","")),LEN(A29)&lt;&gt;LEN(SUBSTITUTE(A29,"&gt;","")))),"IDs: text starting with A–Z, up to 64 characters; do not use *, ?, ~, =, &lt; or &gt;. Example: T-001.",IF(COUNTIFS('Exits'!$A$9:$A$608,A29)&lt;&gt;1,"Exit ID is duplicated",IF(B29="","Enter the parent trade ID",IF(IF(IFERROR(OR(CODE(UPPER(LEFT(B29,1)))&lt;65,CODE(UPPER(LEFT(B29,1)))&gt;90),TRUE),TRUE,OR(NOT(ISTEXT(B29)),LEN(B29)&gt;64,LEN(B29)&lt;&gt;LEN(SUBSTITUTE(B29,"*","")),LEN(B29)&lt;&gt;LEN(SUBSTITUTE(B29,"?","")),LEN(B29)&lt;&gt;LEN(SUBSTITUTE(B29,"~","")),LEN(B29)&lt;&gt;LEN(SUBSTITUTE(B29,"=","")),LEN(B29)&lt;&gt;LEN(SUBSTITUTE(B29,"&lt;","")),LEN(B29)&lt;&gt;LEN(SUBSTITUTE(B29,"&gt;","")))),"IDs: text starting with A–Z, up to 64 characters; do not use *, ?, ~, =, &lt; or &gt;. Example: T-001.",IF(COUNTIFS('Trades'!$A$9:$A$208,B29)&lt;&gt;1,"Parent trade ID must match one Trades row",IF(NOT(ISNUMBER(C29)),"Enter a valid closing date/time",IF(OR(C29&lt;1,C29&gt;2958465),"Enter a valid closing date/time",IF(NOT(ISNUMBER(D29)),"Enter a positive closed quantity",IF(OR(D29&lt;=0,D29&gt;1000000,ROUND(D29,8)&lt;&gt;D29),"Enter a positive closed quantity",IF(NOT(ISNUMBER(INDEX('Trades'!$D$9:$D$208,MATCH(B29,'Trades'!$A$9:$A$208,0)))),"Enter a valid opening date/time",IF(C29&lt;INDEX('Trades'!$D$9:$D$208,MATCH(B29,'Trades'!$A$9:$A$208,0)),"Exit precedes the opening",IF(AND(E29&lt;&gt;"",OR(NOT(ISNUMBER(E29)),E29&lt;=0)),"Enter a positive price or leave blank",IF(AND(F29&lt;&gt;"",NOT(ISNUMBER(F29))),"Gross P&amp;L must be numeric or blank",IF(AND(ISNUMBER(F29),OR(ABS(F29)&gt;1000000000,ROUND(F29,2)&lt;&gt;F29)),"Money: at most 2 decimals; absolute input value ≤ 1,000,000,000.",""))))))))))))))))</x:f>
      </x:c>
      <x:c r="I29" s="29" t="str">
        <x:f>IF(ISNUMBER(D29),ROUND(D29,8),"")</x:f>
      </x:c>
      <x:c r="J29" s="29" t="n">
        <x:f>IF(ISNUMBER(F29),1,0)</x:f>
        <x:v>0</x:v>
      </x:c>
      <x:c r="K29" s="29" t="n">
        <x:f>IF(COUNTA(A29:F29)=0,0,1)</x:f>
        <x:v>0</x:v>
      </x:c>
    </x:row>
    <x:row r="30" ht="36" customHeight="1">
      <x:c r="A30" s="34"/>
      <x:c r="B30" s="34"/>
      <x:c r="C30" s="35"/>
      <x:c r="D30" s="36"/>
      <x:c r="E30" s="36"/>
      <x:c r="F30" s="37"/>
      <x:c r="G30" s="38" t="n">
        <x:f>IF(K30=0,0,IF(H30="",1,-1))</x:f>
        <x:v>0</x:v>
      </x:c>
      <x:c r="H30" s="33" t="str">
        <x:f>IF(K30=0,"",IF(A30="","Enter an exit ID",IF(IF(IFERROR(OR(CODE(UPPER(LEFT(A30,1)))&lt;65,CODE(UPPER(LEFT(A30,1)))&gt;90),TRUE),TRUE,OR(NOT(ISTEXT(A30)),LEN(A30)&gt;64,LEN(A30)&lt;&gt;LEN(SUBSTITUTE(A30,"*","")),LEN(A30)&lt;&gt;LEN(SUBSTITUTE(A30,"?","")),LEN(A30)&lt;&gt;LEN(SUBSTITUTE(A30,"~","")),LEN(A30)&lt;&gt;LEN(SUBSTITUTE(A30,"=","")),LEN(A30)&lt;&gt;LEN(SUBSTITUTE(A30,"&lt;","")),LEN(A30)&lt;&gt;LEN(SUBSTITUTE(A30,"&gt;","")))),"IDs: text starting with A–Z, up to 64 characters; do not use *, ?, ~, =, &lt; or &gt;. Example: T-001.",IF(COUNTIFS('Exits'!$A$9:$A$608,A30)&lt;&gt;1,"Exit ID is duplicated",IF(B30="","Enter the parent trade ID",IF(IF(IFERROR(OR(CODE(UPPER(LEFT(B30,1)))&lt;65,CODE(UPPER(LEFT(B30,1)))&gt;90),TRUE),TRUE,OR(NOT(ISTEXT(B30)),LEN(B30)&gt;64,LEN(B30)&lt;&gt;LEN(SUBSTITUTE(B30,"*","")),LEN(B30)&lt;&gt;LEN(SUBSTITUTE(B30,"?","")),LEN(B30)&lt;&gt;LEN(SUBSTITUTE(B30,"~","")),LEN(B30)&lt;&gt;LEN(SUBSTITUTE(B30,"=","")),LEN(B30)&lt;&gt;LEN(SUBSTITUTE(B30,"&lt;","")),LEN(B30)&lt;&gt;LEN(SUBSTITUTE(B30,"&gt;","")))),"IDs: text starting with A–Z, up to 64 characters; do not use *, ?, ~, =, &lt; or &gt;. Example: T-001.",IF(COUNTIFS('Trades'!$A$9:$A$208,B30)&lt;&gt;1,"Parent trade ID must match one Trades row",IF(NOT(ISNUMBER(C30)),"Enter a valid closing date/time",IF(OR(C30&lt;1,C30&gt;2958465),"Enter a valid closing date/time",IF(NOT(ISNUMBER(D30)),"Enter a positive closed quantity",IF(OR(D30&lt;=0,D30&gt;1000000,ROUND(D30,8)&lt;&gt;D30),"Enter a positive closed quantity",IF(NOT(ISNUMBER(INDEX('Trades'!$D$9:$D$208,MATCH(B30,'Trades'!$A$9:$A$208,0)))),"Enter a valid opening date/time",IF(C30&lt;INDEX('Trades'!$D$9:$D$208,MATCH(B30,'Trades'!$A$9:$A$208,0)),"Exit precedes the opening",IF(AND(E30&lt;&gt;"",OR(NOT(ISNUMBER(E30)),E30&lt;=0)),"Enter a positive price or leave blank",IF(AND(F30&lt;&gt;"",NOT(ISNUMBER(F30))),"Gross P&amp;L must be numeric or blank",IF(AND(ISNUMBER(F30),OR(ABS(F30)&gt;1000000000,ROUND(F30,2)&lt;&gt;F30)),"Money: at most 2 decimals; absolute input value ≤ 1,000,000,000.",""))))))))))))))))</x:f>
      </x:c>
      <x:c r="I30" s="29" t="str">
        <x:f>IF(ISNUMBER(D30),ROUND(D30,8),"")</x:f>
      </x:c>
      <x:c r="J30" s="29" t="n">
        <x:f>IF(ISNUMBER(F30),1,0)</x:f>
        <x:v>0</x:v>
      </x:c>
      <x:c r="K30" s="29" t="n">
        <x:f>IF(COUNTA(A30:F30)=0,0,1)</x:f>
        <x:v>0</x:v>
      </x:c>
    </x:row>
    <x:row r="31" ht="36" customHeight="1">
      <x:c r="A31" s="34"/>
      <x:c r="B31" s="34"/>
      <x:c r="C31" s="35"/>
      <x:c r="D31" s="36"/>
      <x:c r="E31" s="36"/>
      <x:c r="F31" s="37"/>
      <x:c r="G31" s="38" t="n">
        <x:f>IF(K31=0,0,IF(H31="",1,-1))</x:f>
        <x:v>0</x:v>
      </x:c>
      <x:c r="H31" s="33" t="str">
        <x:f>IF(K31=0,"",IF(A31="","Enter an exit ID",IF(IF(IFERROR(OR(CODE(UPPER(LEFT(A31,1)))&lt;65,CODE(UPPER(LEFT(A31,1)))&gt;90),TRUE),TRUE,OR(NOT(ISTEXT(A31)),LEN(A31)&gt;64,LEN(A31)&lt;&gt;LEN(SUBSTITUTE(A31,"*","")),LEN(A31)&lt;&gt;LEN(SUBSTITUTE(A31,"?","")),LEN(A31)&lt;&gt;LEN(SUBSTITUTE(A31,"~","")),LEN(A31)&lt;&gt;LEN(SUBSTITUTE(A31,"=","")),LEN(A31)&lt;&gt;LEN(SUBSTITUTE(A31,"&lt;","")),LEN(A31)&lt;&gt;LEN(SUBSTITUTE(A31,"&gt;","")))),"IDs: text starting with A–Z, up to 64 characters; do not use *, ?, ~, =, &lt; or &gt;. Example: T-001.",IF(COUNTIFS('Exits'!$A$9:$A$608,A31)&lt;&gt;1,"Exit ID is duplicated",IF(B31="","Enter the parent trade ID",IF(IF(IFERROR(OR(CODE(UPPER(LEFT(B31,1)))&lt;65,CODE(UPPER(LEFT(B31,1)))&gt;90),TRUE),TRUE,OR(NOT(ISTEXT(B31)),LEN(B31)&gt;64,LEN(B31)&lt;&gt;LEN(SUBSTITUTE(B31,"*","")),LEN(B31)&lt;&gt;LEN(SUBSTITUTE(B31,"?","")),LEN(B31)&lt;&gt;LEN(SUBSTITUTE(B31,"~","")),LEN(B31)&lt;&gt;LEN(SUBSTITUTE(B31,"=","")),LEN(B31)&lt;&gt;LEN(SUBSTITUTE(B31,"&lt;","")),LEN(B31)&lt;&gt;LEN(SUBSTITUTE(B31,"&gt;","")))),"IDs: text starting with A–Z, up to 64 characters; do not use *, ?, ~, =, &lt; or &gt;. Example: T-001.",IF(COUNTIFS('Trades'!$A$9:$A$208,B31)&lt;&gt;1,"Parent trade ID must match one Trades row",IF(NOT(ISNUMBER(C31)),"Enter a valid closing date/time",IF(OR(C31&lt;1,C31&gt;2958465),"Enter a valid closing date/time",IF(NOT(ISNUMBER(D31)),"Enter a positive closed quantity",IF(OR(D31&lt;=0,D31&gt;1000000,ROUND(D31,8)&lt;&gt;D31),"Enter a positive closed quantity",IF(NOT(ISNUMBER(INDEX('Trades'!$D$9:$D$208,MATCH(B31,'Trades'!$A$9:$A$208,0)))),"Enter a valid opening date/time",IF(C31&lt;INDEX('Trades'!$D$9:$D$208,MATCH(B31,'Trades'!$A$9:$A$208,0)),"Exit precedes the opening",IF(AND(E31&lt;&gt;"",OR(NOT(ISNUMBER(E31)),E31&lt;=0)),"Enter a positive price or leave blank",IF(AND(F31&lt;&gt;"",NOT(ISNUMBER(F31))),"Gross P&amp;L must be numeric or blank",IF(AND(ISNUMBER(F31),OR(ABS(F31)&gt;1000000000,ROUND(F31,2)&lt;&gt;F31)),"Money: at most 2 decimals; absolute input value ≤ 1,000,000,000.",""))))))))))))))))</x:f>
      </x:c>
      <x:c r="I31" s="29" t="str">
        <x:f>IF(ISNUMBER(D31),ROUND(D31,8),"")</x:f>
      </x:c>
      <x:c r="J31" s="29" t="n">
        <x:f>IF(ISNUMBER(F31),1,0)</x:f>
        <x:v>0</x:v>
      </x:c>
      <x:c r="K31" s="29" t="n">
        <x:f>IF(COUNTA(A31:F31)=0,0,1)</x:f>
        <x:v>0</x:v>
      </x:c>
    </x:row>
    <x:row r="32" ht="36" customHeight="1">
      <x:c r="A32" s="34"/>
      <x:c r="B32" s="34"/>
      <x:c r="C32" s="35"/>
      <x:c r="D32" s="36"/>
      <x:c r="E32" s="36"/>
      <x:c r="F32" s="37"/>
      <x:c r="G32" s="38" t="n">
        <x:f>IF(K32=0,0,IF(H32="",1,-1))</x:f>
        <x:v>0</x:v>
      </x:c>
      <x:c r="H32" s="33" t="str">
        <x:f>IF(K32=0,"",IF(A32="","Enter an exit ID",IF(IF(IFERROR(OR(CODE(UPPER(LEFT(A32,1)))&lt;65,CODE(UPPER(LEFT(A32,1)))&gt;90),TRUE),TRUE,OR(NOT(ISTEXT(A32)),LEN(A32)&gt;64,LEN(A32)&lt;&gt;LEN(SUBSTITUTE(A32,"*","")),LEN(A32)&lt;&gt;LEN(SUBSTITUTE(A32,"?","")),LEN(A32)&lt;&gt;LEN(SUBSTITUTE(A32,"~","")),LEN(A32)&lt;&gt;LEN(SUBSTITUTE(A32,"=","")),LEN(A32)&lt;&gt;LEN(SUBSTITUTE(A32,"&lt;","")),LEN(A32)&lt;&gt;LEN(SUBSTITUTE(A32,"&gt;","")))),"IDs: text starting with A–Z, up to 64 characters; do not use *, ?, ~, =, &lt; or &gt;. Example: T-001.",IF(COUNTIFS('Exits'!$A$9:$A$608,A32)&lt;&gt;1,"Exit ID is duplicated",IF(B32="","Enter the parent trade ID",IF(IF(IFERROR(OR(CODE(UPPER(LEFT(B32,1)))&lt;65,CODE(UPPER(LEFT(B32,1)))&gt;90),TRUE),TRUE,OR(NOT(ISTEXT(B32)),LEN(B32)&gt;64,LEN(B32)&lt;&gt;LEN(SUBSTITUTE(B32,"*","")),LEN(B32)&lt;&gt;LEN(SUBSTITUTE(B32,"?","")),LEN(B32)&lt;&gt;LEN(SUBSTITUTE(B32,"~","")),LEN(B32)&lt;&gt;LEN(SUBSTITUTE(B32,"=","")),LEN(B32)&lt;&gt;LEN(SUBSTITUTE(B32,"&lt;","")),LEN(B32)&lt;&gt;LEN(SUBSTITUTE(B32,"&gt;","")))),"IDs: text starting with A–Z, up to 64 characters; do not use *, ?, ~, =, &lt; or &gt;. Example: T-001.",IF(COUNTIFS('Trades'!$A$9:$A$208,B32)&lt;&gt;1,"Parent trade ID must match one Trades row",IF(NOT(ISNUMBER(C32)),"Enter a valid closing date/time",IF(OR(C32&lt;1,C32&gt;2958465),"Enter a valid closing date/time",IF(NOT(ISNUMBER(D32)),"Enter a positive closed quantity",IF(OR(D32&lt;=0,D32&gt;1000000,ROUND(D32,8)&lt;&gt;D32),"Enter a positive closed quantity",IF(NOT(ISNUMBER(INDEX('Trades'!$D$9:$D$208,MATCH(B32,'Trades'!$A$9:$A$208,0)))),"Enter a valid opening date/time",IF(C32&lt;INDEX('Trades'!$D$9:$D$208,MATCH(B32,'Trades'!$A$9:$A$208,0)),"Exit precedes the opening",IF(AND(E32&lt;&gt;"",OR(NOT(ISNUMBER(E32)),E32&lt;=0)),"Enter a positive price or leave blank",IF(AND(F32&lt;&gt;"",NOT(ISNUMBER(F32))),"Gross P&amp;L must be numeric or blank",IF(AND(ISNUMBER(F32),OR(ABS(F32)&gt;1000000000,ROUND(F32,2)&lt;&gt;F32)),"Money: at most 2 decimals; absolute input value ≤ 1,000,000,000.",""))))))))))))))))</x:f>
      </x:c>
      <x:c r="I32" s="29" t="str">
        <x:f>IF(ISNUMBER(D32),ROUND(D32,8),"")</x:f>
      </x:c>
      <x:c r="J32" s="29" t="n">
        <x:f>IF(ISNUMBER(F32),1,0)</x:f>
        <x:v>0</x:v>
      </x:c>
      <x:c r="K32" s="29" t="n">
        <x:f>IF(COUNTA(A32:F32)=0,0,1)</x:f>
        <x:v>0</x:v>
      </x:c>
    </x:row>
    <x:row r="33" ht="36" customHeight="1">
      <x:c r="A33" s="34"/>
      <x:c r="B33" s="34"/>
      <x:c r="C33" s="35"/>
      <x:c r="D33" s="36"/>
      <x:c r="E33" s="36"/>
      <x:c r="F33" s="37"/>
      <x:c r="G33" s="38" t="n">
        <x:f>IF(K33=0,0,IF(H33="",1,-1))</x:f>
        <x:v>0</x:v>
      </x:c>
      <x:c r="H33" s="33" t="str">
        <x:f>IF(K33=0,"",IF(A33="","Enter an exit ID",IF(IF(IFERROR(OR(CODE(UPPER(LEFT(A33,1)))&lt;65,CODE(UPPER(LEFT(A33,1)))&gt;90),TRUE),TRUE,OR(NOT(ISTEXT(A33)),LEN(A33)&gt;64,LEN(A33)&lt;&gt;LEN(SUBSTITUTE(A33,"*","")),LEN(A33)&lt;&gt;LEN(SUBSTITUTE(A33,"?","")),LEN(A33)&lt;&gt;LEN(SUBSTITUTE(A33,"~","")),LEN(A33)&lt;&gt;LEN(SUBSTITUTE(A33,"=","")),LEN(A33)&lt;&gt;LEN(SUBSTITUTE(A33,"&lt;","")),LEN(A33)&lt;&gt;LEN(SUBSTITUTE(A33,"&gt;","")))),"IDs: text starting with A–Z, up to 64 characters; do not use *, ?, ~, =, &lt; or &gt;. Example: T-001.",IF(COUNTIFS('Exits'!$A$9:$A$608,A33)&lt;&gt;1,"Exit ID is duplicated",IF(B33="","Enter the parent trade ID",IF(IF(IFERROR(OR(CODE(UPPER(LEFT(B33,1)))&lt;65,CODE(UPPER(LEFT(B33,1)))&gt;90),TRUE),TRUE,OR(NOT(ISTEXT(B33)),LEN(B33)&gt;64,LEN(B33)&lt;&gt;LEN(SUBSTITUTE(B33,"*","")),LEN(B33)&lt;&gt;LEN(SUBSTITUTE(B33,"?","")),LEN(B33)&lt;&gt;LEN(SUBSTITUTE(B33,"~","")),LEN(B33)&lt;&gt;LEN(SUBSTITUTE(B33,"=","")),LEN(B33)&lt;&gt;LEN(SUBSTITUTE(B33,"&lt;","")),LEN(B33)&lt;&gt;LEN(SUBSTITUTE(B33,"&gt;","")))),"IDs: text starting with A–Z, up to 64 characters; do not use *, ?, ~, =, &lt; or &gt;. Example: T-001.",IF(COUNTIFS('Trades'!$A$9:$A$208,B33)&lt;&gt;1,"Parent trade ID must match one Trades row",IF(NOT(ISNUMBER(C33)),"Enter a valid closing date/time",IF(OR(C33&lt;1,C33&gt;2958465),"Enter a valid closing date/time",IF(NOT(ISNUMBER(D33)),"Enter a positive closed quantity",IF(OR(D33&lt;=0,D33&gt;1000000,ROUND(D33,8)&lt;&gt;D33),"Enter a positive closed quantity",IF(NOT(ISNUMBER(INDEX('Trades'!$D$9:$D$208,MATCH(B33,'Trades'!$A$9:$A$208,0)))),"Enter a valid opening date/time",IF(C33&lt;INDEX('Trades'!$D$9:$D$208,MATCH(B33,'Trades'!$A$9:$A$208,0)),"Exit precedes the opening",IF(AND(E33&lt;&gt;"",OR(NOT(ISNUMBER(E33)),E33&lt;=0)),"Enter a positive price or leave blank",IF(AND(F33&lt;&gt;"",NOT(ISNUMBER(F33))),"Gross P&amp;L must be numeric or blank",IF(AND(ISNUMBER(F33),OR(ABS(F33)&gt;1000000000,ROUND(F33,2)&lt;&gt;F33)),"Money: at most 2 decimals; absolute input value ≤ 1,000,000,000.",""))))))))))))))))</x:f>
      </x:c>
      <x:c r="I33" s="29" t="str">
        <x:f>IF(ISNUMBER(D33),ROUND(D33,8),"")</x:f>
      </x:c>
      <x:c r="J33" s="29" t="n">
        <x:f>IF(ISNUMBER(F33),1,0)</x:f>
        <x:v>0</x:v>
      </x:c>
      <x:c r="K33" s="29" t="n">
        <x:f>IF(COUNTA(A33:F33)=0,0,1)</x:f>
        <x:v>0</x:v>
      </x:c>
    </x:row>
    <x:row r="34" ht="36" customHeight="1">
      <x:c r="A34" s="34"/>
      <x:c r="B34" s="34"/>
      <x:c r="C34" s="35"/>
      <x:c r="D34" s="36"/>
      <x:c r="E34" s="36"/>
      <x:c r="F34" s="37"/>
      <x:c r="G34" s="38" t="n">
        <x:f>IF(K34=0,0,IF(H34="",1,-1))</x:f>
        <x:v>0</x:v>
      </x:c>
      <x:c r="H34" s="33" t="str">
        <x:f>IF(K34=0,"",IF(A34="","Enter an exit ID",IF(IF(IFERROR(OR(CODE(UPPER(LEFT(A34,1)))&lt;65,CODE(UPPER(LEFT(A34,1)))&gt;90),TRUE),TRUE,OR(NOT(ISTEXT(A34)),LEN(A34)&gt;64,LEN(A34)&lt;&gt;LEN(SUBSTITUTE(A34,"*","")),LEN(A34)&lt;&gt;LEN(SUBSTITUTE(A34,"?","")),LEN(A34)&lt;&gt;LEN(SUBSTITUTE(A34,"~","")),LEN(A34)&lt;&gt;LEN(SUBSTITUTE(A34,"=","")),LEN(A34)&lt;&gt;LEN(SUBSTITUTE(A34,"&lt;","")),LEN(A34)&lt;&gt;LEN(SUBSTITUTE(A34,"&gt;","")))),"IDs: text starting with A–Z, up to 64 characters; do not use *, ?, ~, =, &lt; or &gt;. Example: T-001.",IF(COUNTIFS('Exits'!$A$9:$A$608,A34)&lt;&gt;1,"Exit ID is duplicated",IF(B34="","Enter the parent trade ID",IF(IF(IFERROR(OR(CODE(UPPER(LEFT(B34,1)))&lt;65,CODE(UPPER(LEFT(B34,1)))&gt;90),TRUE),TRUE,OR(NOT(ISTEXT(B34)),LEN(B34)&gt;64,LEN(B34)&lt;&gt;LEN(SUBSTITUTE(B34,"*","")),LEN(B34)&lt;&gt;LEN(SUBSTITUTE(B34,"?","")),LEN(B34)&lt;&gt;LEN(SUBSTITUTE(B34,"~","")),LEN(B34)&lt;&gt;LEN(SUBSTITUTE(B34,"=","")),LEN(B34)&lt;&gt;LEN(SUBSTITUTE(B34,"&lt;","")),LEN(B34)&lt;&gt;LEN(SUBSTITUTE(B34,"&gt;","")))),"IDs: text starting with A–Z, up to 64 characters; do not use *, ?, ~, =, &lt; or &gt;. Example: T-001.",IF(COUNTIFS('Trades'!$A$9:$A$208,B34)&lt;&gt;1,"Parent trade ID must match one Trades row",IF(NOT(ISNUMBER(C34)),"Enter a valid closing date/time",IF(OR(C34&lt;1,C34&gt;2958465),"Enter a valid closing date/time",IF(NOT(ISNUMBER(D34)),"Enter a positive closed quantity",IF(OR(D34&lt;=0,D34&gt;1000000,ROUND(D34,8)&lt;&gt;D34),"Enter a positive closed quantity",IF(NOT(ISNUMBER(INDEX('Trades'!$D$9:$D$208,MATCH(B34,'Trades'!$A$9:$A$208,0)))),"Enter a valid opening date/time",IF(C34&lt;INDEX('Trades'!$D$9:$D$208,MATCH(B34,'Trades'!$A$9:$A$208,0)),"Exit precedes the opening",IF(AND(E34&lt;&gt;"",OR(NOT(ISNUMBER(E34)),E34&lt;=0)),"Enter a positive price or leave blank",IF(AND(F34&lt;&gt;"",NOT(ISNUMBER(F34))),"Gross P&amp;L must be numeric or blank",IF(AND(ISNUMBER(F34),OR(ABS(F34)&gt;1000000000,ROUND(F34,2)&lt;&gt;F34)),"Money: at most 2 decimals; absolute input value ≤ 1,000,000,000.",""))))))))))))))))</x:f>
      </x:c>
      <x:c r="I34" s="29" t="str">
        <x:f>IF(ISNUMBER(D34),ROUND(D34,8),"")</x:f>
      </x:c>
      <x:c r="J34" s="29" t="n">
        <x:f>IF(ISNUMBER(F34),1,0)</x:f>
        <x:v>0</x:v>
      </x:c>
      <x:c r="K34" s="29" t="n">
        <x:f>IF(COUNTA(A34:F34)=0,0,1)</x:f>
        <x:v>0</x:v>
      </x:c>
    </x:row>
    <x:row r="35" ht="36" customHeight="1">
      <x:c r="A35" s="34"/>
      <x:c r="B35" s="34"/>
      <x:c r="C35" s="35"/>
      <x:c r="D35" s="36"/>
      <x:c r="E35" s="36"/>
      <x:c r="F35" s="37"/>
      <x:c r="G35" s="38" t="n">
        <x:f>IF(K35=0,0,IF(H35="",1,-1))</x:f>
        <x:v>0</x:v>
      </x:c>
      <x:c r="H35" s="33" t="str">
        <x:f>IF(K35=0,"",IF(A35="","Enter an exit ID",IF(IF(IFERROR(OR(CODE(UPPER(LEFT(A35,1)))&lt;65,CODE(UPPER(LEFT(A35,1)))&gt;90),TRUE),TRUE,OR(NOT(ISTEXT(A35)),LEN(A35)&gt;64,LEN(A35)&lt;&gt;LEN(SUBSTITUTE(A35,"*","")),LEN(A35)&lt;&gt;LEN(SUBSTITUTE(A35,"?","")),LEN(A35)&lt;&gt;LEN(SUBSTITUTE(A35,"~","")),LEN(A35)&lt;&gt;LEN(SUBSTITUTE(A35,"=","")),LEN(A35)&lt;&gt;LEN(SUBSTITUTE(A35,"&lt;","")),LEN(A35)&lt;&gt;LEN(SUBSTITUTE(A35,"&gt;","")))),"IDs: text starting with A–Z, up to 64 characters; do not use *, ?, ~, =, &lt; or &gt;. Example: T-001.",IF(COUNTIFS('Exits'!$A$9:$A$608,A35)&lt;&gt;1,"Exit ID is duplicated",IF(B35="","Enter the parent trade ID",IF(IF(IFERROR(OR(CODE(UPPER(LEFT(B35,1)))&lt;65,CODE(UPPER(LEFT(B35,1)))&gt;90),TRUE),TRUE,OR(NOT(ISTEXT(B35)),LEN(B35)&gt;64,LEN(B35)&lt;&gt;LEN(SUBSTITUTE(B35,"*","")),LEN(B35)&lt;&gt;LEN(SUBSTITUTE(B35,"?","")),LEN(B35)&lt;&gt;LEN(SUBSTITUTE(B35,"~","")),LEN(B35)&lt;&gt;LEN(SUBSTITUTE(B35,"=","")),LEN(B35)&lt;&gt;LEN(SUBSTITUTE(B35,"&lt;","")),LEN(B35)&lt;&gt;LEN(SUBSTITUTE(B35,"&gt;","")))),"IDs: text starting with A–Z, up to 64 characters; do not use *, ?, ~, =, &lt; or &gt;. Example: T-001.",IF(COUNTIFS('Trades'!$A$9:$A$208,B35)&lt;&gt;1,"Parent trade ID must match one Trades row",IF(NOT(ISNUMBER(C35)),"Enter a valid closing date/time",IF(OR(C35&lt;1,C35&gt;2958465),"Enter a valid closing date/time",IF(NOT(ISNUMBER(D35)),"Enter a positive closed quantity",IF(OR(D35&lt;=0,D35&gt;1000000,ROUND(D35,8)&lt;&gt;D35),"Enter a positive closed quantity",IF(NOT(ISNUMBER(INDEX('Trades'!$D$9:$D$208,MATCH(B35,'Trades'!$A$9:$A$208,0)))),"Enter a valid opening date/time",IF(C35&lt;INDEX('Trades'!$D$9:$D$208,MATCH(B35,'Trades'!$A$9:$A$208,0)),"Exit precedes the opening",IF(AND(E35&lt;&gt;"",OR(NOT(ISNUMBER(E35)),E35&lt;=0)),"Enter a positive price or leave blank",IF(AND(F35&lt;&gt;"",NOT(ISNUMBER(F35))),"Gross P&amp;L must be numeric or blank",IF(AND(ISNUMBER(F35),OR(ABS(F35)&gt;1000000000,ROUND(F35,2)&lt;&gt;F35)),"Money: at most 2 decimals; absolute input value ≤ 1,000,000,000.",""))))))))))))))))</x:f>
      </x:c>
      <x:c r="I35" s="29" t="str">
        <x:f>IF(ISNUMBER(D35),ROUND(D35,8),"")</x:f>
      </x:c>
      <x:c r="J35" s="29" t="n">
        <x:f>IF(ISNUMBER(F35),1,0)</x:f>
        <x:v>0</x:v>
      </x:c>
      <x:c r="K35" s="29" t="n">
        <x:f>IF(COUNTA(A35:F35)=0,0,1)</x:f>
        <x:v>0</x:v>
      </x:c>
    </x:row>
    <x:row r="36" ht="36" customHeight="1">
      <x:c r="A36" s="34"/>
      <x:c r="B36" s="34"/>
      <x:c r="C36" s="35"/>
      <x:c r="D36" s="36"/>
      <x:c r="E36" s="36"/>
      <x:c r="F36" s="37"/>
      <x:c r="G36" s="38" t="n">
        <x:f>IF(K36=0,0,IF(H36="",1,-1))</x:f>
        <x:v>0</x:v>
      </x:c>
      <x:c r="H36" s="33" t="str">
        <x:f>IF(K36=0,"",IF(A36="","Enter an exit ID",IF(IF(IFERROR(OR(CODE(UPPER(LEFT(A36,1)))&lt;65,CODE(UPPER(LEFT(A36,1)))&gt;90),TRUE),TRUE,OR(NOT(ISTEXT(A36)),LEN(A36)&gt;64,LEN(A36)&lt;&gt;LEN(SUBSTITUTE(A36,"*","")),LEN(A36)&lt;&gt;LEN(SUBSTITUTE(A36,"?","")),LEN(A36)&lt;&gt;LEN(SUBSTITUTE(A36,"~","")),LEN(A36)&lt;&gt;LEN(SUBSTITUTE(A36,"=","")),LEN(A36)&lt;&gt;LEN(SUBSTITUTE(A36,"&lt;","")),LEN(A36)&lt;&gt;LEN(SUBSTITUTE(A36,"&gt;","")))),"IDs: text starting with A–Z, up to 64 characters; do not use *, ?, ~, =, &lt; or &gt;. Example: T-001.",IF(COUNTIFS('Exits'!$A$9:$A$608,A36)&lt;&gt;1,"Exit ID is duplicated",IF(B36="","Enter the parent trade ID",IF(IF(IFERROR(OR(CODE(UPPER(LEFT(B36,1)))&lt;65,CODE(UPPER(LEFT(B36,1)))&gt;90),TRUE),TRUE,OR(NOT(ISTEXT(B36)),LEN(B36)&gt;64,LEN(B36)&lt;&gt;LEN(SUBSTITUTE(B36,"*","")),LEN(B36)&lt;&gt;LEN(SUBSTITUTE(B36,"?","")),LEN(B36)&lt;&gt;LEN(SUBSTITUTE(B36,"~","")),LEN(B36)&lt;&gt;LEN(SUBSTITUTE(B36,"=","")),LEN(B36)&lt;&gt;LEN(SUBSTITUTE(B36,"&lt;","")),LEN(B36)&lt;&gt;LEN(SUBSTITUTE(B36,"&gt;","")))),"IDs: text starting with A–Z, up to 64 characters; do not use *, ?, ~, =, &lt; or &gt;. Example: T-001.",IF(COUNTIFS('Trades'!$A$9:$A$208,B36)&lt;&gt;1,"Parent trade ID must match one Trades row",IF(NOT(ISNUMBER(C36)),"Enter a valid closing date/time",IF(OR(C36&lt;1,C36&gt;2958465),"Enter a valid closing date/time",IF(NOT(ISNUMBER(D36)),"Enter a positive closed quantity",IF(OR(D36&lt;=0,D36&gt;1000000,ROUND(D36,8)&lt;&gt;D36),"Enter a positive closed quantity",IF(NOT(ISNUMBER(INDEX('Trades'!$D$9:$D$208,MATCH(B36,'Trades'!$A$9:$A$208,0)))),"Enter a valid opening date/time",IF(C36&lt;INDEX('Trades'!$D$9:$D$208,MATCH(B36,'Trades'!$A$9:$A$208,0)),"Exit precedes the opening",IF(AND(E36&lt;&gt;"",OR(NOT(ISNUMBER(E36)),E36&lt;=0)),"Enter a positive price or leave blank",IF(AND(F36&lt;&gt;"",NOT(ISNUMBER(F36))),"Gross P&amp;L must be numeric or blank",IF(AND(ISNUMBER(F36),OR(ABS(F36)&gt;1000000000,ROUND(F36,2)&lt;&gt;F36)),"Money: at most 2 decimals; absolute input value ≤ 1,000,000,000.",""))))))))))))))))</x:f>
      </x:c>
      <x:c r="I36" s="29" t="str">
        <x:f>IF(ISNUMBER(D36),ROUND(D36,8),"")</x:f>
      </x:c>
      <x:c r="J36" s="29" t="n">
        <x:f>IF(ISNUMBER(F36),1,0)</x:f>
        <x:v>0</x:v>
      </x:c>
      <x:c r="K36" s="29" t="n">
        <x:f>IF(COUNTA(A36:F36)=0,0,1)</x:f>
        <x:v>0</x:v>
      </x:c>
    </x:row>
    <x:row r="37" ht="36" customHeight="1">
      <x:c r="A37" s="34"/>
      <x:c r="B37" s="34"/>
      <x:c r="C37" s="35"/>
      <x:c r="D37" s="36"/>
      <x:c r="E37" s="36"/>
      <x:c r="F37" s="37"/>
      <x:c r="G37" s="38" t="n">
        <x:f>IF(K37=0,0,IF(H37="",1,-1))</x:f>
        <x:v>0</x:v>
      </x:c>
      <x:c r="H37" s="33" t="str">
        <x:f>IF(K37=0,"",IF(A37="","Enter an exit ID",IF(IF(IFERROR(OR(CODE(UPPER(LEFT(A37,1)))&lt;65,CODE(UPPER(LEFT(A37,1)))&gt;90),TRUE),TRUE,OR(NOT(ISTEXT(A37)),LEN(A37)&gt;64,LEN(A37)&lt;&gt;LEN(SUBSTITUTE(A37,"*","")),LEN(A37)&lt;&gt;LEN(SUBSTITUTE(A37,"?","")),LEN(A37)&lt;&gt;LEN(SUBSTITUTE(A37,"~","")),LEN(A37)&lt;&gt;LEN(SUBSTITUTE(A37,"=","")),LEN(A37)&lt;&gt;LEN(SUBSTITUTE(A37,"&lt;","")),LEN(A37)&lt;&gt;LEN(SUBSTITUTE(A37,"&gt;","")))),"IDs: text starting with A–Z, up to 64 characters; do not use *, ?, ~, =, &lt; or &gt;. Example: T-001.",IF(COUNTIFS('Exits'!$A$9:$A$608,A37)&lt;&gt;1,"Exit ID is duplicated",IF(B37="","Enter the parent trade ID",IF(IF(IFERROR(OR(CODE(UPPER(LEFT(B37,1)))&lt;65,CODE(UPPER(LEFT(B37,1)))&gt;90),TRUE),TRUE,OR(NOT(ISTEXT(B37)),LEN(B37)&gt;64,LEN(B37)&lt;&gt;LEN(SUBSTITUTE(B37,"*","")),LEN(B37)&lt;&gt;LEN(SUBSTITUTE(B37,"?","")),LEN(B37)&lt;&gt;LEN(SUBSTITUTE(B37,"~","")),LEN(B37)&lt;&gt;LEN(SUBSTITUTE(B37,"=","")),LEN(B37)&lt;&gt;LEN(SUBSTITUTE(B37,"&lt;","")),LEN(B37)&lt;&gt;LEN(SUBSTITUTE(B37,"&gt;","")))),"IDs: text starting with A–Z, up to 64 characters; do not use *, ?, ~, =, &lt; or &gt;. Example: T-001.",IF(COUNTIFS('Trades'!$A$9:$A$208,B37)&lt;&gt;1,"Parent trade ID must match one Trades row",IF(NOT(ISNUMBER(C37)),"Enter a valid closing date/time",IF(OR(C37&lt;1,C37&gt;2958465),"Enter a valid closing date/time",IF(NOT(ISNUMBER(D37)),"Enter a positive closed quantity",IF(OR(D37&lt;=0,D37&gt;1000000,ROUND(D37,8)&lt;&gt;D37),"Enter a positive closed quantity",IF(NOT(ISNUMBER(INDEX('Trades'!$D$9:$D$208,MATCH(B37,'Trades'!$A$9:$A$208,0)))),"Enter a valid opening date/time",IF(C37&lt;INDEX('Trades'!$D$9:$D$208,MATCH(B37,'Trades'!$A$9:$A$208,0)),"Exit precedes the opening",IF(AND(E37&lt;&gt;"",OR(NOT(ISNUMBER(E37)),E37&lt;=0)),"Enter a positive price or leave blank",IF(AND(F37&lt;&gt;"",NOT(ISNUMBER(F37))),"Gross P&amp;L must be numeric or blank",IF(AND(ISNUMBER(F37),OR(ABS(F37)&gt;1000000000,ROUND(F37,2)&lt;&gt;F37)),"Money: at most 2 decimals; absolute input value ≤ 1,000,000,000.",""))))))))))))))))</x:f>
      </x:c>
      <x:c r="I37" s="29" t="str">
        <x:f>IF(ISNUMBER(D37),ROUND(D37,8),"")</x:f>
      </x:c>
      <x:c r="J37" s="29" t="n">
        <x:f>IF(ISNUMBER(F37),1,0)</x:f>
        <x:v>0</x:v>
      </x:c>
      <x:c r="K37" s="29" t="n">
        <x:f>IF(COUNTA(A37:F37)=0,0,1)</x:f>
        <x:v>0</x:v>
      </x:c>
    </x:row>
    <x:row r="38" ht="36" customHeight="1">
      <x:c r="A38" s="34"/>
      <x:c r="B38" s="34"/>
      <x:c r="C38" s="35"/>
      <x:c r="D38" s="36"/>
      <x:c r="E38" s="36"/>
      <x:c r="F38" s="37"/>
      <x:c r="G38" s="38" t="n">
        <x:f>IF(K38=0,0,IF(H38="",1,-1))</x:f>
        <x:v>0</x:v>
      </x:c>
      <x:c r="H38" s="33" t="str">
        <x:f>IF(K38=0,"",IF(A38="","Enter an exit ID",IF(IF(IFERROR(OR(CODE(UPPER(LEFT(A38,1)))&lt;65,CODE(UPPER(LEFT(A38,1)))&gt;90),TRUE),TRUE,OR(NOT(ISTEXT(A38)),LEN(A38)&gt;64,LEN(A38)&lt;&gt;LEN(SUBSTITUTE(A38,"*","")),LEN(A38)&lt;&gt;LEN(SUBSTITUTE(A38,"?","")),LEN(A38)&lt;&gt;LEN(SUBSTITUTE(A38,"~","")),LEN(A38)&lt;&gt;LEN(SUBSTITUTE(A38,"=","")),LEN(A38)&lt;&gt;LEN(SUBSTITUTE(A38,"&lt;","")),LEN(A38)&lt;&gt;LEN(SUBSTITUTE(A38,"&gt;","")))),"IDs: text starting with A–Z, up to 64 characters; do not use *, ?, ~, =, &lt; or &gt;. Example: T-001.",IF(COUNTIFS('Exits'!$A$9:$A$608,A38)&lt;&gt;1,"Exit ID is duplicated",IF(B38="","Enter the parent trade ID",IF(IF(IFERROR(OR(CODE(UPPER(LEFT(B38,1)))&lt;65,CODE(UPPER(LEFT(B38,1)))&gt;90),TRUE),TRUE,OR(NOT(ISTEXT(B38)),LEN(B38)&gt;64,LEN(B38)&lt;&gt;LEN(SUBSTITUTE(B38,"*","")),LEN(B38)&lt;&gt;LEN(SUBSTITUTE(B38,"?","")),LEN(B38)&lt;&gt;LEN(SUBSTITUTE(B38,"~","")),LEN(B38)&lt;&gt;LEN(SUBSTITUTE(B38,"=","")),LEN(B38)&lt;&gt;LEN(SUBSTITUTE(B38,"&lt;","")),LEN(B38)&lt;&gt;LEN(SUBSTITUTE(B38,"&gt;","")))),"IDs: text starting with A–Z, up to 64 characters; do not use *, ?, ~, =, &lt; or &gt;. Example: T-001.",IF(COUNTIFS('Trades'!$A$9:$A$208,B38)&lt;&gt;1,"Parent trade ID must match one Trades row",IF(NOT(ISNUMBER(C38)),"Enter a valid closing date/time",IF(OR(C38&lt;1,C38&gt;2958465),"Enter a valid closing date/time",IF(NOT(ISNUMBER(D38)),"Enter a positive closed quantity",IF(OR(D38&lt;=0,D38&gt;1000000,ROUND(D38,8)&lt;&gt;D38),"Enter a positive closed quantity",IF(NOT(ISNUMBER(INDEX('Trades'!$D$9:$D$208,MATCH(B38,'Trades'!$A$9:$A$208,0)))),"Enter a valid opening date/time",IF(C38&lt;INDEX('Trades'!$D$9:$D$208,MATCH(B38,'Trades'!$A$9:$A$208,0)),"Exit precedes the opening",IF(AND(E38&lt;&gt;"",OR(NOT(ISNUMBER(E38)),E38&lt;=0)),"Enter a positive price or leave blank",IF(AND(F38&lt;&gt;"",NOT(ISNUMBER(F38))),"Gross P&amp;L must be numeric or blank",IF(AND(ISNUMBER(F38),OR(ABS(F38)&gt;1000000000,ROUND(F38,2)&lt;&gt;F38)),"Money: at most 2 decimals; absolute input value ≤ 1,000,000,000.",""))))))))))))))))</x:f>
      </x:c>
      <x:c r="I38" s="29" t="str">
        <x:f>IF(ISNUMBER(D38),ROUND(D38,8),"")</x:f>
      </x:c>
      <x:c r="J38" s="29" t="n">
        <x:f>IF(ISNUMBER(F38),1,0)</x:f>
        <x:v>0</x:v>
      </x:c>
      <x:c r="K38" s="29" t="n">
        <x:f>IF(COUNTA(A38:F38)=0,0,1)</x:f>
        <x:v>0</x:v>
      </x:c>
    </x:row>
    <x:row r="39" ht="36" customHeight="1">
      <x:c r="A39" s="34"/>
      <x:c r="B39" s="34"/>
      <x:c r="C39" s="35"/>
      <x:c r="D39" s="36"/>
      <x:c r="E39" s="36"/>
      <x:c r="F39" s="37"/>
      <x:c r="G39" s="38" t="n">
        <x:f>IF(K39=0,0,IF(H39="",1,-1))</x:f>
        <x:v>0</x:v>
      </x:c>
      <x:c r="H39" s="33" t="str">
        <x:f>IF(K39=0,"",IF(A39="","Enter an exit ID",IF(IF(IFERROR(OR(CODE(UPPER(LEFT(A39,1)))&lt;65,CODE(UPPER(LEFT(A39,1)))&gt;90),TRUE),TRUE,OR(NOT(ISTEXT(A39)),LEN(A39)&gt;64,LEN(A39)&lt;&gt;LEN(SUBSTITUTE(A39,"*","")),LEN(A39)&lt;&gt;LEN(SUBSTITUTE(A39,"?","")),LEN(A39)&lt;&gt;LEN(SUBSTITUTE(A39,"~","")),LEN(A39)&lt;&gt;LEN(SUBSTITUTE(A39,"=","")),LEN(A39)&lt;&gt;LEN(SUBSTITUTE(A39,"&lt;","")),LEN(A39)&lt;&gt;LEN(SUBSTITUTE(A39,"&gt;","")))),"IDs: text starting with A–Z, up to 64 characters; do not use *, ?, ~, =, &lt; or &gt;. Example: T-001.",IF(COUNTIFS('Exits'!$A$9:$A$608,A39)&lt;&gt;1,"Exit ID is duplicated",IF(B39="","Enter the parent trade ID",IF(IF(IFERROR(OR(CODE(UPPER(LEFT(B39,1)))&lt;65,CODE(UPPER(LEFT(B39,1)))&gt;90),TRUE),TRUE,OR(NOT(ISTEXT(B39)),LEN(B39)&gt;64,LEN(B39)&lt;&gt;LEN(SUBSTITUTE(B39,"*","")),LEN(B39)&lt;&gt;LEN(SUBSTITUTE(B39,"?","")),LEN(B39)&lt;&gt;LEN(SUBSTITUTE(B39,"~","")),LEN(B39)&lt;&gt;LEN(SUBSTITUTE(B39,"=","")),LEN(B39)&lt;&gt;LEN(SUBSTITUTE(B39,"&lt;","")),LEN(B39)&lt;&gt;LEN(SUBSTITUTE(B39,"&gt;","")))),"IDs: text starting with A–Z, up to 64 characters; do not use *, ?, ~, =, &lt; or &gt;. Example: T-001.",IF(COUNTIFS('Trades'!$A$9:$A$208,B39)&lt;&gt;1,"Parent trade ID must match one Trades row",IF(NOT(ISNUMBER(C39)),"Enter a valid closing date/time",IF(OR(C39&lt;1,C39&gt;2958465),"Enter a valid closing date/time",IF(NOT(ISNUMBER(D39)),"Enter a positive closed quantity",IF(OR(D39&lt;=0,D39&gt;1000000,ROUND(D39,8)&lt;&gt;D39),"Enter a positive closed quantity",IF(NOT(ISNUMBER(INDEX('Trades'!$D$9:$D$208,MATCH(B39,'Trades'!$A$9:$A$208,0)))),"Enter a valid opening date/time",IF(C39&lt;INDEX('Trades'!$D$9:$D$208,MATCH(B39,'Trades'!$A$9:$A$208,0)),"Exit precedes the opening",IF(AND(E39&lt;&gt;"",OR(NOT(ISNUMBER(E39)),E39&lt;=0)),"Enter a positive price or leave blank",IF(AND(F39&lt;&gt;"",NOT(ISNUMBER(F39))),"Gross P&amp;L must be numeric or blank",IF(AND(ISNUMBER(F39),OR(ABS(F39)&gt;1000000000,ROUND(F39,2)&lt;&gt;F39)),"Money: at most 2 decimals; absolute input value ≤ 1,000,000,000.",""))))))))))))))))</x:f>
      </x:c>
      <x:c r="I39" s="29" t="str">
        <x:f>IF(ISNUMBER(D39),ROUND(D39,8),"")</x:f>
      </x:c>
      <x:c r="J39" s="29" t="n">
        <x:f>IF(ISNUMBER(F39),1,0)</x:f>
        <x:v>0</x:v>
      </x:c>
      <x:c r="K39" s="29" t="n">
        <x:f>IF(COUNTA(A39:F39)=0,0,1)</x:f>
        <x:v>0</x:v>
      </x:c>
    </x:row>
    <x:row r="40" ht="36" customHeight="1">
      <x:c r="A40" s="34"/>
      <x:c r="B40" s="34"/>
      <x:c r="C40" s="35"/>
      <x:c r="D40" s="36"/>
      <x:c r="E40" s="36"/>
      <x:c r="F40" s="37"/>
      <x:c r="G40" s="38" t="n">
        <x:f>IF(K40=0,0,IF(H40="",1,-1))</x:f>
        <x:v>0</x:v>
      </x:c>
      <x:c r="H40" s="33" t="str">
        <x:f>IF(K40=0,"",IF(A40="","Enter an exit ID",IF(IF(IFERROR(OR(CODE(UPPER(LEFT(A40,1)))&lt;65,CODE(UPPER(LEFT(A40,1)))&gt;90),TRUE),TRUE,OR(NOT(ISTEXT(A40)),LEN(A40)&gt;64,LEN(A40)&lt;&gt;LEN(SUBSTITUTE(A40,"*","")),LEN(A40)&lt;&gt;LEN(SUBSTITUTE(A40,"?","")),LEN(A40)&lt;&gt;LEN(SUBSTITUTE(A40,"~","")),LEN(A40)&lt;&gt;LEN(SUBSTITUTE(A40,"=","")),LEN(A40)&lt;&gt;LEN(SUBSTITUTE(A40,"&lt;","")),LEN(A40)&lt;&gt;LEN(SUBSTITUTE(A40,"&gt;","")))),"IDs: text starting with A–Z, up to 64 characters; do not use *, ?, ~, =, &lt; or &gt;. Example: T-001.",IF(COUNTIFS('Exits'!$A$9:$A$608,A40)&lt;&gt;1,"Exit ID is duplicated",IF(B40="","Enter the parent trade ID",IF(IF(IFERROR(OR(CODE(UPPER(LEFT(B40,1)))&lt;65,CODE(UPPER(LEFT(B40,1)))&gt;90),TRUE),TRUE,OR(NOT(ISTEXT(B40)),LEN(B40)&gt;64,LEN(B40)&lt;&gt;LEN(SUBSTITUTE(B40,"*","")),LEN(B40)&lt;&gt;LEN(SUBSTITUTE(B40,"?","")),LEN(B40)&lt;&gt;LEN(SUBSTITUTE(B40,"~","")),LEN(B40)&lt;&gt;LEN(SUBSTITUTE(B40,"=","")),LEN(B40)&lt;&gt;LEN(SUBSTITUTE(B40,"&lt;","")),LEN(B40)&lt;&gt;LEN(SUBSTITUTE(B40,"&gt;","")))),"IDs: text starting with A–Z, up to 64 characters; do not use *, ?, ~, =, &lt; or &gt;. Example: T-001.",IF(COUNTIFS('Trades'!$A$9:$A$208,B40)&lt;&gt;1,"Parent trade ID must match one Trades row",IF(NOT(ISNUMBER(C40)),"Enter a valid closing date/time",IF(OR(C40&lt;1,C40&gt;2958465),"Enter a valid closing date/time",IF(NOT(ISNUMBER(D40)),"Enter a positive closed quantity",IF(OR(D40&lt;=0,D40&gt;1000000,ROUND(D40,8)&lt;&gt;D40),"Enter a positive closed quantity",IF(NOT(ISNUMBER(INDEX('Trades'!$D$9:$D$208,MATCH(B40,'Trades'!$A$9:$A$208,0)))),"Enter a valid opening date/time",IF(C40&lt;INDEX('Trades'!$D$9:$D$208,MATCH(B40,'Trades'!$A$9:$A$208,0)),"Exit precedes the opening",IF(AND(E40&lt;&gt;"",OR(NOT(ISNUMBER(E40)),E40&lt;=0)),"Enter a positive price or leave blank",IF(AND(F40&lt;&gt;"",NOT(ISNUMBER(F40))),"Gross P&amp;L must be numeric or blank",IF(AND(ISNUMBER(F40),OR(ABS(F40)&gt;1000000000,ROUND(F40,2)&lt;&gt;F40)),"Money: at most 2 decimals; absolute input value ≤ 1,000,000,000.",""))))))))))))))))</x:f>
      </x:c>
      <x:c r="I40" s="29" t="str">
        <x:f>IF(ISNUMBER(D40),ROUND(D40,8),"")</x:f>
      </x:c>
      <x:c r="J40" s="29" t="n">
        <x:f>IF(ISNUMBER(F40),1,0)</x:f>
        <x:v>0</x:v>
      </x:c>
      <x:c r="K40" s="29" t="n">
        <x:f>IF(COUNTA(A40:F40)=0,0,1)</x:f>
        <x:v>0</x:v>
      </x:c>
    </x:row>
    <x:row r="41" ht="36" customHeight="1">
      <x:c r="A41" s="34"/>
      <x:c r="B41" s="34"/>
      <x:c r="C41" s="35"/>
      <x:c r="D41" s="36"/>
      <x:c r="E41" s="36"/>
      <x:c r="F41" s="37"/>
      <x:c r="G41" s="38" t="n">
        <x:f>IF(K41=0,0,IF(H41="",1,-1))</x:f>
        <x:v>0</x:v>
      </x:c>
      <x:c r="H41" s="33" t="str">
        <x:f>IF(K41=0,"",IF(A41="","Enter an exit ID",IF(IF(IFERROR(OR(CODE(UPPER(LEFT(A41,1)))&lt;65,CODE(UPPER(LEFT(A41,1)))&gt;90),TRUE),TRUE,OR(NOT(ISTEXT(A41)),LEN(A41)&gt;64,LEN(A41)&lt;&gt;LEN(SUBSTITUTE(A41,"*","")),LEN(A41)&lt;&gt;LEN(SUBSTITUTE(A41,"?","")),LEN(A41)&lt;&gt;LEN(SUBSTITUTE(A41,"~","")),LEN(A41)&lt;&gt;LEN(SUBSTITUTE(A41,"=","")),LEN(A41)&lt;&gt;LEN(SUBSTITUTE(A41,"&lt;","")),LEN(A41)&lt;&gt;LEN(SUBSTITUTE(A41,"&gt;","")))),"IDs: text starting with A–Z, up to 64 characters; do not use *, ?, ~, =, &lt; or &gt;. Example: T-001.",IF(COUNTIFS('Exits'!$A$9:$A$608,A41)&lt;&gt;1,"Exit ID is duplicated",IF(B41="","Enter the parent trade ID",IF(IF(IFERROR(OR(CODE(UPPER(LEFT(B41,1)))&lt;65,CODE(UPPER(LEFT(B41,1)))&gt;90),TRUE),TRUE,OR(NOT(ISTEXT(B41)),LEN(B41)&gt;64,LEN(B41)&lt;&gt;LEN(SUBSTITUTE(B41,"*","")),LEN(B41)&lt;&gt;LEN(SUBSTITUTE(B41,"?","")),LEN(B41)&lt;&gt;LEN(SUBSTITUTE(B41,"~","")),LEN(B41)&lt;&gt;LEN(SUBSTITUTE(B41,"=","")),LEN(B41)&lt;&gt;LEN(SUBSTITUTE(B41,"&lt;","")),LEN(B41)&lt;&gt;LEN(SUBSTITUTE(B41,"&gt;","")))),"IDs: text starting with A–Z, up to 64 characters; do not use *, ?, ~, =, &lt; or &gt;. Example: T-001.",IF(COUNTIFS('Trades'!$A$9:$A$208,B41)&lt;&gt;1,"Parent trade ID must match one Trades row",IF(NOT(ISNUMBER(C41)),"Enter a valid closing date/time",IF(OR(C41&lt;1,C41&gt;2958465),"Enter a valid closing date/time",IF(NOT(ISNUMBER(D41)),"Enter a positive closed quantity",IF(OR(D41&lt;=0,D41&gt;1000000,ROUND(D41,8)&lt;&gt;D41),"Enter a positive closed quantity",IF(NOT(ISNUMBER(INDEX('Trades'!$D$9:$D$208,MATCH(B41,'Trades'!$A$9:$A$208,0)))),"Enter a valid opening date/time",IF(C41&lt;INDEX('Trades'!$D$9:$D$208,MATCH(B41,'Trades'!$A$9:$A$208,0)),"Exit precedes the opening",IF(AND(E41&lt;&gt;"",OR(NOT(ISNUMBER(E41)),E41&lt;=0)),"Enter a positive price or leave blank",IF(AND(F41&lt;&gt;"",NOT(ISNUMBER(F41))),"Gross P&amp;L must be numeric or blank",IF(AND(ISNUMBER(F41),OR(ABS(F41)&gt;1000000000,ROUND(F41,2)&lt;&gt;F41)),"Money: at most 2 decimals; absolute input value ≤ 1,000,000,000.",""))))))))))))))))</x:f>
      </x:c>
      <x:c r="I41" s="29" t="str">
        <x:f>IF(ISNUMBER(D41),ROUND(D41,8),"")</x:f>
      </x:c>
      <x:c r="J41" s="29" t="n">
        <x:f>IF(ISNUMBER(F41),1,0)</x:f>
        <x:v>0</x:v>
      </x:c>
      <x:c r="K41" s="29" t="n">
        <x:f>IF(COUNTA(A41:F41)=0,0,1)</x:f>
        <x:v>0</x:v>
      </x:c>
    </x:row>
    <x:row r="42" ht="36" customHeight="1">
      <x:c r="A42" s="34"/>
      <x:c r="B42" s="34"/>
      <x:c r="C42" s="35"/>
      <x:c r="D42" s="36"/>
      <x:c r="E42" s="36"/>
      <x:c r="F42" s="37"/>
      <x:c r="G42" s="38" t="n">
        <x:f>IF(K42=0,0,IF(H42="",1,-1))</x:f>
        <x:v>0</x:v>
      </x:c>
      <x:c r="H42" s="33" t="str">
        <x:f>IF(K42=0,"",IF(A42="","Enter an exit ID",IF(IF(IFERROR(OR(CODE(UPPER(LEFT(A42,1)))&lt;65,CODE(UPPER(LEFT(A42,1)))&gt;90),TRUE),TRUE,OR(NOT(ISTEXT(A42)),LEN(A42)&gt;64,LEN(A42)&lt;&gt;LEN(SUBSTITUTE(A42,"*","")),LEN(A42)&lt;&gt;LEN(SUBSTITUTE(A42,"?","")),LEN(A42)&lt;&gt;LEN(SUBSTITUTE(A42,"~","")),LEN(A42)&lt;&gt;LEN(SUBSTITUTE(A42,"=","")),LEN(A42)&lt;&gt;LEN(SUBSTITUTE(A42,"&lt;","")),LEN(A42)&lt;&gt;LEN(SUBSTITUTE(A42,"&gt;","")))),"IDs: text starting with A–Z, up to 64 characters; do not use *, ?, ~, =, &lt; or &gt;. Example: T-001.",IF(COUNTIFS('Exits'!$A$9:$A$608,A42)&lt;&gt;1,"Exit ID is duplicated",IF(B42="","Enter the parent trade ID",IF(IF(IFERROR(OR(CODE(UPPER(LEFT(B42,1)))&lt;65,CODE(UPPER(LEFT(B42,1)))&gt;90),TRUE),TRUE,OR(NOT(ISTEXT(B42)),LEN(B42)&gt;64,LEN(B42)&lt;&gt;LEN(SUBSTITUTE(B42,"*","")),LEN(B42)&lt;&gt;LEN(SUBSTITUTE(B42,"?","")),LEN(B42)&lt;&gt;LEN(SUBSTITUTE(B42,"~","")),LEN(B42)&lt;&gt;LEN(SUBSTITUTE(B42,"=","")),LEN(B42)&lt;&gt;LEN(SUBSTITUTE(B42,"&lt;","")),LEN(B42)&lt;&gt;LEN(SUBSTITUTE(B42,"&gt;","")))),"IDs: text starting with A–Z, up to 64 characters; do not use *, ?, ~, =, &lt; or &gt;. Example: T-001.",IF(COUNTIFS('Trades'!$A$9:$A$208,B42)&lt;&gt;1,"Parent trade ID must match one Trades row",IF(NOT(ISNUMBER(C42)),"Enter a valid closing date/time",IF(OR(C42&lt;1,C42&gt;2958465),"Enter a valid closing date/time",IF(NOT(ISNUMBER(D42)),"Enter a positive closed quantity",IF(OR(D42&lt;=0,D42&gt;1000000,ROUND(D42,8)&lt;&gt;D42),"Enter a positive closed quantity",IF(NOT(ISNUMBER(INDEX('Trades'!$D$9:$D$208,MATCH(B42,'Trades'!$A$9:$A$208,0)))),"Enter a valid opening date/time",IF(C42&lt;INDEX('Trades'!$D$9:$D$208,MATCH(B42,'Trades'!$A$9:$A$208,0)),"Exit precedes the opening",IF(AND(E42&lt;&gt;"",OR(NOT(ISNUMBER(E42)),E42&lt;=0)),"Enter a positive price or leave blank",IF(AND(F42&lt;&gt;"",NOT(ISNUMBER(F42))),"Gross P&amp;L must be numeric or blank",IF(AND(ISNUMBER(F42),OR(ABS(F42)&gt;1000000000,ROUND(F42,2)&lt;&gt;F42)),"Money: at most 2 decimals; absolute input value ≤ 1,000,000,000.",""))))))))))))))))</x:f>
      </x:c>
      <x:c r="I42" s="29" t="str">
        <x:f>IF(ISNUMBER(D42),ROUND(D42,8),"")</x:f>
      </x:c>
      <x:c r="J42" s="29" t="n">
        <x:f>IF(ISNUMBER(F42),1,0)</x:f>
        <x:v>0</x:v>
      </x:c>
      <x:c r="K42" s="29" t="n">
        <x:f>IF(COUNTA(A42:F42)=0,0,1)</x:f>
        <x:v>0</x:v>
      </x:c>
    </x:row>
    <x:row r="43" ht="36" customHeight="1">
      <x:c r="A43" s="34"/>
      <x:c r="B43" s="34"/>
      <x:c r="C43" s="35"/>
      <x:c r="D43" s="36"/>
      <x:c r="E43" s="36"/>
      <x:c r="F43" s="37"/>
      <x:c r="G43" s="38" t="n">
        <x:f>IF(K43=0,0,IF(H43="",1,-1))</x:f>
        <x:v>0</x:v>
      </x:c>
      <x:c r="H43" s="33" t="str">
        <x:f>IF(K43=0,"",IF(A43="","Enter an exit ID",IF(IF(IFERROR(OR(CODE(UPPER(LEFT(A43,1)))&lt;65,CODE(UPPER(LEFT(A43,1)))&gt;90),TRUE),TRUE,OR(NOT(ISTEXT(A43)),LEN(A43)&gt;64,LEN(A43)&lt;&gt;LEN(SUBSTITUTE(A43,"*","")),LEN(A43)&lt;&gt;LEN(SUBSTITUTE(A43,"?","")),LEN(A43)&lt;&gt;LEN(SUBSTITUTE(A43,"~","")),LEN(A43)&lt;&gt;LEN(SUBSTITUTE(A43,"=","")),LEN(A43)&lt;&gt;LEN(SUBSTITUTE(A43,"&lt;","")),LEN(A43)&lt;&gt;LEN(SUBSTITUTE(A43,"&gt;","")))),"IDs: text starting with A–Z, up to 64 characters; do not use *, ?, ~, =, &lt; or &gt;. Example: T-001.",IF(COUNTIFS('Exits'!$A$9:$A$608,A43)&lt;&gt;1,"Exit ID is duplicated",IF(B43="","Enter the parent trade ID",IF(IF(IFERROR(OR(CODE(UPPER(LEFT(B43,1)))&lt;65,CODE(UPPER(LEFT(B43,1)))&gt;90),TRUE),TRUE,OR(NOT(ISTEXT(B43)),LEN(B43)&gt;64,LEN(B43)&lt;&gt;LEN(SUBSTITUTE(B43,"*","")),LEN(B43)&lt;&gt;LEN(SUBSTITUTE(B43,"?","")),LEN(B43)&lt;&gt;LEN(SUBSTITUTE(B43,"~","")),LEN(B43)&lt;&gt;LEN(SUBSTITUTE(B43,"=","")),LEN(B43)&lt;&gt;LEN(SUBSTITUTE(B43,"&lt;","")),LEN(B43)&lt;&gt;LEN(SUBSTITUTE(B43,"&gt;","")))),"IDs: text starting with A–Z, up to 64 characters; do not use *, ?, ~, =, &lt; or &gt;. Example: T-001.",IF(COUNTIFS('Trades'!$A$9:$A$208,B43)&lt;&gt;1,"Parent trade ID must match one Trades row",IF(NOT(ISNUMBER(C43)),"Enter a valid closing date/time",IF(OR(C43&lt;1,C43&gt;2958465),"Enter a valid closing date/time",IF(NOT(ISNUMBER(D43)),"Enter a positive closed quantity",IF(OR(D43&lt;=0,D43&gt;1000000,ROUND(D43,8)&lt;&gt;D43),"Enter a positive closed quantity",IF(NOT(ISNUMBER(INDEX('Trades'!$D$9:$D$208,MATCH(B43,'Trades'!$A$9:$A$208,0)))),"Enter a valid opening date/time",IF(C43&lt;INDEX('Trades'!$D$9:$D$208,MATCH(B43,'Trades'!$A$9:$A$208,0)),"Exit precedes the opening",IF(AND(E43&lt;&gt;"",OR(NOT(ISNUMBER(E43)),E43&lt;=0)),"Enter a positive price or leave blank",IF(AND(F43&lt;&gt;"",NOT(ISNUMBER(F43))),"Gross P&amp;L must be numeric or blank",IF(AND(ISNUMBER(F43),OR(ABS(F43)&gt;1000000000,ROUND(F43,2)&lt;&gt;F43)),"Money: at most 2 decimals; absolute input value ≤ 1,000,000,000.",""))))))))))))))))</x:f>
      </x:c>
      <x:c r="I43" s="29" t="str">
        <x:f>IF(ISNUMBER(D43),ROUND(D43,8),"")</x:f>
      </x:c>
      <x:c r="J43" s="29" t="n">
        <x:f>IF(ISNUMBER(F43),1,0)</x:f>
        <x:v>0</x:v>
      </x:c>
      <x:c r="K43" s="29" t="n">
        <x:f>IF(COUNTA(A43:F43)=0,0,1)</x:f>
        <x:v>0</x:v>
      </x:c>
    </x:row>
    <x:row r="44" ht="36" customHeight="1">
      <x:c r="A44" s="34"/>
      <x:c r="B44" s="34"/>
      <x:c r="C44" s="35"/>
      <x:c r="D44" s="36"/>
      <x:c r="E44" s="36"/>
      <x:c r="F44" s="37"/>
      <x:c r="G44" s="38" t="n">
        <x:f>IF(K44=0,0,IF(H44="",1,-1))</x:f>
        <x:v>0</x:v>
      </x:c>
      <x:c r="H44" s="33" t="str">
        <x:f>IF(K44=0,"",IF(A44="","Enter an exit ID",IF(IF(IFERROR(OR(CODE(UPPER(LEFT(A44,1)))&lt;65,CODE(UPPER(LEFT(A44,1)))&gt;90),TRUE),TRUE,OR(NOT(ISTEXT(A44)),LEN(A44)&gt;64,LEN(A44)&lt;&gt;LEN(SUBSTITUTE(A44,"*","")),LEN(A44)&lt;&gt;LEN(SUBSTITUTE(A44,"?","")),LEN(A44)&lt;&gt;LEN(SUBSTITUTE(A44,"~","")),LEN(A44)&lt;&gt;LEN(SUBSTITUTE(A44,"=","")),LEN(A44)&lt;&gt;LEN(SUBSTITUTE(A44,"&lt;","")),LEN(A44)&lt;&gt;LEN(SUBSTITUTE(A44,"&gt;","")))),"IDs: text starting with A–Z, up to 64 characters; do not use *, ?, ~, =, &lt; or &gt;. Example: T-001.",IF(COUNTIFS('Exits'!$A$9:$A$608,A44)&lt;&gt;1,"Exit ID is duplicated",IF(B44="","Enter the parent trade ID",IF(IF(IFERROR(OR(CODE(UPPER(LEFT(B44,1)))&lt;65,CODE(UPPER(LEFT(B44,1)))&gt;90),TRUE),TRUE,OR(NOT(ISTEXT(B44)),LEN(B44)&gt;64,LEN(B44)&lt;&gt;LEN(SUBSTITUTE(B44,"*","")),LEN(B44)&lt;&gt;LEN(SUBSTITUTE(B44,"?","")),LEN(B44)&lt;&gt;LEN(SUBSTITUTE(B44,"~","")),LEN(B44)&lt;&gt;LEN(SUBSTITUTE(B44,"=","")),LEN(B44)&lt;&gt;LEN(SUBSTITUTE(B44,"&lt;","")),LEN(B44)&lt;&gt;LEN(SUBSTITUTE(B44,"&gt;","")))),"IDs: text starting with A–Z, up to 64 characters; do not use *, ?, ~, =, &lt; or &gt;. Example: T-001.",IF(COUNTIFS('Trades'!$A$9:$A$208,B44)&lt;&gt;1,"Parent trade ID must match one Trades row",IF(NOT(ISNUMBER(C44)),"Enter a valid closing date/time",IF(OR(C44&lt;1,C44&gt;2958465),"Enter a valid closing date/time",IF(NOT(ISNUMBER(D44)),"Enter a positive closed quantity",IF(OR(D44&lt;=0,D44&gt;1000000,ROUND(D44,8)&lt;&gt;D44),"Enter a positive closed quantity",IF(NOT(ISNUMBER(INDEX('Trades'!$D$9:$D$208,MATCH(B44,'Trades'!$A$9:$A$208,0)))),"Enter a valid opening date/time",IF(C44&lt;INDEX('Trades'!$D$9:$D$208,MATCH(B44,'Trades'!$A$9:$A$208,0)),"Exit precedes the opening",IF(AND(E44&lt;&gt;"",OR(NOT(ISNUMBER(E44)),E44&lt;=0)),"Enter a positive price or leave blank",IF(AND(F44&lt;&gt;"",NOT(ISNUMBER(F44))),"Gross P&amp;L must be numeric or blank",IF(AND(ISNUMBER(F44),OR(ABS(F44)&gt;1000000000,ROUND(F44,2)&lt;&gt;F44)),"Money: at most 2 decimals; absolute input value ≤ 1,000,000,000.",""))))))))))))))))</x:f>
      </x:c>
      <x:c r="I44" s="29" t="str">
        <x:f>IF(ISNUMBER(D44),ROUND(D44,8),"")</x:f>
      </x:c>
      <x:c r="J44" s="29" t="n">
        <x:f>IF(ISNUMBER(F44),1,0)</x:f>
        <x:v>0</x:v>
      </x:c>
      <x:c r="K44" s="29" t="n">
        <x:f>IF(COUNTA(A44:F44)=0,0,1)</x:f>
        <x:v>0</x:v>
      </x:c>
    </x:row>
    <x:row r="45" ht="36" customHeight="1">
      <x:c r="A45" s="34"/>
      <x:c r="B45" s="34"/>
      <x:c r="C45" s="35"/>
      <x:c r="D45" s="36"/>
      <x:c r="E45" s="36"/>
      <x:c r="F45" s="37"/>
      <x:c r="G45" s="38" t="n">
        <x:f>IF(K45=0,0,IF(H45="",1,-1))</x:f>
        <x:v>0</x:v>
      </x:c>
      <x:c r="H45" s="33" t="str">
        <x:f>IF(K45=0,"",IF(A45="","Enter an exit ID",IF(IF(IFERROR(OR(CODE(UPPER(LEFT(A45,1)))&lt;65,CODE(UPPER(LEFT(A45,1)))&gt;90),TRUE),TRUE,OR(NOT(ISTEXT(A45)),LEN(A45)&gt;64,LEN(A45)&lt;&gt;LEN(SUBSTITUTE(A45,"*","")),LEN(A45)&lt;&gt;LEN(SUBSTITUTE(A45,"?","")),LEN(A45)&lt;&gt;LEN(SUBSTITUTE(A45,"~","")),LEN(A45)&lt;&gt;LEN(SUBSTITUTE(A45,"=","")),LEN(A45)&lt;&gt;LEN(SUBSTITUTE(A45,"&lt;","")),LEN(A45)&lt;&gt;LEN(SUBSTITUTE(A45,"&gt;","")))),"IDs: text starting with A–Z, up to 64 characters; do not use *, ?, ~, =, &lt; or &gt;. Example: T-001.",IF(COUNTIFS('Exits'!$A$9:$A$608,A45)&lt;&gt;1,"Exit ID is duplicated",IF(B45="","Enter the parent trade ID",IF(IF(IFERROR(OR(CODE(UPPER(LEFT(B45,1)))&lt;65,CODE(UPPER(LEFT(B45,1)))&gt;90),TRUE),TRUE,OR(NOT(ISTEXT(B45)),LEN(B45)&gt;64,LEN(B45)&lt;&gt;LEN(SUBSTITUTE(B45,"*","")),LEN(B45)&lt;&gt;LEN(SUBSTITUTE(B45,"?","")),LEN(B45)&lt;&gt;LEN(SUBSTITUTE(B45,"~","")),LEN(B45)&lt;&gt;LEN(SUBSTITUTE(B45,"=","")),LEN(B45)&lt;&gt;LEN(SUBSTITUTE(B45,"&lt;","")),LEN(B45)&lt;&gt;LEN(SUBSTITUTE(B45,"&gt;","")))),"IDs: text starting with A–Z, up to 64 characters; do not use *, ?, ~, =, &lt; or &gt;. Example: T-001.",IF(COUNTIFS('Trades'!$A$9:$A$208,B45)&lt;&gt;1,"Parent trade ID must match one Trades row",IF(NOT(ISNUMBER(C45)),"Enter a valid closing date/time",IF(OR(C45&lt;1,C45&gt;2958465),"Enter a valid closing date/time",IF(NOT(ISNUMBER(D45)),"Enter a positive closed quantity",IF(OR(D45&lt;=0,D45&gt;1000000,ROUND(D45,8)&lt;&gt;D45),"Enter a positive closed quantity",IF(NOT(ISNUMBER(INDEX('Trades'!$D$9:$D$208,MATCH(B45,'Trades'!$A$9:$A$208,0)))),"Enter a valid opening date/time",IF(C45&lt;INDEX('Trades'!$D$9:$D$208,MATCH(B45,'Trades'!$A$9:$A$208,0)),"Exit precedes the opening",IF(AND(E45&lt;&gt;"",OR(NOT(ISNUMBER(E45)),E45&lt;=0)),"Enter a positive price or leave blank",IF(AND(F45&lt;&gt;"",NOT(ISNUMBER(F45))),"Gross P&amp;L must be numeric or blank",IF(AND(ISNUMBER(F45),OR(ABS(F45)&gt;1000000000,ROUND(F45,2)&lt;&gt;F45)),"Money: at most 2 decimals; absolute input value ≤ 1,000,000,000.",""))))))))))))))))</x:f>
      </x:c>
      <x:c r="I45" s="29" t="str">
        <x:f>IF(ISNUMBER(D45),ROUND(D45,8),"")</x:f>
      </x:c>
      <x:c r="J45" s="29" t="n">
        <x:f>IF(ISNUMBER(F45),1,0)</x:f>
        <x:v>0</x:v>
      </x:c>
      <x:c r="K45" s="29" t="n">
        <x:f>IF(COUNTA(A45:F45)=0,0,1)</x:f>
        <x:v>0</x:v>
      </x:c>
    </x:row>
    <x:row r="46" ht="36" customHeight="1">
      <x:c r="A46" s="34"/>
      <x:c r="B46" s="34"/>
      <x:c r="C46" s="35"/>
      <x:c r="D46" s="36"/>
      <x:c r="E46" s="36"/>
      <x:c r="F46" s="37"/>
      <x:c r="G46" s="38" t="n">
        <x:f>IF(K46=0,0,IF(H46="",1,-1))</x:f>
        <x:v>0</x:v>
      </x:c>
      <x:c r="H46" s="33" t="str">
        <x:f>IF(K46=0,"",IF(A46="","Enter an exit ID",IF(IF(IFERROR(OR(CODE(UPPER(LEFT(A46,1)))&lt;65,CODE(UPPER(LEFT(A46,1)))&gt;90),TRUE),TRUE,OR(NOT(ISTEXT(A46)),LEN(A46)&gt;64,LEN(A46)&lt;&gt;LEN(SUBSTITUTE(A46,"*","")),LEN(A46)&lt;&gt;LEN(SUBSTITUTE(A46,"?","")),LEN(A46)&lt;&gt;LEN(SUBSTITUTE(A46,"~","")),LEN(A46)&lt;&gt;LEN(SUBSTITUTE(A46,"=","")),LEN(A46)&lt;&gt;LEN(SUBSTITUTE(A46,"&lt;","")),LEN(A46)&lt;&gt;LEN(SUBSTITUTE(A46,"&gt;","")))),"IDs: text starting with A–Z, up to 64 characters; do not use *, ?, ~, =, &lt; or &gt;. Example: T-001.",IF(COUNTIFS('Exits'!$A$9:$A$608,A46)&lt;&gt;1,"Exit ID is duplicated",IF(B46="","Enter the parent trade ID",IF(IF(IFERROR(OR(CODE(UPPER(LEFT(B46,1)))&lt;65,CODE(UPPER(LEFT(B46,1)))&gt;90),TRUE),TRUE,OR(NOT(ISTEXT(B46)),LEN(B46)&gt;64,LEN(B46)&lt;&gt;LEN(SUBSTITUTE(B46,"*","")),LEN(B46)&lt;&gt;LEN(SUBSTITUTE(B46,"?","")),LEN(B46)&lt;&gt;LEN(SUBSTITUTE(B46,"~","")),LEN(B46)&lt;&gt;LEN(SUBSTITUTE(B46,"=","")),LEN(B46)&lt;&gt;LEN(SUBSTITUTE(B46,"&lt;","")),LEN(B46)&lt;&gt;LEN(SUBSTITUTE(B46,"&gt;","")))),"IDs: text starting with A–Z, up to 64 characters; do not use *, ?, ~, =, &lt; or &gt;. Example: T-001.",IF(COUNTIFS('Trades'!$A$9:$A$208,B46)&lt;&gt;1,"Parent trade ID must match one Trades row",IF(NOT(ISNUMBER(C46)),"Enter a valid closing date/time",IF(OR(C46&lt;1,C46&gt;2958465),"Enter a valid closing date/time",IF(NOT(ISNUMBER(D46)),"Enter a positive closed quantity",IF(OR(D46&lt;=0,D46&gt;1000000,ROUND(D46,8)&lt;&gt;D46),"Enter a positive closed quantity",IF(NOT(ISNUMBER(INDEX('Trades'!$D$9:$D$208,MATCH(B46,'Trades'!$A$9:$A$208,0)))),"Enter a valid opening date/time",IF(C46&lt;INDEX('Trades'!$D$9:$D$208,MATCH(B46,'Trades'!$A$9:$A$208,0)),"Exit precedes the opening",IF(AND(E46&lt;&gt;"",OR(NOT(ISNUMBER(E46)),E46&lt;=0)),"Enter a positive price or leave blank",IF(AND(F46&lt;&gt;"",NOT(ISNUMBER(F46))),"Gross P&amp;L must be numeric or blank",IF(AND(ISNUMBER(F46),OR(ABS(F46)&gt;1000000000,ROUND(F46,2)&lt;&gt;F46)),"Money: at most 2 decimals; absolute input value ≤ 1,000,000,000.",""))))))))))))))))</x:f>
      </x:c>
      <x:c r="I46" s="29" t="str">
        <x:f>IF(ISNUMBER(D46),ROUND(D46,8),"")</x:f>
      </x:c>
      <x:c r="J46" s="29" t="n">
        <x:f>IF(ISNUMBER(F46),1,0)</x:f>
        <x:v>0</x:v>
      </x:c>
      <x:c r="K46" s="29" t="n">
        <x:f>IF(COUNTA(A46:F46)=0,0,1)</x:f>
        <x:v>0</x:v>
      </x:c>
    </x:row>
    <x:row r="47" ht="36" customHeight="1">
      <x:c r="A47" s="34"/>
      <x:c r="B47" s="34"/>
      <x:c r="C47" s="35"/>
      <x:c r="D47" s="36"/>
      <x:c r="E47" s="36"/>
      <x:c r="F47" s="37"/>
      <x:c r="G47" s="38" t="n">
        <x:f>IF(K47=0,0,IF(H47="",1,-1))</x:f>
        <x:v>0</x:v>
      </x:c>
      <x:c r="H47" s="33" t="str">
        <x:f>IF(K47=0,"",IF(A47="","Enter an exit ID",IF(IF(IFERROR(OR(CODE(UPPER(LEFT(A47,1)))&lt;65,CODE(UPPER(LEFT(A47,1)))&gt;90),TRUE),TRUE,OR(NOT(ISTEXT(A47)),LEN(A47)&gt;64,LEN(A47)&lt;&gt;LEN(SUBSTITUTE(A47,"*","")),LEN(A47)&lt;&gt;LEN(SUBSTITUTE(A47,"?","")),LEN(A47)&lt;&gt;LEN(SUBSTITUTE(A47,"~","")),LEN(A47)&lt;&gt;LEN(SUBSTITUTE(A47,"=","")),LEN(A47)&lt;&gt;LEN(SUBSTITUTE(A47,"&lt;","")),LEN(A47)&lt;&gt;LEN(SUBSTITUTE(A47,"&gt;","")))),"IDs: text starting with A–Z, up to 64 characters; do not use *, ?, ~, =, &lt; or &gt;. Example: T-001.",IF(COUNTIFS('Exits'!$A$9:$A$608,A47)&lt;&gt;1,"Exit ID is duplicated",IF(B47="","Enter the parent trade ID",IF(IF(IFERROR(OR(CODE(UPPER(LEFT(B47,1)))&lt;65,CODE(UPPER(LEFT(B47,1)))&gt;90),TRUE),TRUE,OR(NOT(ISTEXT(B47)),LEN(B47)&gt;64,LEN(B47)&lt;&gt;LEN(SUBSTITUTE(B47,"*","")),LEN(B47)&lt;&gt;LEN(SUBSTITUTE(B47,"?","")),LEN(B47)&lt;&gt;LEN(SUBSTITUTE(B47,"~","")),LEN(B47)&lt;&gt;LEN(SUBSTITUTE(B47,"=","")),LEN(B47)&lt;&gt;LEN(SUBSTITUTE(B47,"&lt;","")),LEN(B47)&lt;&gt;LEN(SUBSTITUTE(B47,"&gt;","")))),"IDs: text starting with A–Z, up to 64 characters; do not use *, ?, ~, =, &lt; or &gt;. Example: T-001.",IF(COUNTIFS('Trades'!$A$9:$A$208,B47)&lt;&gt;1,"Parent trade ID must match one Trades row",IF(NOT(ISNUMBER(C47)),"Enter a valid closing date/time",IF(OR(C47&lt;1,C47&gt;2958465),"Enter a valid closing date/time",IF(NOT(ISNUMBER(D47)),"Enter a positive closed quantity",IF(OR(D47&lt;=0,D47&gt;1000000,ROUND(D47,8)&lt;&gt;D47),"Enter a positive closed quantity",IF(NOT(ISNUMBER(INDEX('Trades'!$D$9:$D$208,MATCH(B47,'Trades'!$A$9:$A$208,0)))),"Enter a valid opening date/time",IF(C47&lt;INDEX('Trades'!$D$9:$D$208,MATCH(B47,'Trades'!$A$9:$A$208,0)),"Exit precedes the opening",IF(AND(E47&lt;&gt;"",OR(NOT(ISNUMBER(E47)),E47&lt;=0)),"Enter a positive price or leave blank",IF(AND(F47&lt;&gt;"",NOT(ISNUMBER(F47))),"Gross P&amp;L must be numeric or blank",IF(AND(ISNUMBER(F47),OR(ABS(F47)&gt;1000000000,ROUND(F47,2)&lt;&gt;F47)),"Money: at most 2 decimals; absolute input value ≤ 1,000,000,000.",""))))))))))))))))</x:f>
      </x:c>
      <x:c r="I47" s="29" t="str">
        <x:f>IF(ISNUMBER(D47),ROUND(D47,8),"")</x:f>
      </x:c>
      <x:c r="J47" s="29" t="n">
        <x:f>IF(ISNUMBER(F47),1,0)</x:f>
        <x:v>0</x:v>
      </x:c>
      <x:c r="K47" s="29" t="n">
        <x:f>IF(COUNTA(A47:F47)=0,0,1)</x:f>
        <x:v>0</x:v>
      </x:c>
    </x:row>
    <x:row r="48" ht="36" customHeight="1">
      <x:c r="A48" s="34"/>
      <x:c r="B48" s="34"/>
      <x:c r="C48" s="35"/>
      <x:c r="D48" s="36"/>
      <x:c r="E48" s="36"/>
      <x:c r="F48" s="37"/>
      <x:c r="G48" s="38" t="n">
        <x:f>IF(K48=0,0,IF(H48="",1,-1))</x:f>
        <x:v>0</x:v>
      </x:c>
      <x:c r="H48" s="33" t="str">
        <x:f>IF(K48=0,"",IF(A48="","Enter an exit ID",IF(IF(IFERROR(OR(CODE(UPPER(LEFT(A48,1)))&lt;65,CODE(UPPER(LEFT(A48,1)))&gt;90),TRUE),TRUE,OR(NOT(ISTEXT(A48)),LEN(A48)&gt;64,LEN(A48)&lt;&gt;LEN(SUBSTITUTE(A48,"*","")),LEN(A48)&lt;&gt;LEN(SUBSTITUTE(A48,"?","")),LEN(A48)&lt;&gt;LEN(SUBSTITUTE(A48,"~","")),LEN(A48)&lt;&gt;LEN(SUBSTITUTE(A48,"=","")),LEN(A48)&lt;&gt;LEN(SUBSTITUTE(A48,"&lt;","")),LEN(A48)&lt;&gt;LEN(SUBSTITUTE(A48,"&gt;","")))),"IDs: text starting with A–Z, up to 64 characters; do not use *, ?, ~, =, &lt; or &gt;. Example: T-001.",IF(COUNTIFS('Exits'!$A$9:$A$608,A48)&lt;&gt;1,"Exit ID is duplicated",IF(B48="","Enter the parent trade ID",IF(IF(IFERROR(OR(CODE(UPPER(LEFT(B48,1)))&lt;65,CODE(UPPER(LEFT(B48,1)))&gt;90),TRUE),TRUE,OR(NOT(ISTEXT(B48)),LEN(B48)&gt;64,LEN(B48)&lt;&gt;LEN(SUBSTITUTE(B48,"*","")),LEN(B48)&lt;&gt;LEN(SUBSTITUTE(B48,"?","")),LEN(B48)&lt;&gt;LEN(SUBSTITUTE(B48,"~","")),LEN(B48)&lt;&gt;LEN(SUBSTITUTE(B48,"=","")),LEN(B48)&lt;&gt;LEN(SUBSTITUTE(B48,"&lt;","")),LEN(B48)&lt;&gt;LEN(SUBSTITUTE(B48,"&gt;","")))),"IDs: text starting with A–Z, up to 64 characters; do not use *, ?, ~, =, &lt; or &gt;. Example: T-001.",IF(COUNTIFS('Trades'!$A$9:$A$208,B48)&lt;&gt;1,"Parent trade ID must match one Trades row",IF(NOT(ISNUMBER(C48)),"Enter a valid closing date/time",IF(OR(C48&lt;1,C48&gt;2958465),"Enter a valid closing date/time",IF(NOT(ISNUMBER(D48)),"Enter a positive closed quantity",IF(OR(D48&lt;=0,D48&gt;1000000,ROUND(D48,8)&lt;&gt;D48),"Enter a positive closed quantity",IF(NOT(ISNUMBER(INDEX('Trades'!$D$9:$D$208,MATCH(B48,'Trades'!$A$9:$A$208,0)))),"Enter a valid opening date/time",IF(C48&lt;INDEX('Trades'!$D$9:$D$208,MATCH(B48,'Trades'!$A$9:$A$208,0)),"Exit precedes the opening",IF(AND(E48&lt;&gt;"",OR(NOT(ISNUMBER(E48)),E48&lt;=0)),"Enter a positive price or leave blank",IF(AND(F48&lt;&gt;"",NOT(ISNUMBER(F48))),"Gross P&amp;L must be numeric or blank",IF(AND(ISNUMBER(F48),OR(ABS(F48)&gt;1000000000,ROUND(F48,2)&lt;&gt;F48)),"Money: at most 2 decimals; absolute input value ≤ 1,000,000,000.",""))))))))))))))))</x:f>
      </x:c>
      <x:c r="I48" s="29" t="str">
        <x:f>IF(ISNUMBER(D48),ROUND(D48,8),"")</x:f>
      </x:c>
      <x:c r="J48" s="29" t="n">
        <x:f>IF(ISNUMBER(F48),1,0)</x:f>
        <x:v>0</x:v>
      </x:c>
      <x:c r="K48" s="29" t="n">
        <x:f>IF(COUNTA(A48:F48)=0,0,1)</x:f>
        <x:v>0</x:v>
      </x:c>
    </x:row>
    <x:row r="49" ht="36" customHeight="1">
      <x:c r="A49" s="34"/>
      <x:c r="B49" s="34"/>
      <x:c r="C49" s="35"/>
      <x:c r="D49" s="36"/>
      <x:c r="E49" s="36"/>
      <x:c r="F49" s="37"/>
      <x:c r="G49" s="38" t="n">
        <x:f>IF(K49=0,0,IF(H49="",1,-1))</x:f>
        <x:v>0</x:v>
      </x:c>
      <x:c r="H49" s="33" t="str">
        <x:f>IF(K49=0,"",IF(A49="","Enter an exit ID",IF(IF(IFERROR(OR(CODE(UPPER(LEFT(A49,1)))&lt;65,CODE(UPPER(LEFT(A49,1)))&gt;90),TRUE),TRUE,OR(NOT(ISTEXT(A49)),LEN(A49)&gt;64,LEN(A49)&lt;&gt;LEN(SUBSTITUTE(A49,"*","")),LEN(A49)&lt;&gt;LEN(SUBSTITUTE(A49,"?","")),LEN(A49)&lt;&gt;LEN(SUBSTITUTE(A49,"~","")),LEN(A49)&lt;&gt;LEN(SUBSTITUTE(A49,"=","")),LEN(A49)&lt;&gt;LEN(SUBSTITUTE(A49,"&lt;","")),LEN(A49)&lt;&gt;LEN(SUBSTITUTE(A49,"&gt;","")))),"IDs: text starting with A–Z, up to 64 characters; do not use *, ?, ~, =, &lt; or &gt;. Example: T-001.",IF(COUNTIFS('Exits'!$A$9:$A$608,A49)&lt;&gt;1,"Exit ID is duplicated",IF(B49="","Enter the parent trade ID",IF(IF(IFERROR(OR(CODE(UPPER(LEFT(B49,1)))&lt;65,CODE(UPPER(LEFT(B49,1)))&gt;90),TRUE),TRUE,OR(NOT(ISTEXT(B49)),LEN(B49)&gt;64,LEN(B49)&lt;&gt;LEN(SUBSTITUTE(B49,"*","")),LEN(B49)&lt;&gt;LEN(SUBSTITUTE(B49,"?","")),LEN(B49)&lt;&gt;LEN(SUBSTITUTE(B49,"~","")),LEN(B49)&lt;&gt;LEN(SUBSTITUTE(B49,"=","")),LEN(B49)&lt;&gt;LEN(SUBSTITUTE(B49,"&lt;","")),LEN(B49)&lt;&gt;LEN(SUBSTITUTE(B49,"&gt;","")))),"IDs: text starting with A–Z, up to 64 characters; do not use *, ?, ~, =, &lt; or &gt;. Example: T-001.",IF(COUNTIFS('Trades'!$A$9:$A$208,B49)&lt;&gt;1,"Parent trade ID must match one Trades row",IF(NOT(ISNUMBER(C49)),"Enter a valid closing date/time",IF(OR(C49&lt;1,C49&gt;2958465),"Enter a valid closing date/time",IF(NOT(ISNUMBER(D49)),"Enter a positive closed quantity",IF(OR(D49&lt;=0,D49&gt;1000000,ROUND(D49,8)&lt;&gt;D49),"Enter a positive closed quantity",IF(NOT(ISNUMBER(INDEX('Trades'!$D$9:$D$208,MATCH(B49,'Trades'!$A$9:$A$208,0)))),"Enter a valid opening date/time",IF(C49&lt;INDEX('Trades'!$D$9:$D$208,MATCH(B49,'Trades'!$A$9:$A$208,0)),"Exit precedes the opening",IF(AND(E49&lt;&gt;"",OR(NOT(ISNUMBER(E49)),E49&lt;=0)),"Enter a positive price or leave blank",IF(AND(F49&lt;&gt;"",NOT(ISNUMBER(F49))),"Gross P&amp;L must be numeric or blank",IF(AND(ISNUMBER(F49),OR(ABS(F49)&gt;1000000000,ROUND(F49,2)&lt;&gt;F49)),"Money: at most 2 decimals; absolute input value ≤ 1,000,000,000.",""))))))))))))))))</x:f>
      </x:c>
      <x:c r="I49" s="29" t="str">
        <x:f>IF(ISNUMBER(D49),ROUND(D49,8),"")</x:f>
      </x:c>
      <x:c r="J49" s="29" t="n">
        <x:f>IF(ISNUMBER(F49),1,0)</x:f>
        <x:v>0</x:v>
      </x:c>
      <x:c r="K49" s="29" t="n">
        <x:f>IF(COUNTA(A49:F49)=0,0,1)</x:f>
        <x:v>0</x:v>
      </x:c>
    </x:row>
    <x:row r="50" ht="36" customHeight="1">
      <x:c r="A50" s="34"/>
      <x:c r="B50" s="34"/>
      <x:c r="C50" s="35"/>
      <x:c r="D50" s="36"/>
      <x:c r="E50" s="36"/>
      <x:c r="F50" s="37"/>
      <x:c r="G50" s="38" t="n">
        <x:f>IF(K50=0,0,IF(H50="",1,-1))</x:f>
        <x:v>0</x:v>
      </x:c>
      <x:c r="H50" s="33" t="str">
        <x:f>IF(K50=0,"",IF(A50="","Enter an exit ID",IF(IF(IFERROR(OR(CODE(UPPER(LEFT(A50,1)))&lt;65,CODE(UPPER(LEFT(A50,1)))&gt;90),TRUE),TRUE,OR(NOT(ISTEXT(A50)),LEN(A50)&gt;64,LEN(A50)&lt;&gt;LEN(SUBSTITUTE(A50,"*","")),LEN(A50)&lt;&gt;LEN(SUBSTITUTE(A50,"?","")),LEN(A50)&lt;&gt;LEN(SUBSTITUTE(A50,"~","")),LEN(A50)&lt;&gt;LEN(SUBSTITUTE(A50,"=","")),LEN(A50)&lt;&gt;LEN(SUBSTITUTE(A50,"&lt;","")),LEN(A50)&lt;&gt;LEN(SUBSTITUTE(A50,"&gt;","")))),"IDs: text starting with A–Z, up to 64 characters; do not use *, ?, ~, =, &lt; or &gt;. Example: T-001.",IF(COUNTIFS('Exits'!$A$9:$A$608,A50)&lt;&gt;1,"Exit ID is duplicated",IF(B50="","Enter the parent trade ID",IF(IF(IFERROR(OR(CODE(UPPER(LEFT(B50,1)))&lt;65,CODE(UPPER(LEFT(B50,1)))&gt;90),TRUE),TRUE,OR(NOT(ISTEXT(B50)),LEN(B50)&gt;64,LEN(B50)&lt;&gt;LEN(SUBSTITUTE(B50,"*","")),LEN(B50)&lt;&gt;LEN(SUBSTITUTE(B50,"?","")),LEN(B50)&lt;&gt;LEN(SUBSTITUTE(B50,"~","")),LEN(B50)&lt;&gt;LEN(SUBSTITUTE(B50,"=","")),LEN(B50)&lt;&gt;LEN(SUBSTITUTE(B50,"&lt;","")),LEN(B50)&lt;&gt;LEN(SUBSTITUTE(B50,"&gt;","")))),"IDs: text starting with A–Z, up to 64 characters; do not use *, ?, ~, =, &lt; or &gt;. Example: T-001.",IF(COUNTIFS('Trades'!$A$9:$A$208,B50)&lt;&gt;1,"Parent trade ID must match one Trades row",IF(NOT(ISNUMBER(C50)),"Enter a valid closing date/time",IF(OR(C50&lt;1,C50&gt;2958465),"Enter a valid closing date/time",IF(NOT(ISNUMBER(D50)),"Enter a positive closed quantity",IF(OR(D50&lt;=0,D50&gt;1000000,ROUND(D50,8)&lt;&gt;D50),"Enter a positive closed quantity",IF(NOT(ISNUMBER(INDEX('Trades'!$D$9:$D$208,MATCH(B50,'Trades'!$A$9:$A$208,0)))),"Enter a valid opening date/time",IF(C50&lt;INDEX('Trades'!$D$9:$D$208,MATCH(B50,'Trades'!$A$9:$A$208,0)),"Exit precedes the opening",IF(AND(E50&lt;&gt;"",OR(NOT(ISNUMBER(E50)),E50&lt;=0)),"Enter a positive price or leave blank",IF(AND(F50&lt;&gt;"",NOT(ISNUMBER(F50))),"Gross P&amp;L must be numeric or blank",IF(AND(ISNUMBER(F50),OR(ABS(F50)&gt;1000000000,ROUND(F50,2)&lt;&gt;F50)),"Money: at most 2 decimals; absolute input value ≤ 1,000,000,000.",""))))))))))))))))</x:f>
      </x:c>
      <x:c r="I50" s="29" t="str">
        <x:f>IF(ISNUMBER(D50),ROUND(D50,8),"")</x:f>
      </x:c>
      <x:c r="J50" s="29" t="n">
        <x:f>IF(ISNUMBER(F50),1,0)</x:f>
        <x:v>0</x:v>
      </x:c>
      <x:c r="K50" s="29" t="n">
        <x:f>IF(COUNTA(A50:F50)=0,0,1)</x:f>
        <x:v>0</x:v>
      </x:c>
    </x:row>
    <x:row r="51" ht="36" customHeight="1">
      <x:c r="A51" s="34"/>
      <x:c r="B51" s="34"/>
      <x:c r="C51" s="35"/>
      <x:c r="D51" s="36"/>
      <x:c r="E51" s="36"/>
      <x:c r="F51" s="37"/>
      <x:c r="G51" s="38" t="n">
        <x:f>IF(K51=0,0,IF(H51="",1,-1))</x:f>
        <x:v>0</x:v>
      </x:c>
      <x:c r="H51" s="33" t="str">
        <x:f>IF(K51=0,"",IF(A51="","Enter an exit ID",IF(IF(IFERROR(OR(CODE(UPPER(LEFT(A51,1)))&lt;65,CODE(UPPER(LEFT(A51,1)))&gt;90),TRUE),TRUE,OR(NOT(ISTEXT(A51)),LEN(A51)&gt;64,LEN(A51)&lt;&gt;LEN(SUBSTITUTE(A51,"*","")),LEN(A51)&lt;&gt;LEN(SUBSTITUTE(A51,"?","")),LEN(A51)&lt;&gt;LEN(SUBSTITUTE(A51,"~","")),LEN(A51)&lt;&gt;LEN(SUBSTITUTE(A51,"=","")),LEN(A51)&lt;&gt;LEN(SUBSTITUTE(A51,"&lt;","")),LEN(A51)&lt;&gt;LEN(SUBSTITUTE(A51,"&gt;","")))),"IDs: text starting with A–Z, up to 64 characters; do not use *, ?, ~, =, &lt; or &gt;. Example: T-001.",IF(COUNTIFS('Exits'!$A$9:$A$608,A51)&lt;&gt;1,"Exit ID is duplicated",IF(B51="","Enter the parent trade ID",IF(IF(IFERROR(OR(CODE(UPPER(LEFT(B51,1)))&lt;65,CODE(UPPER(LEFT(B51,1)))&gt;90),TRUE),TRUE,OR(NOT(ISTEXT(B51)),LEN(B51)&gt;64,LEN(B51)&lt;&gt;LEN(SUBSTITUTE(B51,"*","")),LEN(B51)&lt;&gt;LEN(SUBSTITUTE(B51,"?","")),LEN(B51)&lt;&gt;LEN(SUBSTITUTE(B51,"~","")),LEN(B51)&lt;&gt;LEN(SUBSTITUTE(B51,"=","")),LEN(B51)&lt;&gt;LEN(SUBSTITUTE(B51,"&lt;","")),LEN(B51)&lt;&gt;LEN(SUBSTITUTE(B51,"&gt;","")))),"IDs: text starting with A–Z, up to 64 characters; do not use *, ?, ~, =, &lt; or &gt;. Example: T-001.",IF(COUNTIFS('Trades'!$A$9:$A$208,B51)&lt;&gt;1,"Parent trade ID must match one Trades row",IF(NOT(ISNUMBER(C51)),"Enter a valid closing date/time",IF(OR(C51&lt;1,C51&gt;2958465),"Enter a valid closing date/time",IF(NOT(ISNUMBER(D51)),"Enter a positive closed quantity",IF(OR(D51&lt;=0,D51&gt;1000000,ROUND(D51,8)&lt;&gt;D51),"Enter a positive closed quantity",IF(NOT(ISNUMBER(INDEX('Trades'!$D$9:$D$208,MATCH(B51,'Trades'!$A$9:$A$208,0)))),"Enter a valid opening date/time",IF(C51&lt;INDEX('Trades'!$D$9:$D$208,MATCH(B51,'Trades'!$A$9:$A$208,0)),"Exit precedes the opening",IF(AND(E51&lt;&gt;"",OR(NOT(ISNUMBER(E51)),E51&lt;=0)),"Enter a positive price or leave blank",IF(AND(F51&lt;&gt;"",NOT(ISNUMBER(F51))),"Gross P&amp;L must be numeric or blank",IF(AND(ISNUMBER(F51),OR(ABS(F51)&gt;1000000000,ROUND(F51,2)&lt;&gt;F51)),"Money: at most 2 decimals; absolute input value ≤ 1,000,000,000.",""))))))))))))))))</x:f>
      </x:c>
      <x:c r="I51" s="29" t="str">
        <x:f>IF(ISNUMBER(D51),ROUND(D51,8),"")</x:f>
      </x:c>
      <x:c r="J51" s="29" t="n">
        <x:f>IF(ISNUMBER(F51),1,0)</x:f>
        <x:v>0</x:v>
      </x:c>
      <x:c r="K51" s="29" t="n">
        <x:f>IF(COUNTA(A51:F51)=0,0,1)</x:f>
        <x:v>0</x:v>
      </x:c>
    </x:row>
    <x:row r="52" ht="36" customHeight="1">
      <x:c r="A52" s="34"/>
      <x:c r="B52" s="34"/>
      <x:c r="C52" s="35"/>
      <x:c r="D52" s="36"/>
      <x:c r="E52" s="36"/>
      <x:c r="F52" s="37"/>
      <x:c r="G52" s="38" t="n">
        <x:f>IF(K52=0,0,IF(H52="",1,-1))</x:f>
        <x:v>0</x:v>
      </x:c>
      <x:c r="H52" s="33" t="str">
        <x:f>IF(K52=0,"",IF(A52="","Enter an exit ID",IF(IF(IFERROR(OR(CODE(UPPER(LEFT(A52,1)))&lt;65,CODE(UPPER(LEFT(A52,1)))&gt;90),TRUE),TRUE,OR(NOT(ISTEXT(A52)),LEN(A52)&gt;64,LEN(A52)&lt;&gt;LEN(SUBSTITUTE(A52,"*","")),LEN(A52)&lt;&gt;LEN(SUBSTITUTE(A52,"?","")),LEN(A52)&lt;&gt;LEN(SUBSTITUTE(A52,"~","")),LEN(A52)&lt;&gt;LEN(SUBSTITUTE(A52,"=","")),LEN(A52)&lt;&gt;LEN(SUBSTITUTE(A52,"&lt;","")),LEN(A52)&lt;&gt;LEN(SUBSTITUTE(A52,"&gt;","")))),"IDs: text starting with A–Z, up to 64 characters; do not use *, ?, ~, =, &lt; or &gt;. Example: T-001.",IF(COUNTIFS('Exits'!$A$9:$A$608,A52)&lt;&gt;1,"Exit ID is duplicated",IF(B52="","Enter the parent trade ID",IF(IF(IFERROR(OR(CODE(UPPER(LEFT(B52,1)))&lt;65,CODE(UPPER(LEFT(B52,1)))&gt;90),TRUE),TRUE,OR(NOT(ISTEXT(B52)),LEN(B52)&gt;64,LEN(B52)&lt;&gt;LEN(SUBSTITUTE(B52,"*","")),LEN(B52)&lt;&gt;LEN(SUBSTITUTE(B52,"?","")),LEN(B52)&lt;&gt;LEN(SUBSTITUTE(B52,"~","")),LEN(B52)&lt;&gt;LEN(SUBSTITUTE(B52,"=","")),LEN(B52)&lt;&gt;LEN(SUBSTITUTE(B52,"&lt;","")),LEN(B52)&lt;&gt;LEN(SUBSTITUTE(B52,"&gt;","")))),"IDs: text starting with A–Z, up to 64 characters; do not use *, ?, ~, =, &lt; or &gt;. Example: T-001.",IF(COUNTIFS('Trades'!$A$9:$A$208,B52)&lt;&gt;1,"Parent trade ID must match one Trades row",IF(NOT(ISNUMBER(C52)),"Enter a valid closing date/time",IF(OR(C52&lt;1,C52&gt;2958465),"Enter a valid closing date/time",IF(NOT(ISNUMBER(D52)),"Enter a positive closed quantity",IF(OR(D52&lt;=0,D52&gt;1000000,ROUND(D52,8)&lt;&gt;D52),"Enter a positive closed quantity",IF(NOT(ISNUMBER(INDEX('Trades'!$D$9:$D$208,MATCH(B52,'Trades'!$A$9:$A$208,0)))),"Enter a valid opening date/time",IF(C52&lt;INDEX('Trades'!$D$9:$D$208,MATCH(B52,'Trades'!$A$9:$A$208,0)),"Exit precedes the opening",IF(AND(E52&lt;&gt;"",OR(NOT(ISNUMBER(E52)),E52&lt;=0)),"Enter a positive price or leave blank",IF(AND(F52&lt;&gt;"",NOT(ISNUMBER(F52))),"Gross P&amp;L must be numeric or blank",IF(AND(ISNUMBER(F52),OR(ABS(F52)&gt;1000000000,ROUND(F52,2)&lt;&gt;F52)),"Money: at most 2 decimals; absolute input value ≤ 1,000,000,000.",""))))))))))))))))</x:f>
      </x:c>
      <x:c r="I52" s="29" t="str">
        <x:f>IF(ISNUMBER(D52),ROUND(D52,8),"")</x:f>
      </x:c>
      <x:c r="J52" s="29" t="n">
        <x:f>IF(ISNUMBER(F52),1,0)</x:f>
        <x:v>0</x:v>
      </x:c>
      <x:c r="K52" s="29" t="n">
        <x:f>IF(COUNTA(A52:F52)=0,0,1)</x:f>
        <x:v>0</x:v>
      </x:c>
    </x:row>
    <x:row r="53" ht="36" customHeight="1">
      <x:c r="A53" s="34"/>
      <x:c r="B53" s="34"/>
      <x:c r="C53" s="35"/>
      <x:c r="D53" s="36"/>
      <x:c r="E53" s="36"/>
      <x:c r="F53" s="37"/>
      <x:c r="G53" s="38" t="n">
        <x:f>IF(K53=0,0,IF(H53="",1,-1))</x:f>
        <x:v>0</x:v>
      </x:c>
      <x:c r="H53" s="33" t="str">
        <x:f>IF(K53=0,"",IF(A53="","Enter an exit ID",IF(IF(IFERROR(OR(CODE(UPPER(LEFT(A53,1)))&lt;65,CODE(UPPER(LEFT(A53,1)))&gt;90),TRUE),TRUE,OR(NOT(ISTEXT(A53)),LEN(A53)&gt;64,LEN(A53)&lt;&gt;LEN(SUBSTITUTE(A53,"*","")),LEN(A53)&lt;&gt;LEN(SUBSTITUTE(A53,"?","")),LEN(A53)&lt;&gt;LEN(SUBSTITUTE(A53,"~","")),LEN(A53)&lt;&gt;LEN(SUBSTITUTE(A53,"=","")),LEN(A53)&lt;&gt;LEN(SUBSTITUTE(A53,"&lt;","")),LEN(A53)&lt;&gt;LEN(SUBSTITUTE(A53,"&gt;","")))),"IDs: text starting with A–Z, up to 64 characters; do not use *, ?, ~, =, &lt; or &gt;. Example: T-001.",IF(COUNTIFS('Exits'!$A$9:$A$608,A53)&lt;&gt;1,"Exit ID is duplicated",IF(B53="","Enter the parent trade ID",IF(IF(IFERROR(OR(CODE(UPPER(LEFT(B53,1)))&lt;65,CODE(UPPER(LEFT(B53,1)))&gt;90),TRUE),TRUE,OR(NOT(ISTEXT(B53)),LEN(B53)&gt;64,LEN(B53)&lt;&gt;LEN(SUBSTITUTE(B53,"*","")),LEN(B53)&lt;&gt;LEN(SUBSTITUTE(B53,"?","")),LEN(B53)&lt;&gt;LEN(SUBSTITUTE(B53,"~","")),LEN(B53)&lt;&gt;LEN(SUBSTITUTE(B53,"=","")),LEN(B53)&lt;&gt;LEN(SUBSTITUTE(B53,"&lt;","")),LEN(B53)&lt;&gt;LEN(SUBSTITUTE(B53,"&gt;","")))),"IDs: text starting with A–Z, up to 64 characters; do not use *, ?, ~, =, &lt; or &gt;. Example: T-001.",IF(COUNTIFS('Trades'!$A$9:$A$208,B53)&lt;&gt;1,"Parent trade ID must match one Trades row",IF(NOT(ISNUMBER(C53)),"Enter a valid closing date/time",IF(OR(C53&lt;1,C53&gt;2958465),"Enter a valid closing date/time",IF(NOT(ISNUMBER(D53)),"Enter a positive closed quantity",IF(OR(D53&lt;=0,D53&gt;1000000,ROUND(D53,8)&lt;&gt;D53),"Enter a positive closed quantity",IF(NOT(ISNUMBER(INDEX('Trades'!$D$9:$D$208,MATCH(B53,'Trades'!$A$9:$A$208,0)))),"Enter a valid opening date/time",IF(C53&lt;INDEX('Trades'!$D$9:$D$208,MATCH(B53,'Trades'!$A$9:$A$208,0)),"Exit precedes the opening",IF(AND(E53&lt;&gt;"",OR(NOT(ISNUMBER(E53)),E53&lt;=0)),"Enter a positive price or leave blank",IF(AND(F53&lt;&gt;"",NOT(ISNUMBER(F53))),"Gross P&amp;L must be numeric or blank",IF(AND(ISNUMBER(F53),OR(ABS(F53)&gt;1000000000,ROUND(F53,2)&lt;&gt;F53)),"Money: at most 2 decimals; absolute input value ≤ 1,000,000,000.",""))))))))))))))))</x:f>
      </x:c>
      <x:c r="I53" s="29" t="str">
        <x:f>IF(ISNUMBER(D53),ROUND(D53,8),"")</x:f>
      </x:c>
      <x:c r="J53" s="29" t="n">
        <x:f>IF(ISNUMBER(F53),1,0)</x:f>
        <x:v>0</x:v>
      </x:c>
      <x:c r="K53" s="29" t="n">
        <x:f>IF(COUNTA(A53:F53)=0,0,1)</x:f>
        <x:v>0</x:v>
      </x:c>
    </x:row>
    <x:row r="54" ht="36" customHeight="1">
      <x:c r="A54" s="34"/>
      <x:c r="B54" s="34"/>
      <x:c r="C54" s="35"/>
      <x:c r="D54" s="36"/>
      <x:c r="E54" s="36"/>
      <x:c r="F54" s="37"/>
      <x:c r="G54" s="38" t="n">
        <x:f>IF(K54=0,0,IF(H54="",1,-1))</x:f>
        <x:v>0</x:v>
      </x:c>
      <x:c r="H54" s="33" t="str">
        <x:f>IF(K54=0,"",IF(A54="","Enter an exit ID",IF(IF(IFERROR(OR(CODE(UPPER(LEFT(A54,1)))&lt;65,CODE(UPPER(LEFT(A54,1)))&gt;90),TRUE),TRUE,OR(NOT(ISTEXT(A54)),LEN(A54)&gt;64,LEN(A54)&lt;&gt;LEN(SUBSTITUTE(A54,"*","")),LEN(A54)&lt;&gt;LEN(SUBSTITUTE(A54,"?","")),LEN(A54)&lt;&gt;LEN(SUBSTITUTE(A54,"~","")),LEN(A54)&lt;&gt;LEN(SUBSTITUTE(A54,"=","")),LEN(A54)&lt;&gt;LEN(SUBSTITUTE(A54,"&lt;","")),LEN(A54)&lt;&gt;LEN(SUBSTITUTE(A54,"&gt;","")))),"IDs: text starting with A–Z, up to 64 characters; do not use *, ?, ~, =, &lt; or &gt;. Example: T-001.",IF(COUNTIFS('Exits'!$A$9:$A$608,A54)&lt;&gt;1,"Exit ID is duplicated",IF(B54="","Enter the parent trade ID",IF(IF(IFERROR(OR(CODE(UPPER(LEFT(B54,1)))&lt;65,CODE(UPPER(LEFT(B54,1)))&gt;90),TRUE),TRUE,OR(NOT(ISTEXT(B54)),LEN(B54)&gt;64,LEN(B54)&lt;&gt;LEN(SUBSTITUTE(B54,"*","")),LEN(B54)&lt;&gt;LEN(SUBSTITUTE(B54,"?","")),LEN(B54)&lt;&gt;LEN(SUBSTITUTE(B54,"~","")),LEN(B54)&lt;&gt;LEN(SUBSTITUTE(B54,"=","")),LEN(B54)&lt;&gt;LEN(SUBSTITUTE(B54,"&lt;","")),LEN(B54)&lt;&gt;LEN(SUBSTITUTE(B54,"&gt;","")))),"IDs: text starting with A–Z, up to 64 characters; do not use *, ?, ~, =, &lt; or &gt;. Example: T-001.",IF(COUNTIFS('Trades'!$A$9:$A$208,B54)&lt;&gt;1,"Parent trade ID must match one Trades row",IF(NOT(ISNUMBER(C54)),"Enter a valid closing date/time",IF(OR(C54&lt;1,C54&gt;2958465),"Enter a valid closing date/time",IF(NOT(ISNUMBER(D54)),"Enter a positive closed quantity",IF(OR(D54&lt;=0,D54&gt;1000000,ROUND(D54,8)&lt;&gt;D54),"Enter a positive closed quantity",IF(NOT(ISNUMBER(INDEX('Trades'!$D$9:$D$208,MATCH(B54,'Trades'!$A$9:$A$208,0)))),"Enter a valid opening date/time",IF(C54&lt;INDEX('Trades'!$D$9:$D$208,MATCH(B54,'Trades'!$A$9:$A$208,0)),"Exit precedes the opening",IF(AND(E54&lt;&gt;"",OR(NOT(ISNUMBER(E54)),E54&lt;=0)),"Enter a positive price or leave blank",IF(AND(F54&lt;&gt;"",NOT(ISNUMBER(F54))),"Gross P&amp;L must be numeric or blank",IF(AND(ISNUMBER(F54),OR(ABS(F54)&gt;1000000000,ROUND(F54,2)&lt;&gt;F54)),"Money: at most 2 decimals; absolute input value ≤ 1,000,000,000.",""))))))))))))))))</x:f>
      </x:c>
      <x:c r="I54" s="29" t="str">
        <x:f>IF(ISNUMBER(D54),ROUND(D54,8),"")</x:f>
      </x:c>
      <x:c r="J54" s="29" t="n">
        <x:f>IF(ISNUMBER(F54),1,0)</x:f>
        <x:v>0</x:v>
      </x:c>
      <x:c r="K54" s="29" t="n">
        <x:f>IF(COUNTA(A54:F54)=0,0,1)</x:f>
        <x:v>0</x:v>
      </x:c>
    </x:row>
    <x:row r="55" ht="36" customHeight="1">
      <x:c r="A55" s="34"/>
      <x:c r="B55" s="34"/>
      <x:c r="C55" s="35"/>
      <x:c r="D55" s="36"/>
      <x:c r="E55" s="36"/>
      <x:c r="F55" s="37"/>
      <x:c r="G55" s="38" t="n">
        <x:f>IF(K55=0,0,IF(H55="",1,-1))</x:f>
        <x:v>0</x:v>
      </x:c>
      <x:c r="H55" s="33" t="str">
        <x:f>IF(K55=0,"",IF(A55="","Enter an exit ID",IF(IF(IFERROR(OR(CODE(UPPER(LEFT(A55,1)))&lt;65,CODE(UPPER(LEFT(A55,1)))&gt;90),TRUE),TRUE,OR(NOT(ISTEXT(A55)),LEN(A55)&gt;64,LEN(A55)&lt;&gt;LEN(SUBSTITUTE(A55,"*","")),LEN(A55)&lt;&gt;LEN(SUBSTITUTE(A55,"?","")),LEN(A55)&lt;&gt;LEN(SUBSTITUTE(A55,"~","")),LEN(A55)&lt;&gt;LEN(SUBSTITUTE(A55,"=","")),LEN(A55)&lt;&gt;LEN(SUBSTITUTE(A55,"&lt;","")),LEN(A55)&lt;&gt;LEN(SUBSTITUTE(A55,"&gt;","")))),"IDs: text starting with A–Z, up to 64 characters; do not use *, ?, ~, =, &lt; or &gt;. Example: T-001.",IF(COUNTIFS('Exits'!$A$9:$A$608,A55)&lt;&gt;1,"Exit ID is duplicated",IF(B55="","Enter the parent trade ID",IF(IF(IFERROR(OR(CODE(UPPER(LEFT(B55,1)))&lt;65,CODE(UPPER(LEFT(B55,1)))&gt;90),TRUE),TRUE,OR(NOT(ISTEXT(B55)),LEN(B55)&gt;64,LEN(B55)&lt;&gt;LEN(SUBSTITUTE(B55,"*","")),LEN(B55)&lt;&gt;LEN(SUBSTITUTE(B55,"?","")),LEN(B55)&lt;&gt;LEN(SUBSTITUTE(B55,"~","")),LEN(B55)&lt;&gt;LEN(SUBSTITUTE(B55,"=","")),LEN(B55)&lt;&gt;LEN(SUBSTITUTE(B55,"&lt;","")),LEN(B55)&lt;&gt;LEN(SUBSTITUTE(B55,"&gt;","")))),"IDs: text starting with A–Z, up to 64 characters; do not use *, ?, ~, =, &lt; or &gt;. Example: T-001.",IF(COUNTIFS('Trades'!$A$9:$A$208,B55)&lt;&gt;1,"Parent trade ID must match one Trades row",IF(NOT(ISNUMBER(C55)),"Enter a valid closing date/time",IF(OR(C55&lt;1,C55&gt;2958465),"Enter a valid closing date/time",IF(NOT(ISNUMBER(D55)),"Enter a positive closed quantity",IF(OR(D55&lt;=0,D55&gt;1000000,ROUND(D55,8)&lt;&gt;D55),"Enter a positive closed quantity",IF(NOT(ISNUMBER(INDEX('Trades'!$D$9:$D$208,MATCH(B55,'Trades'!$A$9:$A$208,0)))),"Enter a valid opening date/time",IF(C55&lt;INDEX('Trades'!$D$9:$D$208,MATCH(B55,'Trades'!$A$9:$A$208,0)),"Exit precedes the opening",IF(AND(E55&lt;&gt;"",OR(NOT(ISNUMBER(E55)),E55&lt;=0)),"Enter a positive price or leave blank",IF(AND(F55&lt;&gt;"",NOT(ISNUMBER(F55))),"Gross P&amp;L must be numeric or blank",IF(AND(ISNUMBER(F55),OR(ABS(F55)&gt;1000000000,ROUND(F55,2)&lt;&gt;F55)),"Money: at most 2 decimals; absolute input value ≤ 1,000,000,000.",""))))))))))))))))</x:f>
      </x:c>
      <x:c r="I55" s="29" t="str">
        <x:f>IF(ISNUMBER(D55),ROUND(D55,8),"")</x:f>
      </x:c>
      <x:c r="J55" s="29" t="n">
        <x:f>IF(ISNUMBER(F55),1,0)</x:f>
        <x:v>0</x:v>
      </x:c>
      <x:c r="K55" s="29" t="n">
        <x:f>IF(COUNTA(A55:F55)=0,0,1)</x:f>
        <x:v>0</x:v>
      </x:c>
    </x:row>
    <x:row r="56" ht="36" customHeight="1">
      <x:c r="A56" s="34"/>
      <x:c r="B56" s="34"/>
      <x:c r="C56" s="35"/>
      <x:c r="D56" s="36"/>
      <x:c r="E56" s="36"/>
      <x:c r="F56" s="37"/>
      <x:c r="G56" s="38" t="n">
        <x:f>IF(K56=0,0,IF(H56="",1,-1))</x:f>
        <x:v>0</x:v>
      </x:c>
      <x:c r="H56" s="33" t="str">
        <x:f>IF(K56=0,"",IF(A56="","Enter an exit ID",IF(IF(IFERROR(OR(CODE(UPPER(LEFT(A56,1)))&lt;65,CODE(UPPER(LEFT(A56,1)))&gt;90),TRUE),TRUE,OR(NOT(ISTEXT(A56)),LEN(A56)&gt;64,LEN(A56)&lt;&gt;LEN(SUBSTITUTE(A56,"*","")),LEN(A56)&lt;&gt;LEN(SUBSTITUTE(A56,"?","")),LEN(A56)&lt;&gt;LEN(SUBSTITUTE(A56,"~","")),LEN(A56)&lt;&gt;LEN(SUBSTITUTE(A56,"=","")),LEN(A56)&lt;&gt;LEN(SUBSTITUTE(A56,"&lt;","")),LEN(A56)&lt;&gt;LEN(SUBSTITUTE(A56,"&gt;","")))),"IDs: text starting with A–Z, up to 64 characters; do not use *, ?, ~, =, &lt; or &gt;. Example: T-001.",IF(COUNTIFS('Exits'!$A$9:$A$608,A56)&lt;&gt;1,"Exit ID is duplicated",IF(B56="","Enter the parent trade ID",IF(IF(IFERROR(OR(CODE(UPPER(LEFT(B56,1)))&lt;65,CODE(UPPER(LEFT(B56,1)))&gt;90),TRUE),TRUE,OR(NOT(ISTEXT(B56)),LEN(B56)&gt;64,LEN(B56)&lt;&gt;LEN(SUBSTITUTE(B56,"*","")),LEN(B56)&lt;&gt;LEN(SUBSTITUTE(B56,"?","")),LEN(B56)&lt;&gt;LEN(SUBSTITUTE(B56,"~","")),LEN(B56)&lt;&gt;LEN(SUBSTITUTE(B56,"=","")),LEN(B56)&lt;&gt;LEN(SUBSTITUTE(B56,"&lt;","")),LEN(B56)&lt;&gt;LEN(SUBSTITUTE(B56,"&gt;","")))),"IDs: text starting with A–Z, up to 64 characters; do not use *, ?, ~, =, &lt; or &gt;. Example: T-001.",IF(COUNTIFS('Trades'!$A$9:$A$208,B56)&lt;&gt;1,"Parent trade ID must match one Trades row",IF(NOT(ISNUMBER(C56)),"Enter a valid closing date/time",IF(OR(C56&lt;1,C56&gt;2958465),"Enter a valid closing date/time",IF(NOT(ISNUMBER(D56)),"Enter a positive closed quantity",IF(OR(D56&lt;=0,D56&gt;1000000,ROUND(D56,8)&lt;&gt;D56),"Enter a positive closed quantity",IF(NOT(ISNUMBER(INDEX('Trades'!$D$9:$D$208,MATCH(B56,'Trades'!$A$9:$A$208,0)))),"Enter a valid opening date/time",IF(C56&lt;INDEX('Trades'!$D$9:$D$208,MATCH(B56,'Trades'!$A$9:$A$208,0)),"Exit precedes the opening",IF(AND(E56&lt;&gt;"",OR(NOT(ISNUMBER(E56)),E56&lt;=0)),"Enter a positive price or leave blank",IF(AND(F56&lt;&gt;"",NOT(ISNUMBER(F56))),"Gross P&amp;L must be numeric or blank",IF(AND(ISNUMBER(F56),OR(ABS(F56)&gt;1000000000,ROUND(F56,2)&lt;&gt;F56)),"Money: at most 2 decimals; absolute input value ≤ 1,000,000,000.",""))))))))))))))))</x:f>
      </x:c>
      <x:c r="I56" s="29" t="str">
        <x:f>IF(ISNUMBER(D56),ROUND(D56,8),"")</x:f>
      </x:c>
      <x:c r="J56" s="29" t="n">
        <x:f>IF(ISNUMBER(F56),1,0)</x:f>
        <x:v>0</x:v>
      </x:c>
      <x:c r="K56" s="29" t="n">
        <x:f>IF(COUNTA(A56:F56)=0,0,1)</x:f>
        <x:v>0</x:v>
      </x:c>
    </x:row>
    <x:row r="57" ht="36" customHeight="1">
      <x:c r="A57" s="34"/>
      <x:c r="B57" s="34"/>
      <x:c r="C57" s="35"/>
      <x:c r="D57" s="36"/>
      <x:c r="E57" s="36"/>
      <x:c r="F57" s="37"/>
      <x:c r="G57" s="38" t="n">
        <x:f>IF(K57=0,0,IF(H57="",1,-1))</x:f>
        <x:v>0</x:v>
      </x:c>
      <x:c r="H57" s="33" t="str">
        <x:f>IF(K57=0,"",IF(A57="","Enter an exit ID",IF(IF(IFERROR(OR(CODE(UPPER(LEFT(A57,1)))&lt;65,CODE(UPPER(LEFT(A57,1)))&gt;90),TRUE),TRUE,OR(NOT(ISTEXT(A57)),LEN(A57)&gt;64,LEN(A57)&lt;&gt;LEN(SUBSTITUTE(A57,"*","")),LEN(A57)&lt;&gt;LEN(SUBSTITUTE(A57,"?","")),LEN(A57)&lt;&gt;LEN(SUBSTITUTE(A57,"~","")),LEN(A57)&lt;&gt;LEN(SUBSTITUTE(A57,"=","")),LEN(A57)&lt;&gt;LEN(SUBSTITUTE(A57,"&lt;","")),LEN(A57)&lt;&gt;LEN(SUBSTITUTE(A57,"&gt;","")))),"IDs: text starting with A–Z, up to 64 characters; do not use *, ?, ~, =, &lt; or &gt;. Example: T-001.",IF(COUNTIFS('Exits'!$A$9:$A$608,A57)&lt;&gt;1,"Exit ID is duplicated",IF(B57="","Enter the parent trade ID",IF(IF(IFERROR(OR(CODE(UPPER(LEFT(B57,1)))&lt;65,CODE(UPPER(LEFT(B57,1)))&gt;90),TRUE),TRUE,OR(NOT(ISTEXT(B57)),LEN(B57)&gt;64,LEN(B57)&lt;&gt;LEN(SUBSTITUTE(B57,"*","")),LEN(B57)&lt;&gt;LEN(SUBSTITUTE(B57,"?","")),LEN(B57)&lt;&gt;LEN(SUBSTITUTE(B57,"~","")),LEN(B57)&lt;&gt;LEN(SUBSTITUTE(B57,"=","")),LEN(B57)&lt;&gt;LEN(SUBSTITUTE(B57,"&lt;","")),LEN(B57)&lt;&gt;LEN(SUBSTITUTE(B57,"&gt;","")))),"IDs: text starting with A–Z, up to 64 characters; do not use *, ?, ~, =, &lt; or &gt;. Example: T-001.",IF(COUNTIFS('Trades'!$A$9:$A$208,B57)&lt;&gt;1,"Parent trade ID must match one Trades row",IF(NOT(ISNUMBER(C57)),"Enter a valid closing date/time",IF(OR(C57&lt;1,C57&gt;2958465),"Enter a valid closing date/time",IF(NOT(ISNUMBER(D57)),"Enter a positive closed quantity",IF(OR(D57&lt;=0,D57&gt;1000000,ROUND(D57,8)&lt;&gt;D57),"Enter a positive closed quantity",IF(NOT(ISNUMBER(INDEX('Trades'!$D$9:$D$208,MATCH(B57,'Trades'!$A$9:$A$208,0)))),"Enter a valid opening date/time",IF(C57&lt;INDEX('Trades'!$D$9:$D$208,MATCH(B57,'Trades'!$A$9:$A$208,0)),"Exit precedes the opening",IF(AND(E57&lt;&gt;"",OR(NOT(ISNUMBER(E57)),E57&lt;=0)),"Enter a positive price or leave blank",IF(AND(F57&lt;&gt;"",NOT(ISNUMBER(F57))),"Gross P&amp;L must be numeric or blank",IF(AND(ISNUMBER(F57),OR(ABS(F57)&gt;1000000000,ROUND(F57,2)&lt;&gt;F57)),"Money: at most 2 decimals; absolute input value ≤ 1,000,000,000.",""))))))))))))))))</x:f>
      </x:c>
      <x:c r="I57" s="29" t="str">
        <x:f>IF(ISNUMBER(D57),ROUND(D57,8),"")</x:f>
      </x:c>
      <x:c r="J57" s="29" t="n">
        <x:f>IF(ISNUMBER(F57),1,0)</x:f>
        <x:v>0</x:v>
      </x:c>
      <x:c r="K57" s="29" t="n">
        <x:f>IF(COUNTA(A57:F57)=0,0,1)</x:f>
        <x:v>0</x:v>
      </x:c>
    </x:row>
    <x:row r="58" ht="36" customHeight="1">
      <x:c r="A58" s="34"/>
      <x:c r="B58" s="34"/>
      <x:c r="C58" s="35"/>
      <x:c r="D58" s="36"/>
      <x:c r="E58" s="36"/>
      <x:c r="F58" s="37"/>
      <x:c r="G58" s="38" t="n">
        <x:f>IF(K58=0,0,IF(H58="",1,-1))</x:f>
        <x:v>0</x:v>
      </x:c>
      <x:c r="H58" s="33" t="str">
        <x:f>IF(K58=0,"",IF(A58="","Enter an exit ID",IF(IF(IFERROR(OR(CODE(UPPER(LEFT(A58,1)))&lt;65,CODE(UPPER(LEFT(A58,1)))&gt;90),TRUE),TRUE,OR(NOT(ISTEXT(A58)),LEN(A58)&gt;64,LEN(A58)&lt;&gt;LEN(SUBSTITUTE(A58,"*","")),LEN(A58)&lt;&gt;LEN(SUBSTITUTE(A58,"?","")),LEN(A58)&lt;&gt;LEN(SUBSTITUTE(A58,"~","")),LEN(A58)&lt;&gt;LEN(SUBSTITUTE(A58,"=","")),LEN(A58)&lt;&gt;LEN(SUBSTITUTE(A58,"&lt;","")),LEN(A58)&lt;&gt;LEN(SUBSTITUTE(A58,"&gt;","")))),"IDs: text starting with A–Z, up to 64 characters; do not use *, ?, ~, =, &lt; or &gt;. Example: T-001.",IF(COUNTIFS('Exits'!$A$9:$A$608,A58)&lt;&gt;1,"Exit ID is duplicated",IF(B58="","Enter the parent trade ID",IF(IF(IFERROR(OR(CODE(UPPER(LEFT(B58,1)))&lt;65,CODE(UPPER(LEFT(B58,1)))&gt;90),TRUE),TRUE,OR(NOT(ISTEXT(B58)),LEN(B58)&gt;64,LEN(B58)&lt;&gt;LEN(SUBSTITUTE(B58,"*","")),LEN(B58)&lt;&gt;LEN(SUBSTITUTE(B58,"?","")),LEN(B58)&lt;&gt;LEN(SUBSTITUTE(B58,"~","")),LEN(B58)&lt;&gt;LEN(SUBSTITUTE(B58,"=","")),LEN(B58)&lt;&gt;LEN(SUBSTITUTE(B58,"&lt;","")),LEN(B58)&lt;&gt;LEN(SUBSTITUTE(B58,"&gt;","")))),"IDs: text starting with A–Z, up to 64 characters; do not use *, ?, ~, =, &lt; or &gt;. Example: T-001.",IF(COUNTIFS('Trades'!$A$9:$A$208,B58)&lt;&gt;1,"Parent trade ID must match one Trades row",IF(NOT(ISNUMBER(C58)),"Enter a valid closing date/time",IF(OR(C58&lt;1,C58&gt;2958465),"Enter a valid closing date/time",IF(NOT(ISNUMBER(D58)),"Enter a positive closed quantity",IF(OR(D58&lt;=0,D58&gt;1000000,ROUND(D58,8)&lt;&gt;D58),"Enter a positive closed quantity",IF(NOT(ISNUMBER(INDEX('Trades'!$D$9:$D$208,MATCH(B58,'Trades'!$A$9:$A$208,0)))),"Enter a valid opening date/time",IF(C58&lt;INDEX('Trades'!$D$9:$D$208,MATCH(B58,'Trades'!$A$9:$A$208,0)),"Exit precedes the opening",IF(AND(E58&lt;&gt;"",OR(NOT(ISNUMBER(E58)),E58&lt;=0)),"Enter a positive price or leave blank",IF(AND(F58&lt;&gt;"",NOT(ISNUMBER(F58))),"Gross P&amp;L must be numeric or blank",IF(AND(ISNUMBER(F58),OR(ABS(F58)&gt;1000000000,ROUND(F58,2)&lt;&gt;F58)),"Money: at most 2 decimals; absolute input value ≤ 1,000,000,000.",""))))))))))))))))</x:f>
      </x:c>
      <x:c r="I58" s="29" t="str">
        <x:f>IF(ISNUMBER(D58),ROUND(D58,8),"")</x:f>
      </x:c>
      <x:c r="J58" s="29" t="n">
        <x:f>IF(ISNUMBER(F58),1,0)</x:f>
        <x:v>0</x:v>
      </x:c>
      <x:c r="K58" s="29" t="n">
        <x:f>IF(COUNTA(A58:F58)=0,0,1)</x:f>
        <x:v>0</x:v>
      </x:c>
    </x:row>
    <x:row r="59" ht="36" customHeight="1">
      <x:c r="A59" s="34"/>
      <x:c r="B59" s="34"/>
      <x:c r="C59" s="35"/>
      <x:c r="D59" s="36"/>
      <x:c r="E59" s="36"/>
      <x:c r="F59" s="37"/>
      <x:c r="G59" s="38" t="n">
        <x:f>IF(K59=0,0,IF(H59="",1,-1))</x:f>
        <x:v>0</x:v>
      </x:c>
      <x:c r="H59" s="33" t="str">
        <x:f>IF(K59=0,"",IF(A59="","Enter an exit ID",IF(IF(IFERROR(OR(CODE(UPPER(LEFT(A59,1)))&lt;65,CODE(UPPER(LEFT(A59,1)))&gt;90),TRUE),TRUE,OR(NOT(ISTEXT(A59)),LEN(A59)&gt;64,LEN(A59)&lt;&gt;LEN(SUBSTITUTE(A59,"*","")),LEN(A59)&lt;&gt;LEN(SUBSTITUTE(A59,"?","")),LEN(A59)&lt;&gt;LEN(SUBSTITUTE(A59,"~","")),LEN(A59)&lt;&gt;LEN(SUBSTITUTE(A59,"=","")),LEN(A59)&lt;&gt;LEN(SUBSTITUTE(A59,"&lt;","")),LEN(A59)&lt;&gt;LEN(SUBSTITUTE(A59,"&gt;","")))),"IDs: text starting with A–Z, up to 64 characters; do not use *, ?, ~, =, &lt; or &gt;. Example: T-001.",IF(COUNTIFS('Exits'!$A$9:$A$608,A59)&lt;&gt;1,"Exit ID is duplicated",IF(B59="","Enter the parent trade ID",IF(IF(IFERROR(OR(CODE(UPPER(LEFT(B59,1)))&lt;65,CODE(UPPER(LEFT(B59,1)))&gt;90),TRUE),TRUE,OR(NOT(ISTEXT(B59)),LEN(B59)&gt;64,LEN(B59)&lt;&gt;LEN(SUBSTITUTE(B59,"*","")),LEN(B59)&lt;&gt;LEN(SUBSTITUTE(B59,"?","")),LEN(B59)&lt;&gt;LEN(SUBSTITUTE(B59,"~","")),LEN(B59)&lt;&gt;LEN(SUBSTITUTE(B59,"=","")),LEN(B59)&lt;&gt;LEN(SUBSTITUTE(B59,"&lt;","")),LEN(B59)&lt;&gt;LEN(SUBSTITUTE(B59,"&gt;","")))),"IDs: text starting with A–Z, up to 64 characters; do not use *, ?, ~, =, &lt; or &gt;. Example: T-001.",IF(COUNTIFS('Trades'!$A$9:$A$208,B59)&lt;&gt;1,"Parent trade ID must match one Trades row",IF(NOT(ISNUMBER(C59)),"Enter a valid closing date/time",IF(OR(C59&lt;1,C59&gt;2958465),"Enter a valid closing date/time",IF(NOT(ISNUMBER(D59)),"Enter a positive closed quantity",IF(OR(D59&lt;=0,D59&gt;1000000,ROUND(D59,8)&lt;&gt;D59),"Enter a positive closed quantity",IF(NOT(ISNUMBER(INDEX('Trades'!$D$9:$D$208,MATCH(B59,'Trades'!$A$9:$A$208,0)))),"Enter a valid opening date/time",IF(C59&lt;INDEX('Trades'!$D$9:$D$208,MATCH(B59,'Trades'!$A$9:$A$208,0)),"Exit precedes the opening",IF(AND(E59&lt;&gt;"",OR(NOT(ISNUMBER(E59)),E59&lt;=0)),"Enter a positive price or leave blank",IF(AND(F59&lt;&gt;"",NOT(ISNUMBER(F59))),"Gross P&amp;L must be numeric or blank",IF(AND(ISNUMBER(F59),OR(ABS(F59)&gt;1000000000,ROUND(F59,2)&lt;&gt;F59)),"Money: at most 2 decimals; absolute input value ≤ 1,000,000,000.",""))))))))))))))))</x:f>
      </x:c>
      <x:c r="I59" s="29" t="str">
        <x:f>IF(ISNUMBER(D59),ROUND(D59,8),"")</x:f>
      </x:c>
      <x:c r="J59" s="29" t="n">
        <x:f>IF(ISNUMBER(F59),1,0)</x:f>
        <x:v>0</x:v>
      </x:c>
      <x:c r="K59" s="29" t="n">
        <x:f>IF(COUNTA(A59:F59)=0,0,1)</x:f>
        <x:v>0</x:v>
      </x:c>
    </x:row>
    <x:row r="60" ht="36" customHeight="1">
      <x:c r="A60" s="34"/>
      <x:c r="B60" s="34"/>
      <x:c r="C60" s="35"/>
      <x:c r="D60" s="36"/>
      <x:c r="E60" s="36"/>
      <x:c r="F60" s="37"/>
      <x:c r="G60" s="38" t="n">
        <x:f>IF(K60=0,0,IF(H60="",1,-1))</x:f>
        <x:v>0</x:v>
      </x:c>
      <x:c r="H60" s="33" t="str">
        <x:f>IF(K60=0,"",IF(A60="","Enter an exit ID",IF(IF(IFERROR(OR(CODE(UPPER(LEFT(A60,1)))&lt;65,CODE(UPPER(LEFT(A60,1)))&gt;90),TRUE),TRUE,OR(NOT(ISTEXT(A60)),LEN(A60)&gt;64,LEN(A60)&lt;&gt;LEN(SUBSTITUTE(A60,"*","")),LEN(A60)&lt;&gt;LEN(SUBSTITUTE(A60,"?","")),LEN(A60)&lt;&gt;LEN(SUBSTITUTE(A60,"~","")),LEN(A60)&lt;&gt;LEN(SUBSTITUTE(A60,"=","")),LEN(A60)&lt;&gt;LEN(SUBSTITUTE(A60,"&lt;","")),LEN(A60)&lt;&gt;LEN(SUBSTITUTE(A60,"&gt;","")))),"IDs: text starting with A–Z, up to 64 characters; do not use *, ?, ~, =, &lt; or &gt;. Example: T-001.",IF(COUNTIFS('Exits'!$A$9:$A$608,A60)&lt;&gt;1,"Exit ID is duplicated",IF(B60="","Enter the parent trade ID",IF(IF(IFERROR(OR(CODE(UPPER(LEFT(B60,1)))&lt;65,CODE(UPPER(LEFT(B60,1)))&gt;90),TRUE),TRUE,OR(NOT(ISTEXT(B60)),LEN(B60)&gt;64,LEN(B60)&lt;&gt;LEN(SUBSTITUTE(B60,"*","")),LEN(B60)&lt;&gt;LEN(SUBSTITUTE(B60,"?","")),LEN(B60)&lt;&gt;LEN(SUBSTITUTE(B60,"~","")),LEN(B60)&lt;&gt;LEN(SUBSTITUTE(B60,"=","")),LEN(B60)&lt;&gt;LEN(SUBSTITUTE(B60,"&lt;","")),LEN(B60)&lt;&gt;LEN(SUBSTITUTE(B60,"&gt;","")))),"IDs: text starting with A–Z, up to 64 characters; do not use *, ?, ~, =, &lt; or &gt;. Example: T-001.",IF(COUNTIFS('Trades'!$A$9:$A$208,B60)&lt;&gt;1,"Parent trade ID must match one Trades row",IF(NOT(ISNUMBER(C60)),"Enter a valid closing date/time",IF(OR(C60&lt;1,C60&gt;2958465),"Enter a valid closing date/time",IF(NOT(ISNUMBER(D60)),"Enter a positive closed quantity",IF(OR(D60&lt;=0,D60&gt;1000000,ROUND(D60,8)&lt;&gt;D60),"Enter a positive closed quantity",IF(NOT(ISNUMBER(INDEX('Trades'!$D$9:$D$208,MATCH(B60,'Trades'!$A$9:$A$208,0)))),"Enter a valid opening date/time",IF(C60&lt;INDEX('Trades'!$D$9:$D$208,MATCH(B60,'Trades'!$A$9:$A$208,0)),"Exit precedes the opening",IF(AND(E60&lt;&gt;"",OR(NOT(ISNUMBER(E60)),E60&lt;=0)),"Enter a positive price or leave blank",IF(AND(F60&lt;&gt;"",NOT(ISNUMBER(F60))),"Gross P&amp;L must be numeric or blank",IF(AND(ISNUMBER(F60),OR(ABS(F60)&gt;1000000000,ROUND(F60,2)&lt;&gt;F60)),"Money: at most 2 decimals; absolute input value ≤ 1,000,000,000.",""))))))))))))))))</x:f>
      </x:c>
      <x:c r="I60" s="29" t="str">
        <x:f>IF(ISNUMBER(D60),ROUND(D60,8),"")</x:f>
      </x:c>
      <x:c r="J60" s="29" t="n">
        <x:f>IF(ISNUMBER(F60),1,0)</x:f>
        <x:v>0</x:v>
      </x:c>
      <x:c r="K60" s="29" t="n">
        <x:f>IF(COUNTA(A60:F60)=0,0,1)</x:f>
        <x:v>0</x:v>
      </x:c>
    </x:row>
    <x:row r="61" ht="36" customHeight="1">
      <x:c r="A61" s="34"/>
      <x:c r="B61" s="34"/>
      <x:c r="C61" s="35"/>
      <x:c r="D61" s="36"/>
      <x:c r="E61" s="36"/>
      <x:c r="F61" s="37"/>
      <x:c r="G61" s="38" t="n">
        <x:f>IF(K61=0,0,IF(H61="",1,-1))</x:f>
        <x:v>0</x:v>
      </x:c>
      <x:c r="H61" s="33" t="str">
        <x:f>IF(K61=0,"",IF(A61="","Enter an exit ID",IF(IF(IFERROR(OR(CODE(UPPER(LEFT(A61,1)))&lt;65,CODE(UPPER(LEFT(A61,1)))&gt;90),TRUE),TRUE,OR(NOT(ISTEXT(A61)),LEN(A61)&gt;64,LEN(A61)&lt;&gt;LEN(SUBSTITUTE(A61,"*","")),LEN(A61)&lt;&gt;LEN(SUBSTITUTE(A61,"?","")),LEN(A61)&lt;&gt;LEN(SUBSTITUTE(A61,"~","")),LEN(A61)&lt;&gt;LEN(SUBSTITUTE(A61,"=","")),LEN(A61)&lt;&gt;LEN(SUBSTITUTE(A61,"&lt;","")),LEN(A61)&lt;&gt;LEN(SUBSTITUTE(A61,"&gt;","")))),"IDs: text starting with A–Z, up to 64 characters; do not use *, ?, ~, =, &lt; or &gt;. Example: T-001.",IF(COUNTIFS('Exits'!$A$9:$A$608,A61)&lt;&gt;1,"Exit ID is duplicated",IF(B61="","Enter the parent trade ID",IF(IF(IFERROR(OR(CODE(UPPER(LEFT(B61,1)))&lt;65,CODE(UPPER(LEFT(B61,1)))&gt;90),TRUE),TRUE,OR(NOT(ISTEXT(B61)),LEN(B61)&gt;64,LEN(B61)&lt;&gt;LEN(SUBSTITUTE(B61,"*","")),LEN(B61)&lt;&gt;LEN(SUBSTITUTE(B61,"?","")),LEN(B61)&lt;&gt;LEN(SUBSTITUTE(B61,"~","")),LEN(B61)&lt;&gt;LEN(SUBSTITUTE(B61,"=","")),LEN(B61)&lt;&gt;LEN(SUBSTITUTE(B61,"&lt;","")),LEN(B61)&lt;&gt;LEN(SUBSTITUTE(B61,"&gt;","")))),"IDs: text starting with A–Z, up to 64 characters; do not use *, ?, ~, =, &lt; or &gt;. Example: T-001.",IF(COUNTIFS('Trades'!$A$9:$A$208,B61)&lt;&gt;1,"Parent trade ID must match one Trades row",IF(NOT(ISNUMBER(C61)),"Enter a valid closing date/time",IF(OR(C61&lt;1,C61&gt;2958465),"Enter a valid closing date/time",IF(NOT(ISNUMBER(D61)),"Enter a positive closed quantity",IF(OR(D61&lt;=0,D61&gt;1000000,ROUND(D61,8)&lt;&gt;D61),"Enter a positive closed quantity",IF(NOT(ISNUMBER(INDEX('Trades'!$D$9:$D$208,MATCH(B61,'Trades'!$A$9:$A$208,0)))),"Enter a valid opening date/time",IF(C61&lt;INDEX('Trades'!$D$9:$D$208,MATCH(B61,'Trades'!$A$9:$A$208,0)),"Exit precedes the opening",IF(AND(E61&lt;&gt;"",OR(NOT(ISNUMBER(E61)),E61&lt;=0)),"Enter a positive price or leave blank",IF(AND(F61&lt;&gt;"",NOT(ISNUMBER(F61))),"Gross P&amp;L must be numeric or blank",IF(AND(ISNUMBER(F61),OR(ABS(F61)&gt;1000000000,ROUND(F61,2)&lt;&gt;F61)),"Money: at most 2 decimals; absolute input value ≤ 1,000,000,000.",""))))))))))))))))</x:f>
      </x:c>
      <x:c r="I61" s="29" t="str">
        <x:f>IF(ISNUMBER(D61),ROUND(D61,8),"")</x:f>
      </x:c>
      <x:c r="J61" s="29" t="n">
        <x:f>IF(ISNUMBER(F61),1,0)</x:f>
        <x:v>0</x:v>
      </x:c>
      <x:c r="K61" s="29" t="n">
        <x:f>IF(COUNTA(A61:F61)=0,0,1)</x:f>
        <x:v>0</x:v>
      </x:c>
    </x:row>
    <x:row r="62" ht="36" customHeight="1">
      <x:c r="A62" s="34"/>
      <x:c r="B62" s="34"/>
      <x:c r="C62" s="35"/>
      <x:c r="D62" s="36"/>
      <x:c r="E62" s="36"/>
      <x:c r="F62" s="37"/>
      <x:c r="G62" s="38" t="n">
        <x:f>IF(K62=0,0,IF(H62="",1,-1))</x:f>
        <x:v>0</x:v>
      </x:c>
      <x:c r="H62" s="33" t="str">
        <x:f>IF(K62=0,"",IF(A62="","Enter an exit ID",IF(IF(IFERROR(OR(CODE(UPPER(LEFT(A62,1)))&lt;65,CODE(UPPER(LEFT(A62,1)))&gt;90),TRUE),TRUE,OR(NOT(ISTEXT(A62)),LEN(A62)&gt;64,LEN(A62)&lt;&gt;LEN(SUBSTITUTE(A62,"*","")),LEN(A62)&lt;&gt;LEN(SUBSTITUTE(A62,"?","")),LEN(A62)&lt;&gt;LEN(SUBSTITUTE(A62,"~","")),LEN(A62)&lt;&gt;LEN(SUBSTITUTE(A62,"=","")),LEN(A62)&lt;&gt;LEN(SUBSTITUTE(A62,"&lt;","")),LEN(A62)&lt;&gt;LEN(SUBSTITUTE(A62,"&gt;","")))),"IDs: text starting with A–Z, up to 64 characters; do not use *, ?, ~, =, &lt; or &gt;. Example: T-001.",IF(COUNTIFS('Exits'!$A$9:$A$608,A62)&lt;&gt;1,"Exit ID is duplicated",IF(B62="","Enter the parent trade ID",IF(IF(IFERROR(OR(CODE(UPPER(LEFT(B62,1)))&lt;65,CODE(UPPER(LEFT(B62,1)))&gt;90),TRUE),TRUE,OR(NOT(ISTEXT(B62)),LEN(B62)&gt;64,LEN(B62)&lt;&gt;LEN(SUBSTITUTE(B62,"*","")),LEN(B62)&lt;&gt;LEN(SUBSTITUTE(B62,"?","")),LEN(B62)&lt;&gt;LEN(SUBSTITUTE(B62,"~","")),LEN(B62)&lt;&gt;LEN(SUBSTITUTE(B62,"=","")),LEN(B62)&lt;&gt;LEN(SUBSTITUTE(B62,"&lt;","")),LEN(B62)&lt;&gt;LEN(SUBSTITUTE(B62,"&gt;","")))),"IDs: text starting with A–Z, up to 64 characters; do not use *, ?, ~, =, &lt; or &gt;. Example: T-001.",IF(COUNTIFS('Trades'!$A$9:$A$208,B62)&lt;&gt;1,"Parent trade ID must match one Trades row",IF(NOT(ISNUMBER(C62)),"Enter a valid closing date/time",IF(OR(C62&lt;1,C62&gt;2958465),"Enter a valid closing date/time",IF(NOT(ISNUMBER(D62)),"Enter a positive closed quantity",IF(OR(D62&lt;=0,D62&gt;1000000,ROUND(D62,8)&lt;&gt;D62),"Enter a positive closed quantity",IF(NOT(ISNUMBER(INDEX('Trades'!$D$9:$D$208,MATCH(B62,'Trades'!$A$9:$A$208,0)))),"Enter a valid opening date/time",IF(C62&lt;INDEX('Trades'!$D$9:$D$208,MATCH(B62,'Trades'!$A$9:$A$208,0)),"Exit precedes the opening",IF(AND(E62&lt;&gt;"",OR(NOT(ISNUMBER(E62)),E62&lt;=0)),"Enter a positive price or leave blank",IF(AND(F62&lt;&gt;"",NOT(ISNUMBER(F62))),"Gross P&amp;L must be numeric or blank",IF(AND(ISNUMBER(F62),OR(ABS(F62)&gt;1000000000,ROUND(F62,2)&lt;&gt;F62)),"Money: at most 2 decimals; absolute input value ≤ 1,000,000,000.",""))))))))))))))))</x:f>
      </x:c>
      <x:c r="I62" s="29" t="str">
        <x:f>IF(ISNUMBER(D62),ROUND(D62,8),"")</x:f>
      </x:c>
      <x:c r="J62" s="29" t="n">
        <x:f>IF(ISNUMBER(F62),1,0)</x:f>
        <x:v>0</x:v>
      </x:c>
      <x:c r="K62" s="29" t="n">
        <x:f>IF(COUNTA(A62:F62)=0,0,1)</x:f>
        <x:v>0</x:v>
      </x:c>
    </x:row>
    <x:row r="63" ht="36" customHeight="1">
      <x:c r="A63" s="34"/>
      <x:c r="B63" s="34"/>
      <x:c r="C63" s="35"/>
      <x:c r="D63" s="36"/>
      <x:c r="E63" s="36"/>
      <x:c r="F63" s="37"/>
      <x:c r="G63" s="38" t="n">
        <x:f>IF(K63=0,0,IF(H63="",1,-1))</x:f>
        <x:v>0</x:v>
      </x:c>
      <x:c r="H63" s="33" t="str">
        <x:f>IF(K63=0,"",IF(A63="","Enter an exit ID",IF(IF(IFERROR(OR(CODE(UPPER(LEFT(A63,1)))&lt;65,CODE(UPPER(LEFT(A63,1)))&gt;90),TRUE),TRUE,OR(NOT(ISTEXT(A63)),LEN(A63)&gt;64,LEN(A63)&lt;&gt;LEN(SUBSTITUTE(A63,"*","")),LEN(A63)&lt;&gt;LEN(SUBSTITUTE(A63,"?","")),LEN(A63)&lt;&gt;LEN(SUBSTITUTE(A63,"~","")),LEN(A63)&lt;&gt;LEN(SUBSTITUTE(A63,"=","")),LEN(A63)&lt;&gt;LEN(SUBSTITUTE(A63,"&lt;","")),LEN(A63)&lt;&gt;LEN(SUBSTITUTE(A63,"&gt;","")))),"IDs: text starting with A–Z, up to 64 characters; do not use *, ?, ~, =, &lt; or &gt;. Example: T-001.",IF(COUNTIFS('Exits'!$A$9:$A$608,A63)&lt;&gt;1,"Exit ID is duplicated",IF(B63="","Enter the parent trade ID",IF(IF(IFERROR(OR(CODE(UPPER(LEFT(B63,1)))&lt;65,CODE(UPPER(LEFT(B63,1)))&gt;90),TRUE),TRUE,OR(NOT(ISTEXT(B63)),LEN(B63)&gt;64,LEN(B63)&lt;&gt;LEN(SUBSTITUTE(B63,"*","")),LEN(B63)&lt;&gt;LEN(SUBSTITUTE(B63,"?","")),LEN(B63)&lt;&gt;LEN(SUBSTITUTE(B63,"~","")),LEN(B63)&lt;&gt;LEN(SUBSTITUTE(B63,"=","")),LEN(B63)&lt;&gt;LEN(SUBSTITUTE(B63,"&lt;","")),LEN(B63)&lt;&gt;LEN(SUBSTITUTE(B63,"&gt;","")))),"IDs: text starting with A–Z, up to 64 characters; do not use *, ?, ~, =, &lt; or &gt;. Example: T-001.",IF(COUNTIFS('Trades'!$A$9:$A$208,B63)&lt;&gt;1,"Parent trade ID must match one Trades row",IF(NOT(ISNUMBER(C63)),"Enter a valid closing date/time",IF(OR(C63&lt;1,C63&gt;2958465),"Enter a valid closing date/time",IF(NOT(ISNUMBER(D63)),"Enter a positive closed quantity",IF(OR(D63&lt;=0,D63&gt;1000000,ROUND(D63,8)&lt;&gt;D63),"Enter a positive closed quantity",IF(NOT(ISNUMBER(INDEX('Trades'!$D$9:$D$208,MATCH(B63,'Trades'!$A$9:$A$208,0)))),"Enter a valid opening date/time",IF(C63&lt;INDEX('Trades'!$D$9:$D$208,MATCH(B63,'Trades'!$A$9:$A$208,0)),"Exit precedes the opening",IF(AND(E63&lt;&gt;"",OR(NOT(ISNUMBER(E63)),E63&lt;=0)),"Enter a positive price or leave blank",IF(AND(F63&lt;&gt;"",NOT(ISNUMBER(F63))),"Gross P&amp;L must be numeric or blank",IF(AND(ISNUMBER(F63),OR(ABS(F63)&gt;1000000000,ROUND(F63,2)&lt;&gt;F63)),"Money: at most 2 decimals; absolute input value ≤ 1,000,000,000.",""))))))))))))))))</x:f>
      </x:c>
      <x:c r="I63" s="29" t="str">
        <x:f>IF(ISNUMBER(D63),ROUND(D63,8),"")</x:f>
      </x:c>
      <x:c r="J63" s="29" t="n">
        <x:f>IF(ISNUMBER(F63),1,0)</x:f>
        <x:v>0</x:v>
      </x:c>
      <x:c r="K63" s="29" t="n">
        <x:f>IF(COUNTA(A63:F63)=0,0,1)</x:f>
        <x:v>0</x:v>
      </x:c>
    </x:row>
    <x:row r="64" ht="36" customHeight="1">
      <x:c r="A64" s="34"/>
      <x:c r="B64" s="34"/>
      <x:c r="C64" s="35"/>
      <x:c r="D64" s="36"/>
      <x:c r="E64" s="36"/>
      <x:c r="F64" s="37"/>
      <x:c r="G64" s="38" t="n">
        <x:f>IF(K64=0,0,IF(H64="",1,-1))</x:f>
        <x:v>0</x:v>
      </x:c>
      <x:c r="H64" s="33" t="str">
        <x:f>IF(K64=0,"",IF(A64="","Enter an exit ID",IF(IF(IFERROR(OR(CODE(UPPER(LEFT(A64,1)))&lt;65,CODE(UPPER(LEFT(A64,1)))&gt;90),TRUE),TRUE,OR(NOT(ISTEXT(A64)),LEN(A64)&gt;64,LEN(A64)&lt;&gt;LEN(SUBSTITUTE(A64,"*","")),LEN(A64)&lt;&gt;LEN(SUBSTITUTE(A64,"?","")),LEN(A64)&lt;&gt;LEN(SUBSTITUTE(A64,"~","")),LEN(A64)&lt;&gt;LEN(SUBSTITUTE(A64,"=","")),LEN(A64)&lt;&gt;LEN(SUBSTITUTE(A64,"&lt;","")),LEN(A64)&lt;&gt;LEN(SUBSTITUTE(A64,"&gt;","")))),"IDs: text starting with A–Z, up to 64 characters; do not use *, ?, ~, =, &lt; or &gt;. Example: T-001.",IF(COUNTIFS('Exits'!$A$9:$A$608,A64)&lt;&gt;1,"Exit ID is duplicated",IF(B64="","Enter the parent trade ID",IF(IF(IFERROR(OR(CODE(UPPER(LEFT(B64,1)))&lt;65,CODE(UPPER(LEFT(B64,1)))&gt;90),TRUE),TRUE,OR(NOT(ISTEXT(B64)),LEN(B64)&gt;64,LEN(B64)&lt;&gt;LEN(SUBSTITUTE(B64,"*","")),LEN(B64)&lt;&gt;LEN(SUBSTITUTE(B64,"?","")),LEN(B64)&lt;&gt;LEN(SUBSTITUTE(B64,"~","")),LEN(B64)&lt;&gt;LEN(SUBSTITUTE(B64,"=","")),LEN(B64)&lt;&gt;LEN(SUBSTITUTE(B64,"&lt;","")),LEN(B64)&lt;&gt;LEN(SUBSTITUTE(B64,"&gt;","")))),"IDs: text starting with A–Z, up to 64 characters; do not use *, ?, ~, =, &lt; or &gt;. Example: T-001.",IF(COUNTIFS('Trades'!$A$9:$A$208,B64)&lt;&gt;1,"Parent trade ID must match one Trades row",IF(NOT(ISNUMBER(C64)),"Enter a valid closing date/time",IF(OR(C64&lt;1,C64&gt;2958465),"Enter a valid closing date/time",IF(NOT(ISNUMBER(D64)),"Enter a positive closed quantity",IF(OR(D64&lt;=0,D64&gt;1000000,ROUND(D64,8)&lt;&gt;D64),"Enter a positive closed quantity",IF(NOT(ISNUMBER(INDEX('Trades'!$D$9:$D$208,MATCH(B64,'Trades'!$A$9:$A$208,0)))),"Enter a valid opening date/time",IF(C64&lt;INDEX('Trades'!$D$9:$D$208,MATCH(B64,'Trades'!$A$9:$A$208,0)),"Exit precedes the opening",IF(AND(E64&lt;&gt;"",OR(NOT(ISNUMBER(E64)),E64&lt;=0)),"Enter a positive price or leave blank",IF(AND(F64&lt;&gt;"",NOT(ISNUMBER(F64))),"Gross P&amp;L must be numeric or blank",IF(AND(ISNUMBER(F64),OR(ABS(F64)&gt;1000000000,ROUND(F64,2)&lt;&gt;F64)),"Money: at most 2 decimals; absolute input value ≤ 1,000,000,000.",""))))))))))))))))</x:f>
      </x:c>
      <x:c r="I64" s="29" t="str">
        <x:f>IF(ISNUMBER(D64),ROUND(D64,8),"")</x:f>
      </x:c>
      <x:c r="J64" s="29" t="n">
        <x:f>IF(ISNUMBER(F64),1,0)</x:f>
        <x:v>0</x:v>
      </x:c>
      <x:c r="K64" s="29" t="n">
        <x:f>IF(COUNTA(A64:F64)=0,0,1)</x:f>
        <x:v>0</x:v>
      </x:c>
    </x:row>
    <x:row r="65" ht="36" customHeight="1">
      <x:c r="A65" s="34"/>
      <x:c r="B65" s="34"/>
      <x:c r="C65" s="35"/>
      <x:c r="D65" s="36"/>
      <x:c r="E65" s="36"/>
      <x:c r="F65" s="37"/>
      <x:c r="G65" s="38" t="n">
        <x:f>IF(K65=0,0,IF(H65="",1,-1))</x:f>
        <x:v>0</x:v>
      </x:c>
      <x:c r="H65" s="33" t="str">
        <x:f>IF(K65=0,"",IF(A65="","Enter an exit ID",IF(IF(IFERROR(OR(CODE(UPPER(LEFT(A65,1)))&lt;65,CODE(UPPER(LEFT(A65,1)))&gt;90),TRUE),TRUE,OR(NOT(ISTEXT(A65)),LEN(A65)&gt;64,LEN(A65)&lt;&gt;LEN(SUBSTITUTE(A65,"*","")),LEN(A65)&lt;&gt;LEN(SUBSTITUTE(A65,"?","")),LEN(A65)&lt;&gt;LEN(SUBSTITUTE(A65,"~","")),LEN(A65)&lt;&gt;LEN(SUBSTITUTE(A65,"=","")),LEN(A65)&lt;&gt;LEN(SUBSTITUTE(A65,"&lt;","")),LEN(A65)&lt;&gt;LEN(SUBSTITUTE(A65,"&gt;","")))),"IDs: text starting with A–Z, up to 64 characters; do not use *, ?, ~, =, &lt; or &gt;. Example: T-001.",IF(COUNTIFS('Exits'!$A$9:$A$608,A65)&lt;&gt;1,"Exit ID is duplicated",IF(B65="","Enter the parent trade ID",IF(IF(IFERROR(OR(CODE(UPPER(LEFT(B65,1)))&lt;65,CODE(UPPER(LEFT(B65,1)))&gt;90),TRUE),TRUE,OR(NOT(ISTEXT(B65)),LEN(B65)&gt;64,LEN(B65)&lt;&gt;LEN(SUBSTITUTE(B65,"*","")),LEN(B65)&lt;&gt;LEN(SUBSTITUTE(B65,"?","")),LEN(B65)&lt;&gt;LEN(SUBSTITUTE(B65,"~","")),LEN(B65)&lt;&gt;LEN(SUBSTITUTE(B65,"=","")),LEN(B65)&lt;&gt;LEN(SUBSTITUTE(B65,"&lt;","")),LEN(B65)&lt;&gt;LEN(SUBSTITUTE(B65,"&gt;","")))),"IDs: text starting with A–Z, up to 64 characters; do not use *, ?, ~, =, &lt; or &gt;. Example: T-001.",IF(COUNTIFS('Trades'!$A$9:$A$208,B65)&lt;&gt;1,"Parent trade ID must match one Trades row",IF(NOT(ISNUMBER(C65)),"Enter a valid closing date/time",IF(OR(C65&lt;1,C65&gt;2958465),"Enter a valid closing date/time",IF(NOT(ISNUMBER(D65)),"Enter a positive closed quantity",IF(OR(D65&lt;=0,D65&gt;1000000,ROUND(D65,8)&lt;&gt;D65),"Enter a positive closed quantity",IF(NOT(ISNUMBER(INDEX('Trades'!$D$9:$D$208,MATCH(B65,'Trades'!$A$9:$A$208,0)))),"Enter a valid opening date/time",IF(C65&lt;INDEX('Trades'!$D$9:$D$208,MATCH(B65,'Trades'!$A$9:$A$208,0)),"Exit precedes the opening",IF(AND(E65&lt;&gt;"",OR(NOT(ISNUMBER(E65)),E65&lt;=0)),"Enter a positive price or leave blank",IF(AND(F65&lt;&gt;"",NOT(ISNUMBER(F65))),"Gross P&amp;L must be numeric or blank",IF(AND(ISNUMBER(F65),OR(ABS(F65)&gt;1000000000,ROUND(F65,2)&lt;&gt;F65)),"Money: at most 2 decimals; absolute input value ≤ 1,000,000,000.",""))))))))))))))))</x:f>
      </x:c>
      <x:c r="I65" s="29" t="str">
        <x:f>IF(ISNUMBER(D65),ROUND(D65,8),"")</x:f>
      </x:c>
      <x:c r="J65" s="29" t="n">
        <x:f>IF(ISNUMBER(F65),1,0)</x:f>
        <x:v>0</x:v>
      </x:c>
      <x:c r="K65" s="29" t="n">
        <x:f>IF(COUNTA(A65:F65)=0,0,1)</x:f>
        <x:v>0</x:v>
      </x:c>
    </x:row>
    <x:row r="66" ht="36" customHeight="1">
      <x:c r="A66" s="34"/>
      <x:c r="B66" s="34"/>
      <x:c r="C66" s="35"/>
      <x:c r="D66" s="36"/>
      <x:c r="E66" s="36"/>
      <x:c r="F66" s="37"/>
      <x:c r="G66" s="38" t="n">
        <x:f>IF(K66=0,0,IF(H66="",1,-1))</x:f>
        <x:v>0</x:v>
      </x:c>
      <x:c r="H66" s="33" t="str">
        <x:f>IF(K66=0,"",IF(A66="","Enter an exit ID",IF(IF(IFERROR(OR(CODE(UPPER(LEFT(A66,1)))&lt;65,CODE(UPPER(LEFT(A66,1)))&gt;90),TRUE),TRUE,OR(NOT(ISTEXT(A66)),LEN(A66)&gt;64,LEN(A66)&lt;&gt;LEN(SUBSTITUTE(A66,"*","")),LEN(A66)&lt;&gt;LEN(SUBSTITUTE(A66,"?","")),LEN(A66)&lt;&gt;LEN(SUBSTITUTE(A66,"~","")),LEN(A66)&lt;&gt;LEN(SUBSTITUTE(A66,"=","")),LEN(A66)&lt;&gt;LEN(SUBSTITUTE(A66,"&lt;","")),LEN(A66)&lt;&gt;LEN(SUBSTITUTE(A66,"&gt;","")))),"IDs: text starting with A–Z, up to 64 characters; do not use *, ?, ~, =, &lt; or &gt;. Example: T-001.",IF(COUNTIFS('Exits'!$A$9:$A$608,A66)&lt;&gt;1,"Exit ID is duplicated",IF(B66="","Enter the parent trade ID",IF(IF(IFERROR(OR(CODE(UPPER(LEFT(B66,1)))&lt;65,CODE(UPPER(LEFT(B66,1)))&gt;90),TRUE),TRUE,OR(NOT(ISTEXT(B66)),LEN(B66)&gt;64,LEN(B66)&lt;&gt;LEN(SUBSTITUTE(B66,"*","")),LEN(B66)&lt;&gt;LEN(SUBSTITUTE(B66,"?","")),LEN(B66)&lt;&gt;LEN(SUBSTITUTE(B66,"~","")),LEN(B66)&lt;&gt;LEN(SUBSTITUTE(B66,"=","")),LEN(B66)&lt;&gt;LEN(SUBSTITUTE(B66,"&lt;","")),LEN(B66)&lt;&gt;LEN(SUBSTITUTE(B66,"&gt;","")))),"IDs: text starting with A–Z, up to 64 characters; do not use *, ?, ~, =, &lt; or &gt;. Example: T-001.",IF(COUNTIFS('Trades'!$A$9:$A$208,B66)&lt;&gt;1,"Parent trade ID must match one Trades row",IF(NOT(ISNUMBER(C66)),"Enter a valid closing date/time",IF(OR(C66&lt;1,C66&gt;2958465),"Enter a valid closing date/time",IF(NOT(ISNUMBER(D66)),"Enter a positive closed quantity",IF(OR(D66&lt;=0,D66&gt;1000000,ROUND(D66,8)&lt;&gt;D66),"Enter a positive closed quantity",IF(NOT(ISNUMBER(INDEX('Trades'!$D$9:$D$208,MATCH(B66,'Trades'!$A$9:$A$208,0)))),"Enter a valid opening date/time",IF(C66&lt;INDEX('Trades'!$D$9:$D$208,MATCH(B66,'Trades'!$A$9:$A$208,0)),"Exit precedes the opening",IF(AND(E66&lt;&gt;"",OR(NOT(ISNUMBER(E66)),E66&lt;=0)),"Enter a positive price or leave blank",IF(AND(F66&lt;&gt;"",NOT(ISNUMBER(F66))),"Gross P&amp;L must be numeric or blank",IF(AND(ISNUMBER(F66),OR(ABS(F66)&gt;1000000000,ROUND(F66,2)&lt;&gt;F66)),"Money: at most 2 decimals; absolute input value ≤ 1,000,000,000.",""))))))))))))))))</x:f>
      </x:c>
      <x:c r="I66" s="29" t="str">
        <x:f>IF(ISNUMBER(D66),ROUND(D66,8),"")</x:f>
      </x:c>
      <x:c r="J66" s="29" t="n">
        <x:f>IF(ISNUMBER(F66),1,0)</x:f>
        <x:v>0</x:v>
      </x:c>
      <x:c r="K66" s="29" t="n">
        <x:f>IF(COUNTA(A66:F66)=0,0,1)</x:f>
        <x:v>0</x:v>
      </x:c>
    </x:row>
    <x:row r="67" ht="36" customHeight="1">
      <x:c r="A67" s="34"/>
      <x:c r="B67" s="34"/>
      <x:c r="C67" s="35"/>
      <x:c r="D67" s="36"/>
      <x:c r="E67" s="36"/>
      <x:c r="F67" s="37"/>
      <x:c r="G67" s="38" t="n">
        <x:f>IF(K67=0,0,IF(H67="",1,-1))</x:f>
        <x:v>0</x:v>
      </x:c>
      <x:c r="H67" s="33" t="str">
        <x:f>IF(K67=0,"",IF(A67="","Enter an exit ID",IF(IF(IFERROR(OR(CODE(UPPER(LEFT(A67,1)))&lt;65,CODE(UPPER(LEFT(A67,1)))&gt;90),TRUE),TRUE,OR(NOT(ISTEXT(A67)),LEN(A67)&gt;64,LEN(A67)&lt;&gt;LEN(SUBSTITUTE(A67,"*","")),LEN(A67)&lt;&gt;LEN(SUBSTITUTE(A67,"?","")),LEN(A67)&lt;&gt;LEN(SUBSTITUTE(A67,"~","")),LEN(A67)&lt;&gt;LEN(SUBSTITUTE(A67,"=","")),LEN(A67)&lt;&gt;LEN(SUBSTITUTE(A67,"&lt;","")),LEN(A67)&lt;&gt;LEN(SUBSTITUTE(A67,"&gt;","")))),"IDs: text starting with A–Z, up to 64 characters; do not use *, ?, ~, =, &lt; or &gt;. Example: T-001.",IF(COUNTIFS('Exits'!$A$9:$A$608,A67)&lt;&gt;1,"Exit ID is duplicated",IF(B67="","Enter the parent trade ID",IF(IF(IFERROR(OR(CODE(UPPER(LEFT(B67,1)))&lt;65,CODE(UPPER(LEFT(B67,1)))&gt;90),TRUE),TRUE,OR(NOT(ISTEXT(B67)),LEN(B67)&gt;64,LEN(B67)&lt;&gt;LEN(SUBSTITUTE(B67,"*","")),LEN(B67)&lt;&gt;LEN(SUBSTITUTE(B67,"?","")),LEN(B67)&lt;&gt;LEN(SUBSTITUTE(B67,"~","")),LEN(B67)&lt;&gt;LEN(SUBSTITUTE(B67,"=","")),LEN(B67)&lt;&gt;LEN(SUBSTITUTE(B67,"&lt;","")),LEN(B67)&lt;&gt;LEN(SUBSTITUTE(B67,"&gt;","")))),"IDs: text starting with A–Z, up to 64 characters; do not use *, ?, ~, =, &lt; or &gt;. Example: T-001.",IF(COUNTIFS('Trades'!$A$9:$A$208,B67)&lt;&gt;1,"Parent trade ID must match one Trades row",IF(NOT(ISNUMBER(C67)),"Enter a valid closing date/time",IF(OR(C67&lt;1,C67&gt;2958465),"Enter a valid closing date/time",IF(NOT(ISNUMBER(D67)),"Enter a positive closed quantity",IF(OR(D67&lt;=0,D67&gt;1000000,ROUND(D67,8)&lt;&gt;D67),"Enter a positive closed quantity",IF(NOT(ISNUMBER(INDEX('Trades'!$D$9:$D$208,MATCH(B67,'Trades'!$A$9:$A$208,0)))),"Enter a valid opening date/time",IF(C67&lt;INDEX('Trades'!$D$9:$D$208,MATCH(B67,'Trades'!$A$9:$A$208,0)),"Exit precedes the opening",IF(AND(E67&lt;&gt;"",OR(NOT(ISNUMBER(E67)),E67&lt;=0)),"Enter a positive price or leave blank",IF(AND(F67&lt;&gt;"",NOT(ISNUMBER(F67))),"Gross P&amp;L must be numeric or blank",IF(AND(ISNUMBER(F67),OR(ABS(F67)&gt;1000000000,ROUND(F67,2)&lt;&gt;F67)),"Money: at most 2 decimals; absolute input value ≤ 1,000,000,000.",""))))))))))))))))</x:f>
      </x:c>
      <x:c r="I67" s="29" t="str">
        <x:f>IF(ISNUMBER(D67),ROUND(D67,8),"")</x:f>
      </x:c>
      <x:c r="J67" s="29" t="n">
        <x:f>IF(ISNUMBER(F67),1,0)</x:f>
        <x:v>0</x:v>
      </x:c>
      <x:c r="K67" s="29" t="n">
        <x:f>IF(COUNTA(A67:F67)=0,0,1)</x:f>
        <x:v>0</x:v>
      </x:c>
    </x:row>
    <x:row r="68" ht="36" customHeight="1">
      <x:c r="A68" s="34"/>
      <x:c r="B68" s="34"/>
      <x:c r="C68" s="35"/>
      <x:c r="D68" s="36"/>
      <x:c r="E68" s="36"/>
      <x:c r="F68" s="37"/>
      <x:c r="G68" s="38" t="n">
        <x:f>IF(K68=0,0,IF(H68="",1,-1))</x:f>
        <x:v>0</x:v>
      </x:c>
      <x:c r="H68" s="33" t="str">
        <x:f>IF(K68=0,"",IF(A68="","Enter an exit ID",IF(IF(IFERROR(OR(CODE(UPPER(LEFT(A68,1)))&lt;65,CODE(UPPER(LEFT(A68,1)))&gt;90),TRUE),TRUE,OR(NOT(ISTEXT(A68)),LEN(A68)&gt;64,LEN(A68)&lt;&gt;LEN(SUBSTITUTE(A68,"*","")),LEN(A68)&lt;&gt;LEN(SUBSTITUTE(A68,"?","")),LEN(A68)&lt;&gt;LEN(SUBSTITUTE(A68,"~","")),LEN(A68)&lt;&gt;LEN(SUBSTITUTE(A68,"=","")),LEN(A68)&lt;&gt;LEN(SUBSTITUTE(A68,"&lt;","")),LEN(A68)&lt;&gt;LEN(SUBSTITUTE(A68,"&gt;","")))),"IDs: text starting with A–Z, up to 64 characters; do not use *, ?, ~, =, &lt; or &gt;. Example: T-001.",IF(COUNTIFS('Exits'!$A$9:$A$608,A68)&lt;&gt;1,"Exit ID is duplicated",IF(B68="","Enter the parent trade ID",IF(IF(IFERROR(OR(CODE(UPPER(LEFT(B68,1)))&lt;65,CODE(UPPER(LEFT(B68,1)))&gt;90),TRUE),TRUE,OR(NOT(ISTEXT(B68)),LEN(B68)&gt;64,LEN(B68)&lt;&gt;LEN(SUBSTITUTE(B68,"*","")),LEN(B68)&lt;&gt;LEN(SUBSTITUTE(B68,"?","")),LEN(B68)&lt;&gt;LEN(SUBSTITUTE(B68,"~","")),LEN(B68)&lt;&gt;LEN(SUBSTITUTE(B68,"=","")),LEN(B68)&lt;&gt;LEN(SUBSTITUTE(B68,"&lt;","")),LEN(B68)&lt;&gt;LEN(SUBSTITUTE(B68,"&gt;","")))),"IDs: text starting with A–Z, up to 64 characters; do not use *, ?, ~, =, &lt; or &gt;. Example: T-001.",IF(COUNTIFS('Trades'!$A$9:$A$208,B68)&lt;&gt;1,"Parent trade ID must match one Trades row",IF(NOT(ISNUMBER(C68)),"Enter a valid closing date/time",IF(OR(C68&lt;1,C68&gt;2958465),"Enter a valid closing date/time",IF(NOT(ISNUMBER(D68)),"Enter a positive closed quantity",IF(OR(D68&lt;=0,D68&gt;1000000,ROUND(D68,8)&lt;&gt;D68),"Enter a positive closed quantity",IF(NOT(ISNUMBER(INDEX('Trades'!$D$9:$D$208,MATCH(B68,'Trades'!$A$9:$A$208,0)))),"Enter a valid opening date/time",IF(C68&lt;INDEX('Trades'!$D$9:$D$208,MATCH(B68,'Trades'!$A$9:$A$208,0)),"Exit precedes the opening",IF(AND(E68&lt;&gt;"",OR(NOT(ISNUMBER(E68)),E68&lt;=0)),"Enter a positive price or leave blank",IF(AND(F68&lt;&gt;"",NOT(ISNUMBER(F68))),"Gross P&amp;L must be numeric or blank",IF(AND(ISNUMBER(F68),OR(ABS(F68)&gt;1000000000,ROUND(F68,2)&lt;&gt;F68)),"Money: at most 2 decimals; absolute input value ≤ 1,000,000,000.",""))))))))))))))))</x:f>
      </x:c>
      <x:c r="I68" s="29" t="str">
        <x:f>IF(ISNUMBER(D68),ROUND(D68,8),"")</x:f>
      </x:c>
      <x:c r="J68" s="29" t="n">
        <x:f>IF(ISNUMBER(F68),1,0)</x:f>
        <x:v>0</x:v>
      </x:c>
      <x:c r="K68" s="29" t="n">
        <x:f>IF(COUNTA(A68:F68)=0,0,1)</x:f>
        <x:v>0</x:v>
      </x:c>
    </x:row>
    <x:row r="69" ht="36" customHeight="1">
      <x:c r="A69" s="34"/>
      <x:c r="B69" s="34"/>
      <x:c r="C69" s="35"/>
      <x:c r="D69" s="36"/>
      <x:c r="E69" s="36"/>
      <x:c r="F69" s="37"/>
      <x:c r="G69" s="38" t="n">
        <x:f>IF(K69=0,0,IF(H69="",1,-1))</x:f>
        <x:v>0</x:v>
      </x:c>
      <x:c r="H69" s="33" t="str">
        <x:f>IF(K69=0,"",IF(A69="","Enter an exit ID",IF(IF(IFERROR(OR(CODE(UPPER(LEFT(A69,1)))&lt;65,CODE(UPPER(LEFT(A69,1)))&gt;90),TRUE),TRUE,OR(NOT(ISTEXT(A69)),LEN(A69)&gt;64,LEN(A69)&lt;&gt;LEN(SUBSTITUTE(A69,"*","")),LEN(A69)&lt;&gt;LEN(SUBSTITUTE(A69,"?","")),LEN(A69)&lt;&gt;LEN(SUBSTITUTE(A69,"~","")),LEN(A69)&lt;&gt;LEN(SUBSTITUTE(A69,"=","")),LEN(A69)&lt;&gt;LEN(SUBSTITUTE(A69,"&lt;","")),LEN(A69)&lt;&gt;LEN(SUBSTITUTE(A69,"&gt;","")))),"IDs: text starting with A–Z, up to 64 characters; do not use *, ?, ~, =, &lt; or &gt;. Example: T-001.",IF(COUNTIFS('Exits'!$A$9:$A$608,A69)&lt;&gt;1,"Exit ID is duplicated",IF(B69="","Enter the parent trade ID",IF(IF(IFERROR(OR(CODE(UPPER(LEFT(B69,1)))&lt;65,CODE(UPPER(LEFT(B69,1)))&gt;90),TRUE),TRUE,OR(NOT(ISTEXT(B69)),LEN(B69)&gt;64,LEN(B69)&lt;&gt;LEN(SUBSTITUTE(B69,"*","")),LEN(B69)&lt;&gt;LEN(SUBSTITUTE(B69,"?","")),LEN(B69)&lt;&gt;LEN(SUBSTITUTE(B69,"~","")),LEN(B69)&lt;&gt;LEN(SUBSTITUTE(B69,"=","")),LEN(B69)&lt;&gt;LEN(SUBSTITUTE(B69,"&lt;","")),LEN(B69)&lt;&gt;LEN(SUBSTITUTE(B69,"&gt;","")))),"IDs: text starting with A–Z, up to 64 characters; do not use *, ?, ~, =, &lt; or &gt;. Example: T-001.",IF(COUNTIFS('Trades'!$A$9:$A$208,B69)&lt;&gt;1,"Parent trade ID must match one Trades row",IF(NOT(ISNUMBER(C69)),"Enter a valid closing date/time",IF(OR(C69&lt;1,C69&gt;2958465),"Enter a valid closing date/time",IF(NOT(ISNUMBER(D69)),"Enter a positive closed quantity",IF(OR(D69&lt;=0,D69&gt;1000000,ROUND(D69,8)&lt;&gt;D69),"Enter a positive closed quantity",IF(NOT(ISNUMBER(INDEX('Trades'!$D$9:$D$208,MATCH(B69,'Trades'!$A$9:$A$208,0)))),"Enter a valid opening date/time",IF(C69&lt;INDEX('Trades'!$D$9:$D$208,MATCH(B69,'Trades'!$A$9:$A$208,0)),"Exit precedes the opening",IF(AND(E69&lt;&gt;"",OR(NOT(ISNUMBER(E69)),E69&lt;=0)),"Enter a positive price or leave blank",IF(AND(F69&lt;&gt;"",NOT(ISNUMBER(F69))),"Gross P&amp;L must be numeric or blank",IF(AND(ISNUMBER(F69),OR(ABS(F69)&gt;1000000000,ROUND(F69,2)&lt;&gt;F69)),"Money: at most 2 decimals; absolute input value ≤ 1,000,000,000.",""))))))))))))))))</x:f>
      </x:c>
      <x:c r="I69" s="29" t="str">
        <x:f>IF(ISNUMBER(D69),ROUND(D69,8),"")</x:f>
      </x:c>
      <x:c r="J69" s="29" t="n">
        <x:f>IF(ISNUMBER(F69),1,0)</x:f>
        <x:v>0</x:v>
      </x:c>
      <x:c r="K69" s="29" t="n">
        <x:f>IF(COUNTA(A69:F69)=0,0,1)</x:f>
        <x:v>0</x:v>
      </x:c>
    </x:row>
    <x:row r="70" ht="36" customHeight="1">
      <x:c r="A70" s="34"/>
      <x:c r="B70" s="34"/>
      <x:c r="C70" s="35"/>
      <x:c r="D70" s="36"/>
      <x:c r="E70" s="36"/>
      <x:c r="F70" s="37"/>
      <x:c r="G70" s="38" t="n">
        <x:f>IF(K70=0,0,IF(H70="",1,-1))</x:f>
        <x:v>0</x:v>
      </x:c>
      <x:c r="H70" s="33" t="str">
        <x:f>IF(K70=0,"",IF(A70="","Enter an exit ID",IF(IF(IFERROR(OR(CODE(UPPER(LEFT(A70,1)))&lt;65,CODE(UPPER(LEFT(A70,1)))&gt;90),TRUE),TRUE,OR(NOT(ISTEXT(A70)),LEN(A70)&gt;64,LEN(A70)&lt;&gt;LEN(SUBSTITUTE(A70,"*","")),LEN(A70)&lt;&gt;LEN(SUBSTITUTE(A70,"?","")),LEN(A70)&lt;&gt;LEN(SUBSTITUTE(A70,"~","")),LEN(A70)&lt;&gt;LEN(SUBSTITUTE(A70,"=","")),LEN(A70)&lt;&gt;LEN(SUBSTITUTE(A70,"&lt;","")),LEN(A70)&lt;&gt;LEN(SUBSTITUTE(A70,"&gt;","")))),"IDs: text starting with A–Z, up to 64 characters; do not use *, ?, ~, =, &lt; or &gt;. Example: T-001.",IF(COUNTIFS('Exits'!$A$9:$A$608,A70)&lt;&gt;1,"Exit ID is duplicated",IF(B70="","Enter the parent trade ID",IF(IF(IFERROR(OR(CODE(UPPER(LEFT(B70,1)))&lt;65,CODE(UPPER(LEFT(B70,1)))&gt;90),TRUE),TRUE,OR(NOT(ISTEXT(B70)),LEN(B70)&gt;64,LEN(B70)&lt;&gt;LEN(SUBSTITUTE(B70,"*","")),LEN(B70)&lt;&gt;LEN(SUBSTITUTE(B70,"?","")),LEN(B70)&lt;&gt;LEN(SUBSTITUTE(B70,"~","")),LEN(B70)&lt;&gt;LEN(SUBSTITUTE(B70,"=","")),LEN(B70)&lt;&gt;LEN(SUBSTITUTE(B70,"&lt;","")),LEN(B70)&lt;&gt;LEN(SUBSTITUTE(B70,"&gt;","")))),"IDs: text starting with A–Z, up to 64 characters; do not use *, ?, ~, =, &lt; or &gt;. Example: T-001.",IF(COUNTIFS('Trades'!$A$9:$A$208,B70)&lt;&gt;1,"Parent trade ID must match one Trades row",IF(NOT(ISNUMBER(C70)),"Enter a valid closing date/time",IF(OR(C70&lt;1,C70&gt;2958465),"Enter a valid closing date/time",IF(NOT(ISNUMBER(D70)),"Enter a positive closed quantity",IF(OR(D70&lt;=0,D70&gt;1000000,ROUND(D70,8)&lt;&gt;D70),"Enter a positive closed quantity",IF(NOT(ISNUMBER(INDEX('Trades'!$D$9:$D$208,MATCH(B70,'Trades'!$A$9:$A$208,0)))),"Enter a valid opening date/time",IF(C70&lt;INDEX('Trades'!$D$9:$D$208,MATCH(B70,'Trades'!$A$9:$A$208,0)),"Exit precedes the opening",IF(AND(E70&lt;&gt;"",OR(NOT(ISNUMBER(E70)),E70&lt;=0)),"Enter a positive price or leave blank",IF(AND(F70&lt;&gt;"",NOT(ISNUMBER(F70))),"Gross P&amp;L must be numeric or blank",IF(AND(ISNUMBER(F70),OR(ABS(F70)&gt;1000000000,ROUND(F70,2)&lt;&gt;F70)),"Money: at most 2 decimals; absolute input value ≤ 1,000,000,000.",""))))))))))))))))</x:f>
      </x:c>
      <x:c r="I70" s="29" t="str">
        <x:f>IF(ISNUMBER(D70),ROUND(D70,8),"")</x:f>
      </x:c>
      <x:c r="J70" s="29" t="n">
        <x:f>IF(ISNUMBER(F70),1,0)</x:f>
        <x:v>0</x:v>
      </x:c>
      <x:c r="K70" s="29" t="n">
        <x:f>IF(COUNTA(A70:F70)=0,0,1)</x:f>
        <x:v>0</x:v>
      </x:c>
    </x:row>
    <x:row r="71" ht="36" customHeight="1">
      <x:c r="A71" s="34"/>
      <x:c r="B71" s="34"/>
      <x:c r="C71" s="35"/>
      <x:c r="D71" s="36"/>
      <x:c r="E71" s="36"/>
      <x:c r="F71" s="37"/>
      <x:c r="G71" s="38" t="n">
        <x:f>IF(K71=0,0,IF(H71="",1,-1))</x:f>
        <x:v>0</x:v>
      </x:c>
      <x:c r="H71" s="33" t="str">
        <x:f>IF(K71=0,"",IF(A71="","Enter an exit ID",IF(IF(IFERROR(OR(CODE(UPPER(LEFT(A71,1)))&lt;65,CODE(UPPER(LEFT(A71,1)))&gt;90),TRUE),TRUE,OR(NOT(ISTEXT(A71)),LEN(A71)&gt;64,LEN(A71)&lt;&gt;LEN(SUBSTITUTE(A71,"*","")),LEN(A71)&lt;&gt;LEN(SUBSTITUTE(A71,"?","")),LEN(A71)&lt;&gt;LEN(SUBSTITUTE(A71,"~","")),LEN(A71)&lt;&gt;LEN(SUBSTITUTE(A71,"=","")),LEN(A71)&lt;&gt;LEN(SUBSTITUTE(A71,"&lt;","")),LEN(A71)&lt;&gt;LEN(SUBSTITUTE(A71,"&gt;","")))),"IDs: text starting with A–Z, up to 64 characters; do not use *, ?, ~, =, &lt; or &gt;. Example: T-001.",IF(COUNTIFS('Exits'!$A$9:$A$608,A71)&lt;&gt;1,"Exit ID is duplicated",IF(B71="","Enter the parent trade ID",IF(IF(IFERROR(OR(CODE(UPPER(LEFT(B71,1)))&lt;65,CODE(UPPER(LEFT(B71,1)))&gt;90),TRUE),TRUE,OR(NOT(ISTEXT(B71)),LEN(B71)&gt;64,LEN(B71)&lt;&gt;LEN(SUBSTITUTE(B71,"*","")),LEN(B71)&lt;&gt;LEN(SUBSTITUTE(B71,"?","")),LEN(B71)&lt;&gt;LEN(SUBSTITUTE(B71,"~","")),LEN(B71)&lt;&gt;LEN(SUBSTITUTE(B71,"=","")),LEN(B71)&lt;&gt;LEN(SUBSTITUTE(B71,"&lt;","")),LEN(B71)&lt;&gt;LEN(SUBSTITUTE(B71,"&gt;","")))),"IDs: text starting with A–Z, up to 64 characters; do not use *, ?, ~, =, &lt; or &gt;. Example: T-001.",IF(COUNTIFS('Trades'!$A$9:$A$208,B71)&lt;&gt;1,"Parent trade ID must match one Trades row",IF(NOT(ISNUMBER(C71)),"Enter a valid closing date/time",IF(OR(C71&lt;1,C71&gt;2958465),"Enter a valid closing date/time",IF(NOT(ISNUMBER(D71)),"Enter a positive closed quantity",IF(OR(D71&lt;=0,D71&gt;1000000,ROUND(D71,8)&lt;&gt;D71),"Enter a positive closed quantity",IF(NOT(ISNUMBER(INDEX('Trades'!$D$9:$D$208,MATCH(B71,'Trades'!$A$9:$A$208,0)))),"Enter a valid opening date/time",IF(C71&lt;INDEX('Trades'!$D$9:$D$208,MATCH(B71,'Trades'!$A$9:$A$208,0)),"Exit precedes the opening",IF(AND(E71&lt;&gt;"",OR(NOT(ISNUMBER(E71)),E71&lt;=0)),"Enter a positive price or leave blank",IF(AND(F71&lt;&gt;"",NOT(ISNUMBER(F71))),"Gross P&amp;L must be numeric or blank",IF(AND(ISNUMBER(F71),OR(ABS(F71)&gt;1000000000,ROUND(F71,2)&lt;&gt;F71)),"Money: at most 2 decimals; absolute input value ≤ 1,000,000,000.",""))))))))))))))))</x:f>
      </x:c>
      <x:c r="I71" s="29" t="str">
        <x:f>IF(ISNUMBER(D71),ROUND(D71,8),"")</x:f>
      </x:c>
      <x:c r="J71" s="29" t="n">
        <x:f>IF(ISNUMBER(F71),1,0)</x:f>
        <x:v>0</x:v>
      </x:c>
      <x:c r="K71" s="29" t="n">
        <x:f>IF(COUNTA(A71:F71)=0,0,1)</x:f>
        <x:v>0</x:v>
      </x:c>
    </x:row>
    <x:row r="72" ht="36" customHeight="1">
      <x:c r="A72" s="34"/>
      <x:c r="B72" s="34"/>
      <x:c r="C72" s="35"/>
      <x:c r="D72" s="36"/>
      <x:c r="E72" s="36"/>
      <x:c r="F72" s="37"/>
      <x:c r="G72" s="38" t="n">
        <x:f>IF(K72=0,0,IF(H72="",1,-1))</x:f>
        <x:v>0</x:v>
      </x:c>
      <x:c r="H72" s="33" t="str">
        <x:f>IF(K72=0,"",IF(A72="","Enter an exit ID",IF(IF(IFERROR(OR(CODE(UPPER(LEFT(A72,1)))&lt;65,CODE(UPPER(LEFT(A72,1)))&gt;90),TRUE),TRUE,OR(NOT(ISTEXT(A72)),LEN(A72)&gt;64,LEN(A72)&lt;&gt;LEN(SUBSTITUTE(A72,"*","")),LEN(A72)&lt;&gt;LEN(SUBSTITUTE(A72,"?","")),LEN(A72)&lt;&gt;LEN(SUBSTITUTE(A72,"~","")),LEN(A72)&lt;&gt;LEN(SUBSTITUTE(A72,"=","")),LEN(A72)&lt;&gt;LEN(SUBSTITUTE(A72,"&lt;","")),LEN(A72)&lt;&gt;LEN(SUBSTITUTE(A72,"&gt;","")))),"IDs: text starting with A–Z, up to 64 characters; do not use *, ?, ~, =, &lt; or &gt;. Example: T-001.",IF(COUNTIFS('Exits'!$A$9:$A$608,A72)&lt;&gt;1,"Exit ID is duplicated",IF(B72="","Enter the parent trade ID",IF(IF(IFERROR(OR(CODE(UPPER(LEFT(B72,1)))&lt;65,CODE(UPPER(LEFT(B72,1)))&gt;90),TRUE),TRUE,OR(NOT(ISTEXT(B72)),LEN(B72)&gt;64,LEN(B72)&lt;&gt;LEN(SUBSTITUTE(B72,"*","")),LEN(B72)&lt;&gt;LEN(SUBSTITUTE(B72,"?","")),LEN(B72)&lt;&gt;LEN(SUBSTITUTE(B72,"~","")),LEN(B72)&lt;&gt;LEN(SUBSTITUTE(B72,"=","")),LEN(B72)&lt;&gt;LEN(SUBSTITUTE(B72,"&lt;","")),LEN(B72)&lt;&gt;LEN(SUBSTITUTE(B72,"&gt;","")))),"IDs: text starting with A–Z, up to 64 characters; do not use *, ?, ~, =, &lt; or &gt;. Example: T-001.",IF(COUNTIFS('Trades'!$A$9:$A$208,B72)&lt;&gt;1,"Parent trade ID must match one Trades row",IF(NOT(ISNUMBER(C72)),"Enter a valid closing date/time",IF(OR(C72&lt;1,C72&gt;2958465),"Enter a valid closing date/time",IF(NOT(ISNUMBER(D72)),"Enter a positive closed quantity",IF(OR(D72&lt;=0,D72&gt;1000000,ROUND(D72,8)&lt;&gt;D72),"Enter a positive closed quantity",IF(NOT(ISNUMBER(INDEX('Trades'!$D$9:$D$208,MATCH(B72,'Trades'!$A$9:$A$208,0)))),"Enter a valid opening date/time",IF(C72&lt;INDEX('Trades'!$D$9:$D$208,MATCH(B72,'Trades'!$A$9:$A$208,0)),"Exit precedes the opening",IF(AND(E72&lt;&gt;"",OR(NOT(ISNUMBER(E72)),E72&lt;=0)),"Enter a positive price or leave blank",IF(AND(F72&lt;&gt;"",NOT(ISNUMBER(F72))),"Gross P&amp;L must be numeric or blank",IF(AND(ISNUMBER(F72),OR(ABS(F72)&gt;1000000000,ROUND(F72,2)&lt;&gt;F72)),"Money: at most 2 decimals; absolute input value ≤ 1,000,000,000.",""))))))))))))))))</x:f>
      </x:c>
      <x:c r="I72" s="29" t="str">
        <x:f>IF(ISNUMBER(D72),ROUND(D72,8),"")</x:f>
      </x:c>
      <x:c r="J72" s="29" t="n">
        <x:f>IF(ISNUMBER(F72),1,0)</x:f>
        <x:v>0</x:v>
      </x:c>
      <x:c r="K72" s="29" t="n">
        <x:f>IF(COUNTA(A72:F72)=0,0,1)</x:f>
        <x:v>0</x:v>
      </x:c>
    </x:row>
    <x:row r="73" ht="36" customHeight="1">
      <x:c r="A73" s="34"/>
      <x:c r="B73" s="34"/>
      <x:c r="C73" s="35"/>
      <x:c r="D73" s="36"/>
      <x:c r="E73" s="36"/>
      <x:c r="F73" s="37"/>
      <x:c r="G73" s="38" t="n">
        <x:f>IF(K73=0,0,IF(H73="",1,-1))</x:f>
        <x:v>0</x:v>
      </x:c>
      <x:c r="H73" s="33" t="str">
        <x:f>IF(K73=0,"",IF(A73="","Enter an exit ID",IF(IF(IFERROR(OR(CODE(UPPER(LEFT(A73,1)))&lt;65,CODE(UPPER(LEFT(A73,1)))&gt;90),TRUE),TRUE,OR(NOT(ISTEXT(A73)),LEN(A73)&gt;64,LEN(A73)&lt;&gt;LEN(SUBSTITUTE(A73,"*","")),LEN(A73)&lt;&gt;LEN(SUBSTITUTE(A73,"?","")),LEN(A73)&lt;&gt;LEN(SUBSTITUTE(A73,"~","")),LEN(A73)&lt;&gt;LEN(SUBSTITUTE(A73,"=","")),LEN(A73)&lt;&gt;LEN(SUBSTITUTE(A73,"&lt;","")),LEN(A73)&lt;&gt;LEN(SUBSTITUTE(A73,"&gt;","")))),"IDs: text starting with A–Z, up to 64 characters; do not use *, ?, ~, =, &lt; or &gt;. Example: T-001.",IF(COUNTIFS('Exits'!$A$9:$A$608,A73)&lt;&gt;1,"Exit ID is duplicated",IF(B73="","Enter the parent trade ID",IF(IF(IFERROR(OR(CODE(UPPER(LEFT(B73,1)))&lt;65,CODE(UPPER(LEFT(B73,1)))&gt;90),TRUE),TRUE,OR(NOT(ISTEXT(B73)),LEN(B73)&gt;64,LEN(B73)&lt;&gt;LEN(SUBSTITUTE(B73,"*","")),LEN(B73)&lt;&gt;LEN(SUBSTITUTE(B73,"?","")),LEN(B73)&lt;&gt;LEN(SUBSTITUTE(B73,"~","")),LEN(B73)&lt;&gt;LEN(SUBSTITUTE(B73,"=","")),LEN(B73)&lt;&gt;LEN(SUBSTITUTE(B73,"&lt;","")),LEN(B73)&lt;&gt;LEN(SUBSTITUTE(B73,"&gt;","")))),"IDs: text starting with A–Z, up to 64 characters; do not use *, ?, ~, =, &lt; or &gt;. Example: T-001.",IF(COUNTIFS('Trades'!$A$9:$A$208,B73)&lt;&gt;1,"Parent trade ID must match one Trades row",IF(NOT(ISNUMBER(C73)),"Enter a valid closing date/time",IF(OR(C73&lt;1,C73&gt;2958465),"Enter a valid closing date/time",IF(NOT(ISNUMBER(D73)),"Enter a positive closed quantity",IF(OR(D73&lt;=0,D73&gt;1000000,ROUND(D73,8)&lt;&gt;D73),"Enter a positive closed quantity",IF(NOT(ISNUMBER(INDEX('Trades'!$D$9:$D$208,MATCH(B73,'Trades'!$A$9:$A$208,0)))),"Enter a valid opening date/time",IF(C73&lt;INDEX('Trades'!$D$9:$D$208,MATCH(B73,'Trades'!$A$9:$A$208,0)),"Exit precedes the opening",IF(AND(E73&lt;&gt;"",OR(NOT(ISNUMBER(E73)),E73&lt;=0)),"Enter a positive price or leave blank",IF(AND(F73&lt;&gt;"",NOT(ISNUMBER(F73))),"Gross P&amp;L must be numeric or blank",IF(AND(ISNUMBER(F73),OR(ABS(F73)&gt;1000000000,ROUND(F73,2)&lt;&gt;F73)),"Money: at most 2 decimals; absolute input value ≤ 1,000,000,000.",""))))))))))))))))</x:f>
      </x:c>
      <x:c r="I73" s="29" t="str">
        <x:f>IF(ISNUMBER(D73),ROUND(D73,8),"")</x:f>
      </x:c>
      <x:c r="J73" s="29" t="n">
        <x:f>IF(ISNUMBER(F73),1,0)</x:f>
        <x:v>0</x:v>
      </x:c>
      <x:c r="K73" s="29" t="n">
        <x:f>IF(COUNTA(A73:F73)=0,0,1)</x:f>
        <x:v>0</x:v>
      </x:c>
    </x:row>
    <x:row r="74" ht="36" customHeight="1">
      <x:c r="A74" s="34"/>
      <x:c r="B74" s="34"/>
      <x:c r="C74" s="35"/>
      <x:c r="D74" s="36"/>
      <x:c r="E74" s="36"/>
      <x:c r="F74" s="37"/>
      <x:c r="G74" s="38" t="n">
        <x:f>IF(K74=0,0,IF(H74="",1,-1))</x:f>
        <x:v>0</x:v>
      </x:c>
      <x:c r="H74" s="33" t="str">
        <x:f>IF(K74=0,"",IF(A74="","Enter an exit ID",IF(IF(IFERROR(OR(CODE(UPPER(LEFT(A74,1)))&lt;65,CODE(UPPER(LEFT(A74,1)))&gt;90),TRUE),TRUE,OR(NOT(ISTEXT(A74)),LEN(A74)&gt;64,LEN(A74)&lt;&gt;LEN(SUBSTITUTE(A74,"*","")),LEN(A74)&lt;&gt;LEN(SUBSTITUTE(A74,"?","")),LEN(A74)&lt;&gt;LEN(SUBSTITUTE(A74,"~","")),LEN(A74)&lt;&gt;LEN(SUBSTITUTE(A74,"=","")),LEN(A74)&lt;&gt;LEN(SUBSTITUTE(A74,"&lt;","")),LEN(A74)&lt;&gt;LEN(SUBSTITUTE(A74,"&gt;","")))),"IDs: text starting with A–Z, up to 64 characters; do not use *, ?, ~, =, &lt; or &gt;. Example: T-001.",IF(COUNTIFS('Exits'!$A$9:$A$608,A74)&lt;&gt;1,"Exit ID is duplicated",IF(B74="","Enter the parent trade ID",IF(IF(IFERROR(OR(CODE(UPPER(LEFT(B74,1)))&lt;65,CODE(UPPER(LEFT(B74,1)))&gt;90),TRUE),TRUE,OR(NOT(ISTEXT(B74)),LEN(B74)&gt;64,LEN(B74)&lt;&gt;LEN(SUBSTITUTE(B74,"*","")),LEN(B74)&lt;&gt;LEN(SUBSTITUTE(B74,"?","")),LEN(B74)&lt;&gt;LEN(SUBSTITUTE(B74,"~","")),LEN(B74)&lt;&gt;LEN(SUBSTITUTE(B74,"=","")),LEN(B74)&lt;&gt;LEN(SUBSTITUTE(B74,"&lt;","")),LEN(B74)&lt;&gt;LEN(SUBSTITUTE(B74,"&gt;","")))),"IDs: text starting with A–Z, up to 64 characters; do not use *, ?, ~, =, &lt; or &gt;. Example: T-001.",IF(COUNTIFS('Trades'!$A$9:$A$208,B74)&lt;&gt;1,"Parent trade ID must match one Trades row",IF(NOT(ISNUMBER(C74)),"Enter a valid closing date/time",IF(OR(C74&lt;1,C74&gt;2958465),"Enter a valid closing date/time",IF(NOT(ISNUMBER(D74)),"Enter a positive closed quantity",IF(OR(D74&lt;=0,D74&gt;1000000,ROUND(D74,8)&lt;&gt;D74),"Enter a positive closed quantity",IF(NOT(ISNUMBER(INDEX('Trades'!$D$9:$D$208,MATCH(B74,'Trades'!$A$9:$A$208,0)))),"Enter a valid opening date/time",IF(C74&lt;INDEX('Trades'!$D$9:$D$208,MATCH(B74,'Trades'!$A$9:$A$208,0)),"Exit precedes the opening",IF(AND(E74&lt;&gt;"",OR(NOT(ISNUMBER(E74)),E74&lt;=0)),"Enter a positive price or leave blank",IF(AND(F74&lt;&gt;"",NOT(ISNUMBER(F74))),"Gross P&amp;L must be numeric or blank",IF(AND(ISNUMBER(F74),OR(ABS(F74)&gt;1000000000,ROUND(F74,2)&lt;&gt;F74)),"Money: at most 2 decimals; absolute input value ≤ 1,000,000,000.",""))))))))))))))))</x:f>
      </x:c>
      <x:c r="I74" s="29" t="str">
        <x:f>IF(ISNUMBER(D74),ROUND(D74,8),"")</x:f>
      </x:c>
      <x:c r="J74" s="29" t="n">
        <x:f>IF(ISNUMBER(F74),1,0)</x:f>
        <x:v>0</x:v>
      </x:c>
      <x:c r="K74" s="29" t="n">
        <x:f>IF(COUNTA(A74:F74)=0,0,1)</x:f>
        <x:v>0</x:v>
      </x:c>
    </x:row>
    <x:row r="75" ht="36" customHeight="1">
      <x:c r="A75" s="34"/>
      <x:c r="B75" s="34"/>
      <x:c r="C75" s="35"/>
      <x:c r="D75" s="36"/>
      <x:c r="E75" s="36"/>
      <x:c r="F75" s="37"/>
      <x:c r="G75" s="38" t="n">
        <x:f>IF(K75=0,0,IF(H75="",1,-1))</x:f>
        <x:v>0</x:v>
      </x:c>
      <x:c r="H75" s="33" t="str">
        <x:f>IF(K75=0,"",IF(A75="","Enter an exit ID",IF(IF(IFERROR(OR(CODE(UPPER(LEFT(A75,1)))&lt;65,CODE(UPPER(LEFT(A75,1)))&gt;90),TRUE),TRUE,OR(NOT(ISTEXT(A75)),LEN(A75)&gt;64,LEN(A75)&lt;&gt;LEN(SUBSTITUTE(A75,"*","")),LEN(A75)&lt;&gt;LEN(SUBSTITUTE(A75,"?","")),LEN(A75)&lt;&gt;LEN(SUBSTITUTE(A75,"~","")),LEN(A75)&lt;&gt;LEN(SUBSTITUTE(A75,"=","")),LEN(A75)&lt;&gt;LEN(SUBSTITUTE(A75,"&lt;","")),LEN(A75)&lt;&gt;LEN(SUBSTITUTE(A75,"&gt;","")))),"IDs: text starting with A–Z, up to 64 characters; do not use *, ?, ~, =, &lt; or &gt;. Example: T-001.",IF(COUNTIFS('Exits'!$A$9:$A$608,A75)&lt;&gt;1,"Exit ID is duplicated",IF(B75="","Enter the parent trade ID",IF(IF(IFERROR(OR(CODE(UPPER(LEFT(B75,1)))&lt;65,CODE(UPPER(LEFT(B75,1)))&gt;90),TRUE),TRUE,OR(NOT(ISTEXT(B75)),LEN(B75)&gt;64,LEN(B75)&lt;&gt;LEN(SUBSTITUTE(B75,"*","")),LEN(B75)&lt;&gt;LEN(SUBSTITUTE(B75,"?","")),LEN(B75)&lt;&gt;LEN(SUBSTITUTE(B75,"~","")),LEN(B75)&lt;&gt;LEN(SUBSTITUTE(B75,"=","")),LEN(B75)&lt;&gt;LEN(SUBSTITUTE(B75,"&lt;","")),LEN(B75)&lt;&gt;LEN(SUBSTITUTE(B75,"&gt;","")))),"IDs: text starting with A–Z, up to 64 characters; do not use *, ?, ~, =, &lt; or &gt;. Example: T-001.",IF(COUNTIFS('Trades'!$A$9:$A$208,B75)&lt;&gt;1,"Parent trade ID must match one Trades row",IF(NOT(ISNUMBER(C75)),"Enter a valid closing date/time",IF(OR(C75&lt;1,C75&gt;2958465),"Enter a valid closing date/time",IF(NOT(ISNUMBER(D75)),"Enter a positive closed quantity",IF(OR(D75&lt;=0,D75&gt;1000000,ROUND(D75,8)&lt;&gt;D75),"Enter a positive closed quantity",IF(NOT(ISNUMBER(INDEX('Trades'!$D$9:$D$208,MATCH(B75,'Trades'!$A$9:$A$208,0)))),"Enter a valid opening date/time",IF(C75&lt;INDEX('Trades'!$D$9:$D$208,MATCH(B75,'Trades'!$A$9:$A$208,0)),"Exit precedes the opening",IF(AND(E75&lt;&gt;"",OR(NOT(ISNUMBER(E75)),E75&lt;=0)),"Enter a positive price or leave blank",IF(AND(F75&lt;&gt;"",NOT(ISNUMBER(F75))),"Gross P&amp;L must be numeric or blank",IF(AND(ISNUMBER(F75),OR(ABS(F75)&gt;1000000000,ROUND(F75,2)&lt;&gt;F75)),"Money: at most 2 decimals; absolute input value ≤ 1,000,000,000.",""))))))))))))))))</x:f>
      </x:c>
      <x:c r="I75" s="29" t="str">
        <x:f>IF(ISNUMBER(D75),ROUND(D75,8),"")</x:f>
      </x:c>
      <x:c r="J75" s="29" t="n">
        <x:f>IF(ISNUMBER(F75),1,0)</x:f>
        <x:v>0</x:v>
      </x:c>
      <x:c r="K75" s="29" t="n">
        <x:f>IF(COUNTA(A75:F75)=0,0,1)</x:f>
        <x:v>0</x:v>
      </x:c>
    </x:row>
    <x:row r="76" ht="36" customHeight="1">
      <x:c r="A76" s="34"/>
      <x:c r="B76" s="34"/>
      <x:c r="C76" s="35"/>
      <x:c r="D76" s="36"/>
      <x:c r="E76" s="36"/>
      <x:c r="F76" s="37"/>
      <x:c r="G76" s="38" t="n">
        <x:f>IF(K76=0,0,IF(H76="",1,-1))</x:f>
        <x:v>0</x:v>
      </x:c>
      <x:c r="H76" s="33" t="str">
        <x:f>IF(K76=0,"",IF(A76="","Enter an exit ID",IF(IF(IFERROR(OR(CODE(UPPER(LEFT(A76,1)))&lt;65,CODE(UPPER(LEFT(A76,1)))&gt;90),TRUE),TRUE,OR(NOT(ISTEXT(A76)),LEN(A76)&gt;64,LEN(A76)&lt;&gt;LEN(SUBSTITUTE(A76,"*","")),LEN(A76)&lt;&gt;LEN(SUBSTITUTE(A76,"?","")),LEN(A76)&lt;&gt;LEN(SUBSTITUTE(A76,"~","")),LEN(A76)&lt;&gt;LEN(SUBSTITUTE(A76,"=","")),LEN(A76)&lt;&gt;LEN(SUBSTITUTE(A76,"&lt;","")),LEN(A76)&lt;&gt;LEN(SUBSTITUTE(A76,"&gt;","")))),"IDs: text starting with A–Z, up to 64 characters; do not use *, ?, ~, =, &lt; or &gt;. Example: T-001.",IF(COUNTIFS('Exits'!$A$9:$A$608,A76)&lt;&gt;1,"Exit ID is duplicated",IF(B76="","Enter the parent trade ID",IF(IF(IFERROR(OR(CODE(UPPER(LEFT(B76,1)))&lt;65,CODE(UPPER(LEFT(B76,1)))&gt;90),TRUE),TRUE,OR(NOT(ISTEXT(B76)),LEN(B76)&gt;64,LEN(B76)&lt;&gt;LEN(SUBSTITUTE(B76,"*","")),LEN(B76)&lt;&gt;LEN(SUBSTITUTE(B76,"?","")),LEN(B76)&lt;&gt;LEN(SUBSTITUTE(B76,"~","")),LEN(B76)&lt;&gt;LEN(SUBSTITUTE(B76,"=","")),LEN(B76)&lt;&gt;LEN(SUBSTITUTE(B76,"&lt;","")),LEN(B76)&lt;&gt;LEN(SUBSTITUTE(B76,"&gt;","")))),"IDs: text starting with A–Z, up to 64 characters; do not use *, ?, ~, =, &lt; or &gt;. Example: T-001.",IF(COUNTIFS('Trades'!$A$9:$A$208,B76)&lt;&gt;1,"Parent trade ID must match one Trades row",IF(NOT(ISNUMBER(C76)),"Enter a valid closing date/time",IF(OR(C76&lt;1,C76&gt;2958465),"Enter a valid closing date/time",IF(NOT(ISNUMBER(D76)),"Enter a positive closed quantity",IF(OR(D76&lt;=0,D76&gt;1000000,ROUND(D76,8)&lt;&gt;D76),"Enter a positive closed quantity",IF(NOT(ISNUMBER(INDEX('Trades'!$D$9:$D$208,MATCH(B76,'Trades'!$A$9:$A$208,0)))),"Enter a valid opening date/time",IF(C76&lt;INDEX('Trades'!$D$9:$D$208,MATCH(B76,'Trades'!$A$9:$A$208,0)),"Exit precedes the opening",IF(AND(E76&lt;&gt;"",OR(NOT(ISNUMBER(E76)),E76&lt;=0)),"Enter a positive price or leave blank",IF(AND(F76&lt;&gt;"",NOT(ISNUMBER(F76))),"Gross P&amp;L must be numeric or blank",IF(AND(ISNUMBER(F76),OR(ABS(F76)&gt;1000000000,ROUND(F76,2)&lt;&gt;F76)),"Money: at most 2 decimals; absolute input value ≤ 1,000,000,000.",""))))))))))))))))</x:f>
      </x:c>
      <x:c r="I76" s="29" t="str">
        <x:f>IF(ISNUMBER(D76),ROUND(D76,8),"")</x:f>
      </x:c>
      <x:c r="J76" s="29" t="n">
        <x:f>IF(ISNUMBER(F76),1,0)</x:f>
        <x:v>0</x:v>
      </x:c>
      <x:c r="K76" s="29" t="n">
        <x:f>IF(COUNTA(A76:F76)=0,0,1)</x:f>
        <x:v>0</x:v>
      </x:c>
    </x:row>
    <x:row r="77" ht="36" customHeight="1">
      <x:c r="A77" s="34"/>
      <x:c r="B77" s="34"/>
      <x:c r="C77" s="35"/>
      <x:c r="D77" s="36"/>
      <x:c r="E77" s="36"/>
      <x:c r="F77" s="37"/>
      <x:c r="G77" s="38" t="n">
        <x:f>IF(K77=0,0,IF(H77="",1,-1))</x:f>
        <x:v>0</x:v>
      </x:c>
      <x:c r="H77" s="33" t="str">
        <x:f>IF(K77=0,"",IF(A77="","Enter an exit ID",IF(IF(IFERROR(OR(CODE(UPPER(LEFT(A77,1)))&lt;65,CODE(UPPER(LEFT(A77,1)))&gt;90),TRUE),TRUE,OR(NOT(ISTEXT(A77)),LEN(A77)&gt;64,LEN(A77)&lt;&gt;LEN(SUBSTITUTE(A77,"*","")),LEN(A77)&lt;&gt;LEN(SUBSTITUTE(A77,"?","")),LEN(A77)&lt;&gt;LEN(SUBSTITUTE(A77,"~","")),LEN(A77)&lt;&gt;LEN(SUBSTITUTE(A77,"=","")),LEN(A77)&lt;&gt;LEN(SUBSTITUTE(A77,"&lt;","")),LEN(A77)&lt;&gt;LEN(SUBSTITUTE(A77,"&gt;","")))),"IDs: text starting with A–Z, up to 64 characters; do not use *, ?, ~, =, &lt; or &gt;. Example: T-001.",IF(COUNTIFS('Exits'!$A$9:$A$608,A77)&lt;&gt;1,"Exit ID is duplicated",IF(B77="","Enter the parent trade ID",IF(IF(IFERROR(OR(CODE(UPPER(LEFT(B77,1)))&lt;65,CODE(UPPER(LEFT(B77,1)))&gt;90),TRUE),TRUE,OR(NOT(ISTEXT(B77)),LEN(B77)&gt;64,LEN(B77)&lt;&gt;LEN(SUBSTITUTE(B77,"*","")),LEN(B77)&lt;&gt;LEN(SUBSTITUTE(B77,"?","")),LEN(B77)&lt;&gt;LEN(SUBSTITUTE(B77,"~","")),LEN(B77)&lt;&gt;LEN(SUBSTITUTE(B77,"=","")),LEN(B77)&lt;&gt;LEN(SUBSTITUTE(B77,"&lt;","")),LEN(B77)&lt;&gt;LEN(SUBSTITUTE(B77,"&gt;","")))),"IDs: text starting with A–Z, up to 64 characters; do not use *, ?, ~, =, &lt; or &gt;. Example: T-001.",IF(COUNTIFS('Trades'!$A$9:$A$208,B77)&lt;&gt;1,"Parent trade ID must match one Trades row",IF(NOT(ISNUMBER(C77)),"Enter a valid closing date/time",IF(OR(C77&lt;1,C77&gt;2958465),"Enter a valid closing date/time",IF(NOT(ISNUMBER(D77)),"Enter a positive closed quantity",IF(OR(D77&lt;=0,D77&gt;1000000,ROUND(D77,8)&lt;&gt;D77),"Enter a positive closed quantity",IF(NOT(ISNUMBER(INDEX('Trades'!$D$9:$D$208,MATCH(B77,'Trades'!$A$9:$A$208,0)))),"Enter a valid opening date/time",IF(C77&lt;INDEX('Trades'!$D$9:$D$208,MATCH(B77,'Trades'!$A$9:$A$208,0)),"Exit precedes the opening",IF(AND(E77&lt;&gt;"",OR(NOT(ISNUMBER(E77)),E77&lt;=0)),"Enter a positive price or leave blank",IF(AND(F77&lt;&gt;"",NOT(ISNUMBER(F77))),"Gross P&amp;L must be numeric or blank",IF(AND(ISNUMBER(F77),OR(ABS(F77)&gt;1000000000,ROUND(F77,2)&lt;&gt;F77)),"Money: at most 2 decimals; absolute input value ≤ 1,000,000,000.",""))))))))))))))))</x:f>
      </x:c>
      <x:c r="I77" s="29" t="str">
        <x:f>IF(ISNUMBER(D77),ROUND(D77,8),"")</x:f>
      </x:c>
      <x:c r="J77" s="29" t="n">
        <x:f>IF(ISNUMBER(F77),1,0)</x:f>
        <x:v>0</x:v>
      </x:c>
      <x:c r="K77" s="29" t="n">
        <x:f>IF(COUNTA(A77:F77)=0,0,1)</x:f>
        <x:v>0</x:v>
      </x:c>
    </x:row>
    <x:row r="78" ht="36" customHeight="1">
      <x:c r="A78" s="34"/>
      <x:c r="B78" s="34"/>
      <x:c r="C78" s="35"/>
      <x:c r="D78" s="36"/>
      <x:c r="E78" s="36"/>
      <x:c r="F78" s="37"/>
      <x:c r="G78" s="38" t="n">
        <x:f>IF(K78=0,0,IF(H78="",1,-1))</x:f>
        <x:v>0</x:v>
      </x:c>
      <x:c r="H78" s="33" t="str">
        <x:f>IF(K78=0,"",IF(A78="","Enter an exit ID",IF(IF(IFERROR(OR(CODE(UPPER(LEFT(A78,1)))&lt;65,CODE(UPPER(LEFT(A78,1)))&gt;90),TRUE),TRUE,OR(NOT(ISTEXT(A78)),LEN(A78)&gt;64,LEN(A78)&lt;&gt;LEN(SUBSTITUTE(A78,"*","")),LEN(A78)&lt;&gt;LEN(SUBSTITUTE(A78,"?","")),LEN(A78)&lt;&gt;LEN(SUBSTITUTE(A78,"~","")),LEN(A78)&lt;&gt;LEN(SUBSTITUTE(A78,"=","")),LEN(A78)&lt;&gt;LEN(SUBSTITUTE(A78,"&lt;","")),LEN(A78)&lt;&gt;LEN(SUBSTITUTE(A78,"&gt;","")))),"IDs: text starting with A–Z, up to 64 characters; do not use *, ?, ~, =, &lt; or &gt;. Example: T-001.",IF(COUNTIFS('Exits'!$A$9:$A$608,A78)&lt;&gt;1,"Exit ID is duplicated",IF(B78="","Enter the parent trade ID",IF(IF(IFERROR(OR(CODE(UPPER(LEFT(B78,1)))&lt;65,CODE(UPPER(LEFT(B78,1)))&gt;90),TRUE),TRUE,OR(NOT(ISTEXT(B78)),LEN(B78)&gt;64,LEN(B78)&lt;&gt;LEN(SUBSTITUTE(B78,"*","")),LEN(B78)&lt;&gt;LEN(SUBSTITUTE(B78,"?","")),LEN(B78)&lt;&gt;LEN(SUBSTITUTE(B78,"~","")),LEN(B78)&lt;&gt;LEN(SUBSTITUTE(B78,"=","")),LEN(B78)&lt;&gt;LEN(SUBSTITUTE(B78,"&lt;","")),LEN(B78)&lt;&gt;LEN(SUBSTITUTE(B78,"&gt;","")))),"IDs: text starting with A–Z, up to 64 characters; do not use *, ?, ~, =, &lt; or &gt;. Example: T-001.",IF(COUNTIFS('Trades'!$A$9:$A$208,B78)&lt;&gt;1,"Parent trade ID must match one Trades row",IF(NOT(ISNUMBER(C78)),"Enter a valid closing date/time",IF(OR(C78&lt;1,C78&gt;2958465),"Enter a valid closing date/time",IF(NOT(ISNUMBER(D78)),"Enter a positive closed quantity",IF(OR(D78&lt;=0,D78&gt;1000000,ROUND(D78,8)&lt;&gt;D78),"Enter a positive closed quantity",IF(NOT(ISNUMBER(INDEX('Trades'!$D$9:$D$208,MATCH(B78,'Trades'!$A$9:$A$208,0)))),"Enter a valid opening date/time",IF(C78&lt;INDEX('Trades'!$D$9:$D$208,MATCH(B78,'Trades'!$A$9:$A$208,0)),"Exit precedes the opening",IF(AND(E78&lt;&gt;"",OR(NOT(ISNUMBER(E78)),E78&lt;=0)),"Enter a positive price or leave blank",IF(AND(F78&lt;&gt;"",NOT(ISNUMBER(F78))),"Gross P&amp;L must be numeric or blank",IF(AND(ISNUMBER(F78),OR(ABS(F78)&gt;1000000000,ROUND(F78,2)&lt;&gt;F78)),"Money: at most 2 decimals; absolute input value ≤ 1,000,000,000.",""))))))))))))))))</x:f>
      </x:c>
      <x:c r="I78" s="29" t="str">
        <x:f>IF(ISNUMBER(D78),ROUND(D78,8),"")</x:f>
      </x:c>
      <x:c r="J78" s="29" t="n">
        <x:f>IF(ISNUMBER(F78),1,0)</x:f>
        <x:v>0</x:v>
      </x:c>
      <x:c r="K78" s="29" t="n">
        <x:f>IF(COUNTA(A78:F78)=0,0,1)</x:f>
        <x:v>0</x:v>
      </x:c>
    </x:row>
    <x:row r="79" ht="36" customHeight="1">
      <x:c r="A79" s="34"/>
      <x:c r="B79" s="34"/>
      <x:c r="C79" s="35"/>
      <x:c r="D79" s="36"/>
      <x:c r="E79" s="36"/>
      <x:c r="F79" s="37"/>
      <x:c r="G79" s="38" t="n">
        <x:f>IF(K79=0,0,IF(H79="",1,-1))</x:f>
        <x:v>0</x:v>
      </x:c>
      <x:c r="H79" s="33" t="str">
        <x:f>IF(K79=0,"",IF(A79="","Enter an exit ID",IF(IF(IFERROR(OR(CODE(UPPER(LEFT(A79,1)))&lt;65,CODE(UPPER(LEFT(A79,1)))&gt;90),TRUE),TRUE,OR(NOT(ISTEXT(A79)),LEN(A79)&gt;64,LEN(A79)&lt;&gt;LEN(SUBSTITUTE(A79,"*","")),LEN(A79)&lt;&gt;LEN(SUBSTITUTE(A79,"?","")),LEN(A79)&lt;&gt;LEN(SUBSTITUTE(A79,"~","")),LEN(A79)&lt;&gt;LEN(SUBSTITUTE(A79,"=","")),LEN(A79)&lt;&gt;LEN(SUBSTITUTE(A79,"&lt;","")),LEN(A79)&lt;&gt;LEN(SUBSTITUTE(A79,"&gt;","")))),"IDs: text starting with A–Z, up to 64 characters; do not use *, ?, ~, =, &lt; or &gt;. Example: T-001.",IF(COUNTIFS('Exits'!$A$9:$A$608,A79)&lt;&gt;1,"Exit ID is duplicated",IF(B79="","Enter the parent trade ID",IF(IF(IFERROR(OR(CODE(UPPER(LEFT(B79,1)))&lt;65,CODE(UPPER(LEFT(B79,1)))&gt;90),TRUE),TRUE,OR(NOT(ISTEXT(B79)),LEN(B79)&gt;64,LEN(B79)&lt;&gt;LEN(SUBSTITUTE(B79,"*","")),LEN(B79)&lt;&gt;LEN(SUBSTITUTE(B79,"?","")),LEN(B79)&lt;&gt;LEN(SUBSTITUTE(B79,"~","")),LEN(B79)&lt;&gt;LEN(SUBSTITUTE(B79,"=","")),LEN(B79)&lt;&gt;LEN(SUBSTITUTE(B79,"&lt;","")),LEN(B79)&lt;&gt;LEN(SUBSTITUTE(B79,"&gt;","")))),"IDs: text starting with A–Z, up to 64 characters; do not use *, ?, ~, =, &lt; or &gt;. Example: T-001.",IF(COUNTIFS('Trades'!$A$9:$A$208,B79)&lt;&gt;1,"Parent trade ID must match one Trades row",IF(NOT(ISNUMBER(C79)),"Enter a valid closing date/time",IF(OR(C79&lt;1,C79&gt;2958465),"Enter a valid closing date/time",IF(NOT(ISNUMBER(D79)),"Enter a positive closed quantity",IF(OR(D79&lt;=0,D79&gt;1000000,ROUND(D79,8)&lt;&gt;D79),"Enter a positive closed quantity",IF(NOT(ISNUMBER(INDEX('Trades'!$D$9:$D$208,MATCH(B79,'Trades'!$A$9:$A$208,0)))),"Enter a valid opening date/time",IF(C79&lt;INDEX('Trades'!$D$9:$D$208,MATCH(B79,'Trades'!$A$9:$A$208,0)),"Exit precedes the opening",IF(AND(E79&lt;&gt;"",OR(NOT(ISNUMBER(E79)),E79&lt;=0)),"Enter a positive price or leave blank",IF(AND(F79&lt;&gt;"",NOT(ISNUMBER(F79))),"Gross P&amp;L must be numeric or blank",IF(AND(ISNUMBER(F79),OR(ABS(F79)&gt;1000000000,ROUND(F79,2)&lt;&gt;F79)),"Money: at most 2 decimals; absolute input value ≤ 1,000,000,000.",""))))))))))))))))</x:f>
      </x:c>
      <x:c r="I79" s="29" t="str">
        <x:f>IF(ISNUMBER(D79),ROUND(D79,8),"")</x:f>
      </x:c>
      <x:c r="J79" s="29" t="n">
        <x:f>IF(ISNUMBER(F79),1,0)</x:f>
        <x:v>0</x:v>
      </x:c>
      <x:c r="K79" s="29" t="n">
        <x:f>IF(COUNTA(A79:F79)=0,0,1)</x:f>
        <x:v>0</x:v>
      </x:c>
    </x:row>
    <x:row r="80" ht="36" customHeight="1">
      <x:c r="A80" s="34"/>
      <x:c r="B80" s="34"/>
      <x:c r="C80" s="35"/>
      <x:c r="D80" s="36"/>
      <x:c r="E80" s="36"/>
      <x:c r="F80" s="37"/>
      <x:c r="G80" s="38" t="n">
        <x:f>IF(K80=0,0,IF(H80="",1,-1))</x:f>
        <x:v>0</x:v>
      </x:c>
      <x:c r="H80" s="33" t="str">
        <x:f>IF(K80=0,"",IF(A80="","Enter an exit ID",IF(IF(IFERROR(OR(CODE(UPPER(LEFT(A80,1)))&lt;65,CODE(UPPER(LEFT(A80,1)))&gt;90),TRUE),TRUE,OR(NOT(ISTEXT(A80)),LEN(A80)&gt;64,LEN(A80)&lt;&gt;LEN(SUBSTITUTE(A80,"*","")),LEN(A80)&lt;&gt;LEN(SUBSTITUTE(A80,"?","")),LEN(A80)&lt;&gt;LEN(SUBSTITUTE(A80,"~","")),LEN(A80)&lt;&gt;LEN(SUBSTITUTE(A80,"=","")),LEN(A80)&lt;&gt;LEN(SUBSTITUTE(A80,"&lt;","")),LEN(A80)&lt;&gt;LEN(SUBSTITUTE(A80,"&gt;","")))),"IDs: text starting with A–Z, up to 64 characters; do not use *, ?, ~, =, &lt; or &gt;. Example: T-001.",IF(COUNTIFS('Exits'!$A$9:$A$608,A80)&lt;&gt;1,"Exit ID is duplicated",IF(B80="","Enter the parent trade ID",IF(IF(IFERROR(OR(CODE(UPPER(LEFT(B80,1)))&lt;65,CODE(UPPER(LEFT(B80,1)))&gt;90),TRUE),TRUE,OR(NOT(ISTEXT(B80)),LEN(B80)&gt;64,LEN(B80)&lt;&gt;LEN(SUBSTITUTE(B80,"*","")),LEN(B80)&lt;&gt;LEN(SUBSTITUTE(B80,"?","")),LEN(B80)&lt;&gt;LEN(SUBSTITUTE(B80,"~","")),LEN(B80)&lt;&gt;LEN(SUBSTITUTE(B80,"=","")),LEN(B80)&lt;&gt;LEN(SUBSTITUTE(B80,"&lt;","")),LEN(B80)&lt;&gt;LEN(SUBSTITUTE(B80,"&gt;","")))),"IDs: text starting with A–Z, up to 64 characters; do not use *, ?, ~, =, &lt; or &gt;. Example: T-001.",IF(COUNTIFS('Trades'!$A$9:$A$208,B80)&lt;&gt;1,"Parent trade ID must match one Trades row",IF(NOT(ISNUMBER(C80)),"Enter a valid closing date/time",IF(OR(C80&lt;1,C80&gt;2958465),"Enter a valid closing date/time",IF(NOT(ISNUMBER(D80)),"Enter a positive closed quantity",IF(OR(D80&lt;=0,D80&gt;1000000,ROUND(D80,8)&lt;&gt;D80),"Enter a positive closed quantity",IF(NOT(ISNUMBER(INDEX('Trades'!$D$9:$D$208,MATCH(B80,'Trades'!$A$9:$A$208,0)))),"Enter a valid opening date/time",IF(C80&lt;INDEX('Trades'!$D$9:$D$208,MATCH(B80,'Trades'!$A$9:$A$208,0)),"Exit precedes the opening",IF(AND(E80&lt;&gt;"",OR(NOT(ISNUMBER(E80)),E80&lt;=0)),"Enter a positive price or leave blank",IF(AND(F80&lt;&gt;"",NOT(ISNUMBER(F80))),"Gross P&amp;L must be numeric or blank",IF(AND(ISNUMBER(F80),OR(ABS(F80)&gt;1000000000,ROUND(F80,2)&lt;&gt;F80)),"Money: at most 2 decimals; absolute input value ≤ 1,000,000,000.",""))))))))))))))))</x:f>
      </x:c>
      <x:c r="I80" s="29" t="str">
        <x:f>IF(ISNUMBER(D80),ROUND(D80,8),"")</x:f>
      </x:c>
      <x:c r="J80" s="29" t="n">
        <x:f>IF(ISNUMBER(F80),1,0)</x:f>
        <x:v>0</x:v>
      </x:c>
      <x:c r="K80" s="29" t="n">
        <x:f>IF(COUNTA(A80:F80)=0,0,1)</x:f>
        <x:v>0</x:v>
      </x:c>
    </x:row>
    <x:row r="81" ht="36" customHeight="1">
      <x:c r="A81" s="34"/>
      <x:c r="B81" s="34"/>
      <x:c r="C81" s="35"/>
      <x:c r="D81" s="36"/>
      <x:c r="E81" s="36"/>
      <x:c r="F81" s="37"/>
      <x:c r="G81" s="38" t="n">
        <x:f>IF(K81=0,0,IF(H81="",1,-1))</x:f>
        <x:v>0</x:v>
      </x:c>
      <x:c r="H81" s="33" t="str">
        <x:f>IF(K81=0,"",IF(A81="","Enter an exit ID",IF(IF(IFERROR(OR(CODE(UPPER(LEFT(A81,1)))&lt;65,CODE(UPPER(LEFT(A81,1)))&gt;90),TRUE),TRUE,OR(NOT(ISTEXT(A81)),LEN(A81)&gt;64,LEN(A81)&lt;&gt;LEN(SUBSTITUTE(A81,"*","")),LEN(A81)&lt;&gt;LEN(SUBSTITUTE(A81,"?","")),LEN(A81)&lt;&gt;LEN(SUBSTITUTE(A81,"~","")),LEN(A81)&lt;&gt;LEN(SUBSTITUTE(A81,"=","")),LEN(A81)&lt;&gt;LEN(SUBSTITUTE(A81,"&lt;","")),LEN(A81)&lt;&gt;LEN(SUBSTITUTE(A81,"&gt;","")))),"IDs: text starting with A–Z, up to 64 characters; do not use *, ?, ~, =, &lt; or &gt;. Example: T-001.",IF(COUNTIFS('Exits'!$A$9:$A$608,A81)&lt;&gt;1,"Exit ID is duplicated",IF(B81="","Enter the parent trade ID",IF(IF(IFERROR(OR(CODE(UPPER(LEFT(B81,1)))&lt;65,CODE(UPPER(LEFT(B81,1)))&gt;90),TRUE),TRUE,OR(NOT(ISTEXT(B81)),LEN(B81)&gt;64,LEN(B81)&lt;&gt;LEN(SUBSTITUTE(B81,"*","")),LEN(B81)&lt;&gt;LEN(SUBSTITUTE(B81,"?","")),LEN(B81)&lt;&gt;LEN(SUBSTITUTE(B81,"~","")),LEN(B81)&lt;&gt;LEN(SUBSTITUTE(B81,"=","")),LEN(B81)&lt;&gt;LEN(SUBSTITUTE(B81,"&lt;","")),LEN(B81)&lt;&gt;LEN(SUBSTITUTE(B81,"&gt;","")))),"IDs: text starting with A–Z, up to 64 characters; do not use *, ?, ~, =, &lt; or &gt;. Example: T-001.",IF(COUNTIFS('Trades'!$A$9:$A$208,B81)&lt;&gt;1,"Parent trade ID must match one Trades row",IF(NOT(ISNUMBER(C81)),"Enter a valid closing date/time",IF(OR(C81&lt;1,C81&gt;2958465),"Enter a valid closing date/time",IF(NOT(ISNUMBER(D81)),"Enter a positive closed quantity",IF(OR(D81&lt;=0,D81&gt;1000000,ROUND(D81,8)&lt;&gt;D81),"Enter a positive closed quantity",IF(NOT(ISNUMBER(INDEX('Trades'!$D$9:$D$208,MATCH(B81,'Trades'!$A$9:$A$208,0)))),"Enter a valid opening date/time",IF(C81&lt;INDEX('Trades'!$D$9:$D$208,MATCH(B81,'Trades'!$A$9:$A$208,0)),"Exit precedes the opening",IF(AND(E81&lt;&gt;"",OR(NOT(ISNUMBER(E81)),E81&lt;=0)),"Enter a positive price or leave blank",IF(AND(F81&lt;&gt;"",NOT(ISNUMBER(F81))),"Gross P&amp;L must be numeric or blank",IF(AND(ISNUMBER(F81),OR(ABS(F81)&gt;1000000000,ROUND(F81,2)&lt;&gt;F81)),"Money: at most 2 decimals; absolute input value ≤ 1,000,000,000.",""))))))))))))))))</x:f>
      </x:c>
      <x:c r="I81" s="29" t="str">
        <x:f>IF(ISNUMBER(D81),ROUND(D81,8),"")</x:f>
      </x:c>
      <x:c r="J81" s="29" t="n">
        <x:f>IF(ISNUMBER(F81),1,0)</x:f>
        <x:v>0</x:v>
      </x:c>
      <x:c r="K81" s="29" t="n">
        <x:f>IF(COUNTA(A81:F81)=0,0,1)</x:f>
        <x:v>0</x:v>
      </x:c>
    </x:row>
    <x:row r="82" ht="36" customHeight="1">
      <x:c r="A82" s="34"/>
      <x:c r="B82" s="34"/>
      <x:c r="C82" s="35"/>
      <x:c r="D82" s="36"/>
      <x:c r="E82" s="36"/>
      <x:c r="F82" s="37"/>
      <x:c r="G82" s="38" t="n">
        <x:f>IF(K82=0,0,IF(H82="",1,-1))</x:f>
        <x:v>0</x:v>
      </x:c>
      <x:c r="H82" s="33" t="str">
        <x:f>IF(K82=0,"",IF(A82="","Enter an exit ID",IF(IF(IFERROR(OR(CODE(UPPER(LEFT(A82,1)))&lt;65,CODE(UPPER(LEFT(A82,1)))&gt;90),TRUE),TRUE,OR(NOT(ISTEXT(A82)),LEN(A82)&gt;64,LEN(A82)&lt;&gt;LEN(SUBSTITUTE(A82,"*","")),LEN(A82)&lt;&gt;LEN(SUBSTITUTE(A82,"?","")),LEN(A82)&lt;&gt;LEN(SUBSTITUTE(A82,"~","")),LEN(A82)&lt;&gt;LEN(SUBSTITUTE(A82,"=","")),LEN(A82)&lt;&gt;LEN(SUBSTITUTE(A82,"&lt;","")),LEN(A82)&lt;&gt;LEN(SUBSTITUTE(A82,"&gt;","")))),"IDs: text starting with A–Z, up to 64 characters; do not use *, ?, ~, =, &lt; or &gt;. Example: T-001.",IF(COUNTIFS('Exits'!$A$9:$A$608,A82)&lt;&gt;1,"Exit ID is duplicated",IF(B82="","Enter the parent trade ID",IF(IF(IFERROR(OR(CODE(UPPER(LEFT(B82,1)))&lt;65,CODE(UPPER(LEFT(B82,1)))&gt;90),TRUE),TRUE,OR(NOT(ISTEXT(B82)),LEN(B82)&gt;64,LEN(B82)&lt;&gt;LEN(SUBSTITUTE(B82,"*","")),LEN(B82)&lt;&gt;LEN(SUBSTITUTE(B82,"?","")),LEN(B82)&lt;&gt;LEN(SUBSTITUTE(B82,"~","")),LEN(B82)&lt;&gt;LEN(SUBSTITUTE(B82,"=","")),LEN(B82)&lt;&gt;LEN(SUBSTITUTE(B82,"&lt;","")),LEN(B82)&lt;&gt;LEN(SUBSTITUTE(B82,"&gt;","")))),"IDs: text starting with A–Z, up to 64 characters; do not use *, ?, ~, =, &lt; or &gt;. Example: T-001.",IF(COUNTIFS('Trades'!$A$9:$A$208,B82)&lt;&gt;1,"Parent trade ID must match one Trades row",IF(NOT(ISNUMBER(C82)),"Enter a valid closing date/time",IF(OR(C82&lt;1,C82&gt;2958465),"Enter a valid closing date/time",IF(NOT(ISNUMBER(D82)),"Enter a positive closed quantity",IF(OR(D82&lt;=0,D82&gt;1000000,ROUND(D82,8)&lt;&gt;D82),"Enter a positive closed quantity",IF(NOT(ISNUMBER(INDEX('Trades'!$D$9:$D$208,MATCH(B82,'Trades'!$A$9:$A$208,0)))),"Enter a valid opening date/time",IF(C82&lt;INDEX('Trades'!$D$9:$D$208,MATCH(B82,'Trades'!$A$9:$A$208,0)),"Exit precedes the opening",IF(AND(E82&lt;&gt;"",OR(NOT(ISNUMBER(E82)),E82&lt;=0)),"Enter a positive price or leave blank",IF(AND(F82&lt;&gt;"",NOT(ISNUMBER(F82))),"Gross P&amp;L must be numeric or blank",IF(AND(ISNUMBER(F82),OR(ABS(F82)&gt;1000000000,ROUND(F82,2)&lt;&gt;F82)),"Money: at most 2 decimals; absolute input value ≤ 1,000,000,000.",""))))))))))))))))</x:f>
      </x:c>
      <x:c r="I82" s="29" t="str">
        <x:f>IF(ISNUMBER(D82),ROUND(D82,8),"")</x:f>
      </x:c>
      <x:c r="J82" s="29" t="n">
        <x:f>IF(ISNUMBER(F82),1,0)</x:f>
        <x:v>0</x:v>
      </x:c>
      <x:c r="K82" s="29" t="n">
        <x:f>IF(COUNTA(A82:F82)=0,0,1)</x:f>
        <x:v>0</x:v>
      </x:c>
    </x:row>
    <x:row r="83" ht="36" customHeight="1">
      <x:c r="A83" s="34"/>
      <x:c r="B83" s="34"/>
      <x:c r="C83" s="35"/>
      <x:c r="D83" s="36"/>
      <x:c r="E83" s="36"/>
      <x:c r="F83" s="37"/>
      <x:c r="G83" s="38" t="n">
        <x:f>IF(K83=0,0,IF(H83="",1,-1))</x:f>
        <x:v>0</x:v>
      </x:c>
      <x:c r="H83" s="33" t="str">
        <x:f>IF(K83=0,"",IF(A83="","Enter an exit ID",IF(IF(IFERROR(OR(CODE(UPPER(LEFT(A83,1)))&lt;65,CODE(UPPER(LEFT(A83,1)))&gt;90),TRUE),TRUE,OR(NOT(ISTEXT(A83)),LEN(A83)&gt;64,LEN(A83)&lt;&gt;LEN(SUBSTITUTE(A83,"*","")),LEN(A83)&lt;&gt;LEN(SUBSTITUTE(A83,"?","")),LEN(A83)&lt;&gt;LEN(SUBSTITUTE(A83,"~","")),LEN(A83)&lt;&gt;LEN(SUBSTITUTE(A83,"=","")),LEN(A83)&lt;&gt;LEN(SUBSTITUTE(A83,"&lt;","")),LEN(A83)&lt;&gt;LEN(SUBSTITUTE(A83,"&gt;","")))),"IDs: text starting with A–Z, up to 64 characters; do not use *, ?, ~, =, &lt; or &gt;. Example: T-001.",IF(COUNTIFS('Exits'!$A$9:$A$608,A83)&lt;&gt;1,"Exit ID is duplicated",IF(B83="","Enter the parent trade ID",IF(IF(IFERROR(OR(CODE(UPPER(LEFT(B83,1)))&lt;65,CODE(UPPER(LEFT(B83,1)))&gt;90),TRUE),TRUE,OR(NOT(ISTEXT(B83)),LEN(B83)&gt;64,LEN(B83)&lt;&gt;LEN(SUBSTITUTE(B83,"*","")),LEN(B83)&lt;&gt;LEN(SUBSTITUTE(B83,"?","")),LEN(B83)&lt;&gt;LEN(SUBSTITUTE(B83,"~","")),LEN(B83)&lt;&gt;LEN(SUBSTITUTE(B83,"=","")),LEN(B83)&lt;&gt;LEN(SUBSTITUTE(B83,"&lt;","")),LEN(B83)&lt;&gt;LEN(SUBSTITUTE(B83,"&gt;","")))),"IDs: text starting with A–Z, up to 64 characters; do not use *, ?, ~, =, &lt; or &gt;. Example: T-001.",IF(COUNTIFS('Trades'!$A$9:$A$208,B83)&lt;&gt;1,"Parent trade ID must match one Trades row",IF(NOT(ISNUMBER(C83)),"Enter a valid closing date/time",IF(OR(C83&lt;1,C83&gt;2958465),"Enter a valid closing date/time",IF(NOT(ISNUMBER(D83)),"Enter a positive closed quantity",IF(OR(D83&lt;=0,D83&gt;1000000,ROUND(D83,8)&lt;&gt;D83),"Enter a positive closed quantity",IF(NOT(ISNUMBER(INDEX('Trades'!$D$9:$D$208,MATCH(B83,'Trades'!$A$9:$A$208,0)))),"Enter a valid opening date/time",IF(C83&lt;INDEX('Trades'!$D$9:$D$208,MATCH(B83,'Trades'!$A$9:$A$208,0)),"Exit precedes the opening",IF(AND(E83&lt;&gt;"",OR(NOT(ISNUMBER(E83)),E83&lt;=0)),"Enter a positive price or leave blank",IF(AND(F83&lt;&gt;"",NOT(ISNUMBER(F83))),"Gross P&amp;L must be numeric or blank",IF(AND(ISNUMBER(F83),OR(ABS(F83)&gt;1000000000,ROUND(F83,2)&lt;&gt;F83)),"Money: at most 2 decimals; absolute input value ≤ 1,000,000,000.",""))))))))))))))))</x:f>
      </x:c>
      <x:c r="I83" s="29" t="str">
        <x:f>IF(ISNUMBER(D83),ROUND(D83,8),"")</x:f>
      </x:c>
      <x:c r="J83" s="29" t="n">
        <x:f>IF(ISNUMBER(F83),1,0)</x:f>
        <x:v>0</x:v>
      </x:c>
      <x:c r="K83" s="29" t="n">
        <x:f>IF(COUNTA(A83:F83)=0,0,1)</x:f>
        <x:v>0</x:v>
      </x:c>
    </x:row>
    <x:row r="84" ht="36" customHeight="1">
      <x:c r="A84" s="34"/>
      <x:c r="B84" s="34"/>
      <x:c r="C84" s="35"/>
      <x:c r="D84" s="36"/>
      <x:c r="E84" s="36"/>
      <x:c r="F84" s="37"/>
      <x:c r="G84" s="38" t="n">
        <x:f>IF(K84=0,0,IF(H84="",1,-1))</x:f>
        <x:v>0</x:v>
      </x:c>
      <x:c r="H84" s="33" t="str">
        <x:f>IF(K84=0,"",IF(A84="","Enter an exit ID",IF(IF(IFERROR(OR(CODE(UPPER(LEFT(A84,1)))&lt;65,CODE(UPPER(LEFT(A84,1)))&gt;90),TRUE),TRUE,OR(NOT(ISTEXT(A84)),LEN(A84)&gt;64,LEN(A84)&lt;&gt;LEN(SUBSTITUTE(A84,"*","")),LEN(A84)&lt;&gt;LEN(SUBSTITUTE(A84,"?","")),LEN(A84)&lt;&gt;LEN(SUBSTITUTE(A84,"~","")),LEN(A84)&lt;&gt;LEN(SUBSTITUTE(A84,"=","")),LEN(A84)&lt;&gt;LEN(SUBSTITUTE(A84,"&lt;","")),LEN(A84)&lt;&gt;LEN(SUBSTITUTE(A84,"&gt;","")))),"IDs: text starting with A–Z, up to 64 characters; do not use *, ?, ~, =, &lt; or &gt;. Example: T-001.",IF(COUNTIFS('Exits'!$A$9:$A$608,A84)&lt;&gt;1,"Exit ID is duplicated",IF(B84="","Enter the parent trade ID",IF(IF(IFERROR(OR(CODE(UPPER(LEFT(B84,1)))&lt;65,CODE(UPPER(LEFT(B84,1)))&gt;90),TRUE),TRUE,OR(NOT(ISTEXT(B84)),LEN(B84)&gt;64,LEN(B84)&lt;&gt;LEN(SUBSTITUTE(B84,"*","")),LEN(B84)&lt;&gt;LEN(SUBSTITUTE(B84,"?","")),LEN(B84)&lt;&gt;LEN(SUBSTITUTE(B84,"~","")),LEN(B84)&lt;&gt;LEN(SUBSTITUTE(B84,"=","")),LEN(B84)&lt;&gt;LEN(SUBSTITUTE(B84,"&lt;","")),LEN(B84)&lt;&gt;LEN(SUBSTITUTE(B84,"&gt;","")))),"IDs: text starting with A–Z, up to 64 characters; do not use *, ?, ~, =, &lt; or &gt;. Example: T-001.",IF(COUNTIFS('Trades'!$A$9:$A$208,B84)&lt;&gt;1,"Parent trade ID must match one Trades row",IF(NOT(ISNUMBER(C84)),"Enter a valid closing date/time",IF(OR(C84&lt;1,C84&gt;2958465),"Enter a valid closing date/time",IF(NOT(ISNUMBER(D84)),"Enter a positive closed quantity",IF(OR(D84&lt;=0,D84&gt;1000000,ROUND(D84,8)&lt;&gt;D84),"Enter a positive closed quantity",IF(NOT(ISNUMBER(INDEX('Trades'!$D$9:$D$208,MATCH(B84,'Trades'!$A$9:$A$208,0)))),"Enter a valid opening date/time",IF(C84&lt;INDEX('Trades'!$D$9:$D$208,MATCH(B84,'Trades'!$A$9:$A$208,0)),"Exit precedes the opening",IF(AND(E84&lt;&gt;"",OR(NOT(ISNUMBER(E84)),E84&lt;=0)),"Enter a positive price or leave blank",IF(AND(F84&lt;&gt;"",NOT(ISNUMBER(F84))),"Gross P&amp;L must be numeric or blank",IF(AND(ISNUMBER(F84),OR(ABS(F84)&gt;1000000000,ROUND(F84,2)&lt;&gt;F84)),"Money: at most 2 decimals; absolute input value ≤ 1,000,000,000.",""))))))))))))))))</x:f>
      </x:c>
      <x:c r="I84" s="29" t="str">
        <x:f>IF(ISNUMBER(D84),ROUND(D84,8),"")</x:f>
      </x:c>
      <x:c r="J84" s="29" t="n">
        <x:f>IF(ISNUMBER(F84),1,0)</x:f>
        <x:v>0</x:v>
      </x:c>
      <x:c r="K84" s="29" t="n">
        <x:f>IF(COUNTA(A84:F84)=0,0,1)</x:f>
        <x:v>0</x:v>
      </x:c>
    </x:row>
    <x:row r="85" ht="36" customHeight="1">
      <x:c r="A85" s="34"/>
      <x:c r="B85" s="34"/>
      <x:c r="C85" s="35"/>
      <x:c r="D85" s="36"/>
      <x:c r="E85" s="36"/>
      <x:c r="F85" s="37"/>
      <x:c r="G85" s="38" t="n">
        <x:f>IF(K85=0,0,IF(H85="",1,-1))</x:f>
        <x:v>0</x:v>
      </x:c>
      <x:c r="H85" s="33" t="str">
        <x:f>IF(K85=0,"",IF(A85="","Enter an exit ID",IF(IF(IFERROR(OR(CODE(UPPER(LEFT(A85,1)))&lt;65,CODE(UPPER(LEFT(A85,1)))&gt;90),TRUE),TRUE,OR(NOT(ISTEXT(A85)),LEN(A85)&gt;64,LEN(A85)&lt;&gt;LEN(SUBSTITUTE(A85,"*","")),LEN(A85)&lt;&gt;LEN(SUBSTITUTE(A85,"?","")),LEN(A85)&lt;&gt;LEN(SUBSTITUTE(A85,"~","")),LEN(A85)&lt;&gt;LEN(SUBSTITUTE(A85,"=","")),LEN(A85)&lt;&gt;LEN(SUBSTITUTE(A85,"&lt;","")),LEN(A85)&lt;&gt;LEN(SUBSTITUTE(A85,"&gt;","")))),"IDs: text starting with A–Z, up to 64 characters; do not use *, ?, ~, =, &lt; or &gt;. Example: T-001.",IF(COUNTIFS('Exits'!$A$9:$A$608,A85)&lt;&gt;1,"Exit ID is duplicated",IF(B85="","Enter the parent trade ID",IF(IF(IFERROR(OR(CODE(UPPER(LEFT(B85,1)))&lt;65,CODE(UPPER(LEFT(B85,1)))&gt;90),TRUE),TRUE,OR(NOT(ISTEXT(B85)),LEN(B85)&gt;64,LEN(B85)&lt;&gt;LEN(SUBSTITUTE(B85,"*","")),LEN(B85)&lt;&gt;LEN(SUBSTITUTE(B85,"?","")),LEN(B85)&lt;&gt;LEN(SUBSTITUTE(B85,"~","")),LEN(B85)&lt;&gt;LEN(SUBSTITUTE(B85,"=","")),LEN(B85)&lt;&gt;LEN(SUBSTITUTE(B85,"&lt;","")),LEN(B85)&lt;&gt;LEN(SUBSTITUTE(B85,"&gt;","")))),"IDs: text starting with A–Z, up to 64 characters; do not use *, ?, ~, =, &lt; or &gt;. Example: T-001.",IF(COUNTIFS('Trades'!$A$9:$A$208,B85)&lt;&gt;1,"Parent trade ID must match one Trades row",IF(NOT(ISNUMBER(C85)),"Enter a valid closing date/time",IF(OR(C85&lt;1,C85&gt;2958465),"Enter a valid closing date/time",IF(NOT(ISNUMBER(D85)),"Enter a positive closed quantity",IF(OR(D85&lt;=0,D85&gt;1000000,ROUND(D85,8)&lt;&gt;D85),"Enter a positive closed quantity",IF(NOT(ISNUMBER(INDEX('Trades'!$D$9:$D$208,MATCH(B85,'Trades'!$A$9:$A$208,0)))),"Enter a valid opening date/time",IF(C85&lt;INDEX('Trades'!$D$9:$D$208,MATCH(B85,'Trades'!$A$9:$A$208,0)),"Exit precedes the opening",IF(AND(E85&lt;&gt;"",OR(NOT(ISNUMBER(E85)),E85&lt;=0)),"Enter a positive price or leave blank",IF(AND(F85&lt;&gt;"",NOT(ISNUMBER(F85))),"Gross P&amp;L must be numeric or blank",IF(AND(ISNUMBER(F85),OR(ABS(F85)&gt;1000000000,ROUND(F85,2)&lt;&gt;F85)),"Money: at most 2 decimals; absolute input value ≤ 1,000,000,000.",""))))))))))))))))</x:f>
      </x:c>
      <x:c r="I85" s="29" t="str">
        <x:f>IF(ISNUMBER(D85),ROUND(D85,8),"")</x:f>
      </x:c>
      <x:c r="J85" s="29" t="n">
        <x:f>IF(ISNUMBER(F85),1,0)</x:f>
        <x:v>0</x:v>
      </x:c>
      <x:c r="K85" s="29" t="n">
        <x:f>IF(COUNTA(A85:F85)=0,0,1)</x:f>
        <x:v>0</x:v>
      </x:c>
    </x:row>
    <x:row r="86" ht="36" customHeight="1">
      <x:c r="A86" s="34"/>
      <x:c r="B86" s="34"/>
      <x:c r="C86" s="35"/>
      <x:c r="D86" s="36"/>
      <x:c r="E86" s="36"/>
      <x:c r="F86" s="37"/>
      <x:c r="G86" s="38" t="n">
        <x:f>IF(K86=0,0,IF(H86="",1,-1))</x:f>
        <x:v>0</x:v>
      </x:c>
      <x:c r="H86" s="33" t="str">
        <x:f>IF(K86=0,"",IF(A86="","Enter an exit ID",IF(IF(IFERROR(OR(CODE(UPPER(LEFT(A86,1)))&lt;65,CODE(UPPER(LEFT(A86,1)))&gt;90),TRUE),TRUE,OR(NOT(ISTEXT(A86)),LEN(A86)&gt;64,LEN(A86)&lt;&gt;LEN(SUBSTITUTE(A86,"*","")),LEN(A86)&lt;&gt;LEN(SUBSTITUTE(A86,"?","")),LEN(A86)&lt;&gt;LEN(SUBSTITUTE(A86,"~","")),LEN(A86)&lt;&gt;LEN(SUBSTITUTE(A86,"=","")),LEN(A86)&lt;&gt;LEN(SUBSTITUTE(A86,"&lt;","")),LEN(A86)&lt;&gt;LEN(SUBSTITUTE(A86,"&gt;","")))),"IDs: text starting with A–Z, up to 64 characters; do not use *, ?, ~, =, &lt; or &gt;. Example: T-001.",IF(COUNTIFS('Exits'!$A$9:$A$608,A86)&lt;&gt;1,"Exit ID is duplicated",IF(B86="","Enter the parent trade ID",IF(IF(IFERROR(OR(CODE(UPPER(LEFT(B86,1)))&lt;65,CODE(UPPER(LEFT(B86,1)))&gt;90),TRUE),TRUE,OR(NOT(ISTEXT(B86)),LEN(B86)&gt;64,LEN(B86)&lt;&gt;LEN(SUBSTITUTE(B86,"*","")),LEN(B86)&lt;&gt;LEN(SUBSTITUTE(B86,"?","")),LEN(B86)&lt;&gt;LEN(SUBSTITUTE(B86,"~","")),LEN(B86)&lt;&gt;LEN(SUBSTITUTE(B86,"=","")),LEN(B86)&lt;&gt;LEN(SUBSTITUTE(B86,"&lt;","")),LEN(B86)&lt;&gt;LEN(SUBSTITUTE(B86,"&gt;","")))),"IDs: text starting with A–Z, up to 64 characters; do not use *, ?, ~, =, &lt; or &gt;. Example: T-001.",IF(COUNTIFS('Trades'!$A$9:$A$208,B86)&lt;&gt;1,"Parent trade ID must match one Trades row",IF(NOT(ISNUMBER(C86)),"Enter a valid closing date/time",IF(OR(C86&lt;1,C86&gt;2958465),"Enter a valid closing date/time",IF(NOT(ISNUMBER(D86)),"Enter a positive closed quantity",IF(OR(D86&lt;=0,D86&gt;1000000,ROUND(D86,8)&lt;&gt;D86),"Enter a positive closed quantity",IF(NOT(ISNUMBER(INDEX('Trades'!$D$9:$D$208,MATCH(B86,'Trades'!$A$9:$A$208,0)))),"Enter a valid opening date/time",IF(C86&lt;INDEX('Trades'!$D$9:$D$208,MATCH(B86,'Trades'!$A$9:$A$208,0)),"Exit precedes the opening",IF(AND(E86&lt;&gt;"",OR(NOT(ISNUMBER(E86)),E86&lt;=0)),"Enter a positive price or leave blank",IF(AND(F86&lt;&gt;"",NOT(ISNUMBER(F86))),"Gross P&amp;L must be numeric or blank",IF(AND(ISNUMBER(F86),OR(ABS(F86)&gt;1000000000,ROUND(F86,2)&lt;&gt;F86)),"Money: at most 2 decimals; absolute input value ≤ 1,000,000,000.",""))))))))))))))))</x:f>
      </x:c>
      <x:c r="I86" s="29" t="str">
        <x:f>IF(ISNUMBER(D86),ROUND(D86,8),"")</x:f>
      </x:c>
      <x:c r="J86" s="29" t="n">
        <x:f>IF(ISNUMBER(F86),1,0)</x:f>
        <x:v>0</x:v>
      </x:c>
      <x:c r="K86" s="29" t="n">
        <x:f>IF(COUNTA(A86:F86)=0,0,1)</x:f>
        <x:v>0</x:v>
      </x:c>
    </x:row>
    <x:row r="87" ht="36" customHeight="1">
      <x:c r="A87" s="34"/>
      <x:c r="B87" s="34"/>
      <x:c r="C87" s="35"/>
      <x:c r="D87" s="36"/>
      <x:c r="E87" s="36"/>
      <x:c r="F87" s="37"/>
      <x:c r="G87" s="38" t="n">
        <x:f>IF(K87=0,0,IF(H87="",1,-1))</x:f>
        <x:v>0</x:v>
      </x:c>
      <x:c r="H87" s="33" t="str">
        <x:f>IF(K87=0,"",IF(A87="","Enter an exit ID",IF(IF(IFERROR(OR(CODE(UPPER(LEFT(A87,1)))&lt;65,CODE(UPPER(LEFT(A87,1)))&gt;90),TRUE),TRUE,OR(NOT(ISTEXT(A87)),LEN(A87)&gt;64,LEN(A87)&lt;&gt;LEN(SUBSTITUTE(A87,"*","")),LEN(A87)&lt;&gt;LEN(SUBSTITUTE(A87,"?","")),LEN(A87)&lt;&gt;LEN(SUBSTITUTE(A87,"~","")),LEN(A87)&lt;&gt;LEN(SUBSTITUTE(A87,"=","")),LEN(A87)&lt;&gt;LEN(SUBSTITUTE(A87,"&lt;","")),LEN(A87)&lt;&gt;LEN(SUBSTITUTE(A87,"&gt;","")))),"IDs: text starting with A–Z, up to 64 characters; do not use *, ?, ~, =, &lt; or &gt;. Example: T-001.",IF(COUNTIFS('Exits'!$A$9:$A$608,A87)&lt;&gt;1,"Exit ID is duplicated",IF(B87="","Enter the parent trade ID",IF(IF(IFERROR(OR(CODE(UPPER(LEFT(B87,1)))&lt;65,CODE(UPPER(LEFT(B87,1)))&gt;90),TRUE),TRUE,OR(NOT(ISTEXT(B87)),LEN(B87)&gt;64,LEN(B87)&lt;&gt;LEN(SUBSTITUTE(B87,"*","")),LEN(B87)&lt;&gt;LEN(SUBSTITUTE(B87,"?","")),LEN(B87)&lt;&gt;LEN(SUBSTITUTE(B87,"~","")),LEN(B87)&lt;&gt;LEN(SUBSTITUTE(B87,"=","")),LEN(B87)&lt;&gt;LEN(SUBSTITUTE(B87,"&lt;","")),LEN(B87)&lt;&gt;LEN(SUBSTITUTE(B87,"&gt;","")))),"IDs: text starting with A–Z, up to 64 characters; do not use *, ?, ~, =, &lt; or &gt;. Example: T-001.",IF(COUNTIFS('Trades'!$A$9:$A$208,B87)&lt;&gt;1,"Parent trade ID must match one Trades row",IF(NOT(ISNUMBER(C87)),"Enter a valid closing date/time",IF(OR(C87&lt;1,C87&gt;2958465),"Enter a valid closing date/time",IF(NOT(ISNUMBER(D87)),"Enter a positive closed quantity",IF(OR(D87&lt;=0,D87&gt;1000000,ROUND(D87,8)&lt;&gt;D87),"Enter a positive closed quantity",IF(NOT(ISNUMBER(INDEX('Trades'!$D$9:$D$208,MATCH(B87,'Trades'!$A$9:$A$208,0)))),"Enter a valid opening date/time",IF(C87&lt;INDEX('Trades'!$D$9:$D$208,MATCH(B87,'Trades'!$A$9:$A$208,0)),"Exit precedes the opening",IF(AND(E87&lt;&gt;"",OR(NOT(ISNUMBER(E87)),E87&lt;=0)),"Enter a positive price or leave blank",IF(AND(F87&lt;&gt;"",NOT(ISNUMBER(F87))),"Gross P&amp;L must be numeric or blank",IF(AND(ISNUMBER(F87),OR(ABS(F87)&gt;1000000000,ROUND(F87,2)&lt;&gt;F87)),"Money: at most 2 decimals; absolute input value ≤ 1,000,000,000.",""))))))))))))))))</x:f>
      </x:c>
      <x:c r="I87" s="29" t="str">
        <x:f>IF(ISNUMBER(D87),ROUND(D87,8),"")</x:f>
      </x:c>
      <x:c r="J87" s="29" t="n">
        <x:f>IF(ISNUMBER(F87),1,0)</x:f>
        <x:v>0</x:v>
      </x:c>
      <x:c r="K87" s="29" t="n">
        <x:f>IF(COUNTA(A87:F87)=0,0,1)</x:f>
        <x:v>0</x:v>
      </x:c>
    </x:row>
    <x:row r="88" ht="36" customHeight="1">
      <x:c r="A88" s="34"/>
      <x:c r="B88" s="34"/>
      <x:c r="C88" s="35"/>
      <x:c r="D88" s="36"/>
      <x:c r="E88" s="36"/>
      <x:c r="F88" s="37"/>
      <x:c r="G88" s="38" t="n">
        <x:f>IF(K88=0,0,IF(H88="",1,-1))</x:f>
        <x:v>0</x:v>
      </x:c>
      <x:c r="H88" s="33" t="str">
        <x:f>IF(K88=0,"",IF(A88="","Enter an exit ID",IF(IF(IFERROR(OR(CODE(UPPER(LEFT(A88,1)))&lt;65,CODE(UPPER(LEFT(A88,1)))&gt;90),TRUE),TRUE,OR(NOT(ISTEXT(A88)),LEN(A88)&gt;64,LEN(A88)&lt;&gt;LEN(SUBSTITUTE(A88,"*","")),LEN(A88)&lt;&gt;LEN(SUBSTITUTE(A88,"?","")),LEN(A88)&lt;&gt;LEN(SUBSTITUTE(A88,"~","")),LEN(A88)&lt;&gt;LEN(SUBSTITUTE(A88,"=","")),LEN(A88)&lt;&gt;LEN(SUBSTITUTE(A88,"&lt;","")),LEN(A88)&lt;&gt;LEN(SUBSTITUTE(A88,"&gt;","")))),"IDs: text starting with A–Z, up to 64 characters; do not use *, ?, ~, =, &lt; or &gt;. Example: T-001.",IF(COUNTIFS('Exits'!$A$9:$A$608,A88)&lt;&gt;1,"Exit ID is duplicated",IF(B88="","Enter the parent trade ID",IF(IF(IFERROR(OR(CODE(UPPER(LEFT(B88,1)))&lt;65,CODE(UPPER(LEFT(B88,1)))&gt;90),TRUE),TRUE,OR(NOT(ISTEXT(B88)),LEN(B88)&gt;64,LEN(B88)&lt;&gt;LEN(SUBSTITUTE(B88,"*","")),LEN(B88)&lt;&gt;LEN(SUBSTITUTE(B88,"?","")),LEN(B88)&lt;&gt;LEN(SUBSTITUTE(B88,"~","")),LEN(B88)&lt;&gt;LEN(SUBSTITUTE(B88,"=","")),LEN(B88)&lt;&gt;LEN(SUBSTITUTE(B88,"&lt;","")),LEN(B88)&lt;&gt;LEN(SUBSTITUTE(B88,"&gt;","")))),"IDs: text starting with A–Z, up to 64 characters; do not use *, ?, ~, =, &lt; or &gt;. Example: T-001.",IF(COUNTIFS('Trades'!$A$9:$A$208,B88)&lt;&gt;1,"Parent trade ID must match one Trades row",IF(NOT(ISNUMBER(C88)),"Enter a valid closing date/time",IF(OR(C88&lt;1,C88&gt;2958465),"Enter a valid closing date/time",IF(NOT(ISNUMBER(D88)),"Enter a positive closed quantity",IF(OR(D88&lt;=0,D88&gt;1000000,ROUND(D88,8)&lt;&gt;D88),"Enter a positive closed quantity",IF(NOT(ISNUMBER(INDEX('Trades'!$D$9:$D$208,MATCH(B88,'Trades'!$A$9:$A$208,0)))),"Enter a valid opening date/time",IF(C88&lt;INDEX('Trades'!$D$9:$D$208,MATCH(B88,'Trades'!$A$9:$A$208,0)),"Exit precedes the opening",IF(AND(E88&lt;&gt;"",OR(NOT(ISNUMBER(E88)),E88&lt;=0)),"Enter a positive price or leave blank",IF(AND(F88&lt;&gt;"",NOT(ISNUMBER(F88))),"Gross P&amp;L must be numeric or blank",IF(AND(ISNUMBER(F88),OR(ABS(F88)&gt;1000000000,ROUND(F88,2)&lt;&gt;F88)),"Money: at most 2 decimals; absolute input value ≤ 1,000,000,000.",""))))))))))))))))</x:f>
      </x:c>
      <x:c r="I88" s="29" t="str">
        <x:f>IF(ISNUMBER(D88),ROUND(D88,8),"")</x:f>
      </x:c>
      <x:c r="J88" s="29" t="n">
        <x:f>IF(ISNUMBER(F88),1,0)</x:f>
        <x:v>0</x:v>
      </x:c>
      <x:c r="K88" s="29" t="n">
        <x:f>IF(COUNTA(A88:F88)=0,0,1)</x:f>
        <x:v>0</x:v>
      </x:c>
    </x:row>
    <x:row r="89" ht="36" customHeight="1">
      <x:c r="A89" s="34"/>
      <x:c r="B89" s="34"/>
      <x:c r="C89" s="35"/>
      <x:c r="D89" s="36"/>
      <x:c r="E89" s="36"/>
      <x:c r="F89" s="37"/>
      <x:c r="G89" s="38" t="n">
        <x:f>IF(K89=0,0,IF(H89="",1,-1))</x:f>
        <x:v>0</x:v>
      </x:c>
      <x:c r="H89" s="33" t="str">
        <x:f>IF(K89=0,"",IF(A89="","Enter an exit ID",IF(IF(IFERROR(OR(CODE(UPPER(LEFT(A89,1)))&lt;65,CODE(UPPER(LEFT(A89,1)))&gt;90),TRUE),TRUE,OR(NOT(ISTEXT(A89)),LEN(A89)&gt;64,LEN(A89)&lt;&gt;LEN(SUBSTITUTE(A89,"*","")),LEN(A89)&lt;&gt;LEN(SUBSTITUTE(A89,"?","")),LEN(A89)&lt;&gt;LEN(SUBSTITUTE(A89,"~","")),LEN(A89)&lt;&gt;LEN(SUBSTITUTE(A89,"=","")),LEN(A89)&lt;&gt;LEN(SUBSTITUTE(A89,"&lt;","")),LEN(A89)&lt;&gt;LEN(SUBSTITUTE(A89,"&gt;","")))),"IDs: text starting with A–Z, up to 64 characters; do not use *, ?, ~, =, &lt; or &gt;. Example: T-001.",IF(COUNTIFS('Exits'!$A$9:$A$608,A89)&lt;&gt;1,"Exit ID is duplicated",IF(B89="","Enter the parent trade ID",IF(IF(IFERROR(OR(CODE(UPPER(LEFT(B89,1)))&lt;65,CODE(UPPER(LEFT(B89,1)))&gt;90),TRUE),TRUE,OR(NOT(ISTEXT(B89)),LEN(B89)&gt;64,LEN(B89)&lt;&gt;LEN(SUBSTITUTE(B89,"*","")),LEN(B89)&lt;&gt;LEN(SUBSTITUTE(B89,"?","")),LEN(B89)&lt;&gt;LEN(SUBSTITUTE(B89,"~","")),LEN(B89)&lt;&gt;LEN(SUBSTITUTE(B89,"=","")),LEN(B89)&lt;&gt;LEN(SUBSTITUTE(B89,"&lt;","")),LEN(B89)&lt;&gt;LEN(SUBSTITUTE(B89,"&gt;","")))),"IDs: text starting with A–Z, up to 64 characters; do not use *, ?, ~, =, &lt; or &gt;. Example: T-001.",IF(COUNTIFS('Trades'!$A$9:$A$208,B89)&lt;&gt;1,"Parent trade ID must match one Trades row",IF(NOT(ISNUMBER(C89)),"Enter a valid closing date/time",IF(OR(C89&lt;1,C89&gt;2958465),"Enter a valid closing date/time",IF(NOT(ISNUMBER(D89)),"Enter a positive closed quantity",IF(OR(D89&lt;=0,D89&gt;1000000,ROUND(D89,8)&lt;&gt;D89),"Enter a positive closed quantity",IF(NOT(ISNUMBER(INDEX('Trades'!$D$9:$D$208,MATCH(B89,'Trades'!$A$9:$A$208,0)))),"Enter a valid opening date/time",IF(C89&lt;INDEX('Trades'!$D$9:$D$208,MATCH(B89,'Trades'!$A$9:$A$208,0)),"Exit precedes the opening",IF(AND(E89&lt;&gt;"",OR(NOT(ISNUMBER(E89)),E89&lt;=0)),"Enter a positive price or leave blank",IF(AND(F89&lt;&gt;"",NOT(ISNUMBER(F89))),"Gross P&amp;L must be numeric or blank",IF(AND(ISNUMBER(F89),OR(ABS(F89)&gt;1000000000,ROUND(F89,2)&lt;&gt;F89)),"Money: at most 2 decimals; absolute input value ≤ 1,000,000,000.",""))))))))))))))))</x:f>
      </x:c>
      <x:c r="I89" s="29" t="str">
        <x:f>IF(ISNUMBER(D89),ROUND(D89,8),"")</x:f>
      </x:c>
      <x:c r="J89" s="29" t="n">
        <x:f>IF(ISNUMBER(F89),1,0)</x:f>
        <x:v>0</x:v>
      </x:c>
      <x:c r="K89" s="29" t="n">
        <x:f>IF(COUNTA(A89:F89)=0,0,1)</x:f>
        <x:v>0</x:v>
      </x:c>
    </x:row>
    <x:row r="90" ht="36" customHeight="1">
      <x:c r="A90" s="34"/>
      <x:c r="B90" s="34"/>
      <x:c r="C90" s="35"/>
      <x:c r="D90" s="36"/>
      <x:c r="E90" s="36"/>
      <x:c r="F90" s="37"/>
      <x:c r="G90" s="38" t="n">
        <x:f>IF(K90=0,0,IF(H90="",1,-1))</x:f>
        <x:v>0</x:v>
      </x:c>
      <x:c r="H90" s="33" t="str">
        <x:f>IF(K90=0,"",IF(A90="","Enter an exit ID",IF(IF(IFERROR(OR(CODE(UPPER(LEFT(A90,1)))&lt;65,CODE(UPPER(LEFT(A90,1)))&gt;90),TRUE),TRUE,OR(NOT(ISTEXT(A90)),LEN(A90)&gt;64,LEN(A90)&lt;&gt;LEN(SUBSTITUTE(A90,"*","")),LEN(A90)&lt;&gt;LEN(SUBSTITUTE(A90,"?","")),LEN(A90)&lt;&gt;LEN(SUBSTITUTE(A90,"~","")),LEN(A90)&lt;&gt;LEN(SUBSTITUTE(A90,"=","")),LEN(A90)&lt;&gt;LEN(SUBSTITUTE(A90,"&lt;","")),LEN(A90)&lt;&gt;LEN(SUBSTITUTE(A90,"&gt;","")))),"IDs: text starting with A–Z, up to 64 characters; do not use *, ?, ~, =, &lt; or &gt;. Example: T-001.",IF(COUNTIFS('Exits'!$A$9:$A$608,A90)&lt;&gt;1,"Exit ID is duplicated",IF(B90="","Enter the parent trade ID",IF(IF(IFERROR(OR(CODE(UPPER(LEFT(B90,1)))&lt;65,CODE(UPPER(LEFT(B90,1)))&gt;90),TRUE),TRUE,OR(NOT(ISTEXT(B90)),LEN(B90)&gt;64,LEN(B90)&lt;&gt;LEN(SUBSTITUTE(B90,"*","")),LEN(B90)&lt;&gt;LEN(SUBSTITUTE(B90,"?","")),LEN(B90)&lt;&gt;LEN(SUBSTITUTE(B90,"~","")),LEN(B90)&lt;&gt;LEN(SUBSTITUTE(B90,"=","")),LEN(B90)&lt;&gt;LEN(SUBSTITUTE(B90,"&lt;","")),LEN(B90)&lt;&gt;LEN(SUBSTITUTE(B90,"&gt;","")))),"IDs: text starting with A–Z, up to 64 characters; do not use *, ?, ~, =, &lt; or &gt;. Example: T-001.",IF(COUNTIFS('Trades'!$A$9:$A$208,B90)&lt;&gt;1,"Parent trade ID must match one Trades row",IF(NOT(ISNUMBER(C90)),"Enter a valid closing date/time",IF(OR(C90&lt;1,C90&gt;2958465),"Enter a valid closing date/time",IF(NOT(ISNUMBER(D90)),"Enter a positive closed quantity",IF(OR(D90&lt;=0,D90&gt;1000000,ROUND(D90,8)&lt;&gt;D90),"Enter a positive closed quantity",IF(NOT(ISNUMBER(INDEX('Trades'!$D$9:$D$208,MATCH(B90,'Trades'!$A$9:$A$208,0)))),"Enter a valid opening date/time",IF(C90&lt;INDEX('Trades'!$D$9:$D$208,MATCH(B90,'Trades'!$A$9:$A$208,0)),"Exit precedes the opening",IF(AND(E90&lt;&gt;"",OR(NOT(ISNUMBER(E90)),E90&lt;=0)),"Enter a positive price or leave blank",IF(AND(F90&lt;&gt;"",NOT(ISNUMBER(F90))),"Gross P&amp;L must be numeric or blank",IF(AND(ISNUMBER(F90),OR(ABS(F90)&gt;1000000000,ROUND(F90,2)&lt;&gt;F90)),"Money: at most 2 decimals; absolute input value ≤ 1,000,000,000.",""))))))))))))))))</x:f>
      </x:c>
      <x:c r="I90" s="29" t="str">
        <x:f>IF(ISNUMBER(D90),ROUND(D90,8),"")</x:f>
      </x:c>
      <x:c r="J90" s="29" t="n">
        <x:f>IF(ISNUMBER(F90),1,0)</x:f>
        <x:v>0</x:v>
      </x:c>
      <x:c r="K90" s="29" t="n">
        <x:f>IF(COUNTA(A90:F90)=0,0,1)</x:f>
        <x:v>0</x:v>
      </x:c>
    </x:row>
    <x:row r="91" ht="36" customHeight="1">
      <x:c r="A91" s="34"/>
      <x:c r="B91" s="34"/>
      <x:c r="C91" s="35"/>
      <x:c r="D91" s="36"/>
      <x:c r="E91" s="36"/>
      <x:c r="F91" s="37"/>
      <x:c r="G91" s="38" t="n">
        <x:f>IF(K91=0,0,IF(H91="",1,-1))</x:f>
        <x:v>0</x:v>
      </x:c>
      <x:c r="H91" s="33" t="str">
        <x:f>IF(K91=0,"",IF(A91="","Enter an exit ID",IF(IF(IFERROR(OR(CODE(UPPER(LEFT(A91,1)))&lt;65,CODE(UPPER(LEFT(A91,1)))&gt;90),TRUE),TRUE,OR(NOT(ISTEXT(A91)),LEN(A91)&gt;64,LEN(A91)&lt;&gt;LEN(SUBSTITUTE(A91,"*","")),LEN(A91)&lt;&gt;LEN(SUBSTITUTE(A91,"?","")),LEN(A91)&lt;&gt;LEN(SUBSTITUTE(A91,"~","")),LEN(A91)&lt;&gt;LEN(SUBSTITUTE(A91,"=","")),LEN(A91)&lt;&gt;LEN(SUBSTITUTE(A91,"&lt;","")),LEN(A91)&lt;&gt;LEN(SUBSTITUTE(A91,"&gt;","")))),"IDs: text starting with A–Z, up to 64 characters; do not use *, ?, ~, =, &lt; or &gt;. Example: T-001.",IF(COUNTIFS('Exits'!$A$9:$A$608,A91)&lt;&gt;1,"Exit ID is duplicated",IF(B91="","Enter the parent trade ID",IF(IF(IFERROR(OR(CODE(UPPER(LEFT(B91,1)))&lt;65,CODE(UPPER(LEFT(B91,1)))&gt;90),TRUE),TRUE,OR(NOT(ISTEXT(B91)),LEN(B91)&gt;64,LEN(B91)&lt;&gt;LEN(SUBSTITUTE(B91,"*","")),LEN(B91)&lt;&gt;LEN(SUBSTITUTE(B91,"?","")),LEN(B91)&lt;&gt;LEN(SUBSTITUTE(B91,"~","")),LEN(B91)&lt;&gt;LEN(SUBSTITUTE(B91,"=","")),LEN(B91)&lt;&gt;LEN(SUBSTITUTE(B91,"&lt;","")),LEN(B91)&lt;&gt;LEN(SUBSTITUTE(B91,"&gt;","")))),"IDs: text starting with A–Z, up to 64 characters; do not use *, ?, ~, =, &lt; or &gt;. Example: T-001.",IF(COUNTIFS('Trades'!$A$9:$A$208,B91)&lt;&gt;1,"Parent trade ID must match one Trades row",IF(NOT(ISNUMBER(C91)),"Enter a valid closing date/time",IF(OR(C91&lt;1,C91&gt;2958465),"Enter a valid closing date/time",IF(NOT(ISNUMBER(D91)),"Enter a positive closed quantity",IF(OR(D91&lt;=0,D91&gt;1000000,ROUND(D91,8)&lt;&gt;D91),"Enter a positive closed quantity",IF(NOT(ISNUMBER(INDEX('Trades'!$D$9:$D$208,MATCH(B91,'Trades'!$A$9:$A$208,0)))),"Enter a valid opening date/time",IF(C91&lt;INDEX('Trades'!$D$9:$D$208,MATCH(B91,'Trades'!$A$9:$A$208,0)),"Exit precedes the opening",IF(AND(E91&lt;&gt;"",OR(NOT(ISNUMBER(E91)),E91&lt;=0)),"Enter a positive price or leave blank",IF(AND(F91&lt;&gt;"",NOT(ISNUMBER(F91))),"Gross P&amp;L must be numeric or blank",IF(AND(ISNUMBER(F91),OR(ABS(F91)&gt;1000000000,ROUND(F91,2)&lt;&gt;F91)),"Money: at most 2 decimals; absolute input value ≤ 1,000,000,000.",""))))))))))))))))</x:f>
      </x:c>
      <x:c r="I91" s="29" t="str">
        <x:f>IF(ISNUMBER(D91),ROUND(D91,8),"")</x:f>
      </x:c>
      <x:c r="J91" s="29" t="n">
        <x:f>IF(ISNUMBER(F91),1,0)</x:f>
        <x:v>0</x:v>
      </x:c>
      <x:c r="K91" s="29" t="n">
        <x:f>IF(COUNTA(A91:F91)=0,0,1)</x:f>
        <x:v>0</x:v>
      </x:c>
    </x:row>
    <x:row r="92" ht="36" customHeight="1">
      <x:c r="A92" s="34"/>
      <x:c r="B92" s="34"/>
      <x:c r="C92" s="35"/>
      <x:c r="D92" s="36"/>
      <x:c r="E92" s="36"/>
      <x:c r="F92" s="37"/>
      <x:c r="G92" s="38" t="n">
        <x:f>IF(K92=0,0,IF(H92="",1,-1))</x:f>
        <x:v>0</x:v>
      </x:c>
      <x:c r="H92" s="33" t="str">
        <x:f>IF(K92=0,"",IF(A92="","Enter an exit ID",IF(IF(IFERROR(OR(CODE(UPPER(LEFT(A92,1)))&lt;65,CODE(UPPER(LEFT(A92,1)))&gt;90),TRUE),TRUE,OR(NOT(ISTEXT(A92)),LEN(A92)&gt;64,LEN(A92)&lt;&gt;LEN(SUBSTITUTE(A92,"*","")),LEN(A92)&lt;&gt;LEN(SUBSTITUTE(A92,"?","")),LEN(A92)&lt;&gt;LEN(SUBSTITUTE(A92,"~","")),LEN(A92)&lt;&gt;LEN(SUBSTITUTE(A92,"=","")),LEN(A92)&lt;&gt;LEN(SUBSTITUTE(A92,"&lt;","")),LEN(A92)&lt;&gt;LEN(SUBSTITUTE(A92,"&gt;","")))),"IDs: text starting with A–Z, up to 64 characters; do not use *, ?, ~, =, &lt; or &gt;. Example: T-001.",IF(COUNTIFS('Exits'!$A$9:$A$608,A92)&lt;&gt;1,"Exit ID is duplicated",IF(B92="","Enter the parent trade ID",IF(IF(IFERROR(OR(CODE(UPPER(LEFT(B92,1)))&lt;65,CODE(UPPER(LEFT(B92,1)))&gt;90),TRUE),TRUE,OR(NOT(ISTEXT(B92)),LEN(B92)&gt;64,LEN(B92)&lt;&gt;LEN(SUBSTITUTE(B92,"*","")),LEN(B92)&lt;&gt;LEN(SUBSTITUTE(B92,"?","")),LEN(B92)&lt;&gt;LEN(SUBSTITUTE(B92,"~","")),LEN(B92)&lt;&gt;LEN(SUBSTITUTE(B92,"=","")),LEN(B92)&lt;&gt;LEN(SUBSTITUTE(B92,"&lt;","")),LEN(B92)&lt;&gt;LEN(SUBSTITUTE(B92,"&gt;","")))),"IDs: text starting with A–Z, up to 64 characters; do not use *, ?, ~, =, &lt; or &gt;. Example: T-001.",IF(COUNTIFS('Trades'!$A$9:$A$208,B92)&lt;&gt;1,"Parent trade ID must match one Trades row",IF(NOT(ISNUMBER(C92)),"Enter a valid closing date/time",IF(OR(C92&lt;1,C92&gt;2958465),"Enter a valid closing date/time",IF(NOT(ISNUMBER(D92)),"Enter a positive closed quantity",IF(OR(D92&lt;=0,D92&gt;1000000,ROUND(D92,8)&lt;&gt;D92),"Enter a positive closed quantity",IF(NOT(ISNUMBER(INDEX('Trades'!$D$9:$D$208,MATCH(B92,'Trades'!$A$9:$A$208,0)))),"Enter a valid opening date/time",IF(C92&lt;INDEX('Trades'!$D$9:$D$208,MATCH(B92,'Trades'!$A$9:$A$208,0)),"Exit precedes the opening",IF(AND(E92&lt;&gt;"",OR(NOT(ISNUMBER(E92)),E92&lt;=0)),"Enter a positive price or leave blank",IF(AND(F92&lt;&gt;"",NOT(ISNUMBER(F92))),"Gross P&amp;L must be numeric or blank",IF(AND(ISNUMBER(F92),OR(ABS(F92)&gt;1000000000,ROUND(F92,2)&lt;&gt;F92)),"Money: at most 2 decimals; absolute input value ≤ 1,000,000,000.",""))))))))))))))))</x:f>
      </x:c>
      <x:c r="I92" s="29" t="str">
        <x:f>IF(ISNUMBER(D92),ROUND(D92,8),"")</x:f>
      </x:c>
      <x:c r="J92" s="29" t="n">
        <x:f>IF(ISNUMBER(F92),1,0)</x:f>
        <x:v>0</x:v>
      </x:c>
      <x:c r="K92" s="29" t="n">
        <x:f>IF(COUNTA(A92:F92)=0,0,1)</x:f>
        <x:v>0</x:v>
      </x:c>
    </x:row>
    <x:row r="93" ht="36" customHeight="1">
      <x:c r="A93" s="34"/>
      <x:c r="B93" s="34"/>
      <x:c r="C93" s="35"/>
      <x:c r="D93" s="36"/>
      <x:c r="E93" s="36"/>
      <x:c r="F93" s="37"/>
      <x:c r="G93" s="38" t="n">
        <x:f>IF(K93=0,0,IF(H93="",1,-1))</x:f>
        <x:v>0</x:v>
      </x:c>
      <x:c r="H93" s="33" t="str">
        <x:f>IF(K93=0,"",IF(A93="","Enter an exit ID",IF(IF(IFERROR(OR(CODE(UPPER(LEFT(A93,1)))&lt;65,CODE(UPPER(LEFT(A93,1)))&gt;90),TRUE),TRUE,OR(NOT(ISTEXT(A93)),LEN(A93)&gt;64,LEN(A93)&lt;&gt;LEN(SUBSTITUTE(A93,"*","")),LEN(A93)&lt;&gt;LEN(SUBSTITUTE(A93,"?","")),LEN(A93)&lt;&gt;LEN(SUBSTITUTE(A93,"~","")),LEN(A93)&lt;&gt;LEN(SUBSTITUTE(A93,"=","")),LEN(A93)&lt;&gt;LEN(SUBSTITUTE(A93,"&lt;","")),LEN(A93)&lt;&gt;LEN(SUBSTITUTE(A93,"&gt;","")))),"IDs: text starting with A–Z, up to 64 characters; do not use *, ?, ~, =, &lt; or &gt;. Example: T-001.",IF(COUNTIFS('Exits'!$A$9:$A$608,A93)&lt;&gt;1,"Exit ID is duplicated",IF(B93="","Enter the parent trade ID",IF(IF(IFERROR(OR(CODE(UPPER(LEFT(B93,1)))&lt;65,CODE(UPPER(LEFT(B93,1)))&gt;90),TRUE),TRUE,OR(NOT(ISTEXT(B93)),LEN(B93)&gt;64,LEN(B93)&lt;&gt;LEN(SUBSTITUTE(B93,"*","")),LEN(B93)&lt;&gt;LEN(SUBSTITUTE(B93,"?","")),LEN(B93)&lt;&gt;LEN(SUBSTITUTE(B93,"~","")),LEN(B93)&lt;&gt;LEN(SUBSTITUTE(B93,"=","")),LEN(B93)&lt;&gt;LEN(SUBSTITUTE(B93,"&lt;","")),LEN(B93)&lt;&gt;LEN(SUBSTITUTE(B93,"&gt;","")))),"IDs: text starting with A–Z, up to 64 characters; do not use *, ?, ~, =, &lt; or &gt;. Example: T-001.",IF(COUNTIFS('Trades'!$A$9:$A$208,B93)&lt;&gt;1,"Parent trade ID must match one Trades row",IF(NOT(ISNUMBER(C93)),"Enter a valid closing date/time",IF(OR(C93&lt;1,C93&gt;2958465),"Enter a valid closing date/time",IF(NOT(ISNUMBER(D93)),"Enter a positive closed quantity",IF(OR(D93&lt;=0,D93&gt;1000000,ROUND(D93,8)&lt;&gt;D93),"Enter a positive closed quantity",IF(NOT(ISNUMBER(INDEX('Trades'!$D$9:$D$208,MATCH(B93,'Trades'!$A$9:$A$208,0)))),"Enter a valid opening date/time",IF(C93&lt;INDEX('Trades'!$D$9:$D$208,MATCH(B93,'Trades'!$A$9:$A$208,0)),"Exit precedes the opening",IF(AND(E93&lt;&gt;"",OR(NOT(ISNUMBER(E93)),E93&lt;=0)),"Enter a positive price or leave blank",IF(AND(F93&lt;&gt;"",NOT(ISNUMBER(F93))),"Gross P&amp;L must be numeric or blank",IF(AND(ISNUMBER(F93),OR(ABS(F93)&gt;1000000000,ROUND(F93,2)&lt;&gt;F93)),"Money: at most 2 decimals; absolute input value ≤ 1,000,000,000.",""))))))))))))))))</x:f>
      </x:c>
      <x:c r="I93" s="29" t="str">
        <x:f>IF(ISNUMBER(D93),ROUND(D93,8),"")</x:f>
      </x:c>
      <x:c r="J93" s="29" t="n">
        <x:f>IF(ISNUMBER(F93),1,0)</x:f>
        <x:v>0</x:v>
      </x:c>
      <x:c r="K93" s="29" t="n">
        <x:f>IF(COUNTA(A93:F93)=0,0,1)</x:f>
        <x:v>0</x:v>
      </x:c>
    </x:row>
    <x:row r="94" ht="36" customHeight="1">
      <x:c r="A94" s="34"/>
      <x:c r="B94" s="34"/>
      <x:c r="C94" s="35"/>
      <x:c r="D94" s="36"/>
      <x:c r="E94" s="36"/>
      <x:c r="F94" s="37"/>
      <x:c r="G94" s="38" t="n">
        <x:f>IF(K94=0,0,IF(H94="",1,-1))</x:f>
        <x:v>0</x:v>
      </x:c>
      <x:c r="H94" s="33" t="str">
        <x:f>IF(K94=0,"",IF(A94="","Enter an exit ID",IF(IF(IFERROR(OR(CODE(UPPER(LEFT(A94,1)))&lt;65,CODE(UPPER(LEFT(A94,1)))&gt;90),TRUE),TRUE,OR(NOT(ISTEXT(A94)),LEN(A94)&gt;64,LEN(A94)&lt;&gt;LEN(SUBSTITUTE(A94,"*","")),LEN(A94)&lt;&gt;LEN(SUBSTITUTE(A94,"?","")),LEN(A94)&lt;&gt;LEN(SUBSTITUTE(A94,"~","")),LEN(A94)&lt;&gt;LEN(SUBSTITUTE(A94,"=","")),LEN(A94)&lt;&gt;LEN(SUBSTITUTE(A94,"&lt;","")),LEN(A94)&lt;&gt;LEN(SUBSTITUTE(A94,"&gt;","")))),"IDs: text starting with A–Z, up to 64 characters; do not use *, ?, ~, =, &lt; or &gt;. Example: T-001.",IF(COUNTIFS('Exits'!$A$9:$A$608,A94)&lt;&gt;1,"Exit ID is duplicated",IF(B94="","Enter the parent trade ID",IF(IF(IFERROR(OR(CODE(UPPER(LEFT(B94,1)))&lt;65,CODE(UPPER(LEFT(B94,1)))&gt;90),TRUE),TRUE,OR(NOT(ISTEXT(B94)),LEN(B94)&gt;64,LEN(B94)&lt;&gt;LEN(SUBSTITUTE(B94,"*","")),LEN(B94)&lt;&gt;LEN(SUBSTITUTE(B94,"?","")),LEN(B94)&lt;&gt;LEN(SUBSTITUTE(B94,"~","")),LEN(B94)&lt;&gt;LEN(SUBSTITUTE(B94,"=","")),LEN(B94)&lt;&gt;LEN(SUBSTITUTE(B94,"&lt;","")),LEN(B94)&lt;&gt;LEN(SUBSTITUTE(B94,"&gt;","")))),"IDs: text starting with A–Z, up to 64 characters; do not use *, ?, ~, =, &lt; or &gt;. Example: T-001.",IF(COUNTIFS('Trades'!$A$9:$A$208,B94)&lt;&gt;1,"Parent trade ID must match one Trades row",IF(NOT(ISNUMBER(C94)),"Enter a valid closing date/time",IF(OR(C94&lt;1,C94&gt;2958465),"Enter a valid closing date/time",IF(NOT(ISNUMBER(D94)),"Enter a positive closed quantity",IF(OR(D94&lt;=0,D94&gt;1000000,ROUND(D94,8)&lt;&gt;D94),"Enter a positive closed quantity",IF(NOT(ISNUMBER(INDEX('Trades'!$D$9:$D$208,MATCH(B94,'Trades'!$A$9:$A$208,0)))),"Enter a valid opening date/time",IF(C94&lt;INDEX('Trades'!$D$9:$D$208,MATCH(B94,'Trades'!$A$9:$A$208,0)),"Exit precedes the opening",IF(AND(E94&lt;&gt;"",OR(NOT(ISNUMBER(E94)),E94&lt;=0)),"Enter a positive price or leave blank",IF(AND(F94&lt;&gt;"",NOT(ISNUMBER(F94))),"Gross P&amp;L must be numeric or blank",IF(AND(ISNUMBER(F94),OR(ABS(F94)&gt;1000000000,ROUND(F94,2)&lt;&gt;F94)),"Money: at most 2 decimals; absolute input value ≤ 1,000,000,000.",""))))))))))))))))</x:f>
      </x:c>
      <x:c r="I94" s="29" t="str">
        <x:f>IF(ISNUMBER(D94),ROUND(D94,8),"")</x:f>
      </x:c>
      <x:c r="J94" s="29" t="n">
        <x:f>IF(ISNUMBER(F94),1,0)</x:f>
        <x:v>0</x:v>
      </x:c>
      <x:c r="K94" s="29" t="n">
        <x:f>IF(COUNTA(A94:F94)=0,0,1)</x:f>
        <x:v>0</x:v>
      </x:c>
    </x:row>
    <x:row r="95" ht="36" customHeight="1">
      <x:c r="A95" s="34"/>
      <x:c r="B95" s="34"/>
      <x:c r="C95" s="35"/>
      <x:c r="D95" s="36"/>
      <x:c r="E95" s="36"/>
      <x:c r="F95" s="37"/>
      <x:c r="G95" s="38" t="n">
        <x:f>IF(K95=0,0,IF(H95="",1,-1))</x:f>
        <x:v>0</x:v>
      </x:c>
      <x:c r="H95" s="33" t="str">
        <x:f>IF(K95=0,"",IF(A95="","Enter an exit ID",IF(IF(IFERROR(OR(CODE(UPPER(LEFT(A95,1)))&lt;65,CODE(UPPER(LEFT(A95,1)))&gt;90),TRUE),TRUE,OR(NOT(ISTEXT(A95)),LEN(A95)&gt;64,LEN(A95)&lt;&gt;LEN(SUBSTITUTE(A95,"*","")),LEN(A95)&lt;&gt;LEN(SUBSTITUTE(A95,"?","")),LEN(A95)&lt;&gt;LEN(SUBSTITUTE(A95,"~","")),LEN(A95)&lt;&gt;LEN(SUBSTITUTE(A95,"=","")),LEN(A95)&lt;&gt;LEN(SUBSTITUTE(A95,"&lt;","")),LEN(A95)&lt;&gt;LEN(SUBSTITUTE(A95,"&gt;","")))),"IDs: text starting with A–Z, up to 64 characters; do not use *, ?, ~, =, &lt; or &gt;. Example: T-001.",IF(COUNTIFS('Exits'!$A$9:$A$608,A95)&lt;&gt;1,"Exit ID is duplicated",IF(B95="","Enter the parent trade ID",IF(IF(IFERROR(OR(CODE(UPPER(LEFT(B95,1)))&lt;65,CODE(UPPER(LEFT(B95,1)))&gt;90),TRUE),TRUE,OR(NOT(ISTEXT(B95)),LEN(B95)&gt;64,LEN(B95)&lt;&gt;LEN(SUBSTITUTE(B95,"*","")),LEN(B95)&lt;&gt;LEN(SUBSTITUTE(B95,"?","")),LEN(B95)&lt;&gt;LEN(SUBSTITUTE(B95,"~","")),LEN(B95)&lt;&gt;LEN(SUBSTITUTE(B95,"=","")),LEN(B95)&lt;&gt;LEN(SUBSTITUTE(B95,"&lt;","")),LEN(B95)&lt;&gt;LEN(SUBSTITUTE(B95,"&gt;","")))),"IDs: text starting with A–Z, up to 64 characters; do not use *, ?, ~, =, &lt; or &gt;. Example: T-001.",IF(COUNTIFS('Trades'!$A$9:$A$208,B95)&lt;&gt;1,"Parent trade ID must match one Trades row",IF(NOT(ISNUMBER(C95)),"Enter a valid closing date/time",IF(OR(C95&lt;1,C95&gt;2958465),"Enter a valid closing date/time",IF(NOT(ISNUMBER(D95)),"Enter a positive closed quantity",IF(OR(D95&lt;=0,D95&gt;1000000,ROUND(D95,8)&lt;&gt;D95),"Enter a positive closed quantity",IF(NOT(ISNUMBER(INDEX('Trades'!$D$9:$D$208,MATCH(B95,'Trades'!$A$9:$A$208,0)))),"Enter a valid opening date/time",IF(C95&lt;INDEX('Trades'!$D$9:$D$208,MATCH(B95,'Trades'!$A$9:$A$208,0)),"Exit precedes the opening",IF(AND(E95&lt;&gt;"",OR(NOT(ISNUMBER(E95)),E95&lt;=0)),"Enter a positive price or leave blank",IF(AND(F95&lt;&gt;"",NOT(ISNUMBER(F95))),"Gross P&amp;L must be numeric or blank",IF(AND(ISNUMBER(F95),OR(ABS(F95)&gt;1000000000,ROUND(F95,2)&lt;&gt;F95)),"Money: at most 2 decimals; absolute input value ≤ 1,000,000,000.",""))))))))))))))))</x:f>
      </x:c>
      <x:c r="I95" s="29" t="str">
        <x:f>IF(ISNUMBER(D95),ROUND(D95,8),"")</x:f>
      </x:c>
      <x:c r="J95" s="29" t="n">
        <x:f>IF(ISNUMBER(F95),1,0)</x:f>
        <x:v>0</x:v>
      </x:c>
      <x:c r="K95" s="29" t="n">
        <x:f>IF(COUNTA(A95:F95)=0,0,1)</x:f>
        <x:v>0</x:v>
      </x:c>
    </x:row>
    <x:row r="96" ht="36" customHeight="1">
      <x:c r="A96" s="34"/>
      <x:c r="B96" s="34"/>
      <x:c r="C96" s="35"/>
      <x:c r="D96" s="36"/>
      <x:c r="E96" s="36"/>
      <x:c r="F96" s="37"/>
      <x:c r="G96" s="38" t="n">
        <x:f>IF(K96=0,0,IF(H96="",1,-1))</x:f>
        <x:v>0</x:v>
      </x:c>
      <x:c r="H96" s="33" t="str">
        <x:f>IF(K96=0,"",IF(A96="","Enter an exit ID",IF(IF(IFERROR(OR(CODE(UPPER(LEFT(A96,1)))&lt;65,CODE(UPPER(LEFT(A96,1)))&gt;90),TRUE),TRUE,OR(NOT(ISTEXT(A96)),LEN(A96)&gt;64,LEN(A96)&lt;&gt;LEN(SUBSTITUTE(A96,"*","")),LEN(A96)&lt;&gt;LEN(SUBSTITUTE(A96,"?","")),LEN(A96)&lt;&gt;LEN(SUBSTITUTE(A96,"~","")),LEN(A96)&lt;&gt;LEN(SUBSTITUTE(A96,"=","")),LEN(A96)&lt;&gt;LEN(SUBSTITUTE(A96,"&lt;","")),LEN(A96)&lt;&gt;LEN(SUBSTITUTE(A96,"&gt;","")))),"IDs: text starting with A–Z, up to 64 characters; do not use *, ?, ~, =, &lt; or &gt;. Example: T-001.",IF(COUNTIFS('Exits'!$A$9:$A$608,A96)&lt;&gt;1,"Exit ID is duplicated",IF(B96="","Enter the parent trade ID",IF(IF(IFERROR(OR(CODE(UPPER(LEFT(B96,1)))&lt;65,CODE(UPPER(LEFT(B96,1)))&gt;90),TRUE),TRUE,OR(NOT(ISTEXT(B96)),LEN(B96)&gt;64,LEN(B96)&lt;&gt;LEN(SUBSTITUTE(B96,"*","")),LEN(B96)&lt;&gt;LEN(SUBSTITUTE(B96,"?","")),LEN(B96)&lt;&gt;LEN(SUBSTITUTE(B96,"~","")),LEN(B96)&lt;&gt;LEN(SUBSTITUTE(B96,"=","")),LEN(B96)&lt;&gt;LEN(SUBSTITUTE(B96,"&lt;","")),LEN(B96)&lt;&gt;LEN(SUBSTITUTE(B96,"&gt;","")))),"IDs: text starting with A–Z, up to 64 characters; do not use *, ?, ~, =, &lt; or &gt;. Example: T-001.",IF(COUNTIFS('Trades'!$A$9:$A$208,B96)&lt;&gt;1,"Parent trade ID must match one Trades row",IF(NOT(ISNUMBER(C96)),"Enter a valid closing date/time",IF(OR(C96&lt;1,C96&gt;2958465),"Enter a valid closing date/time",IF(NOT(ISNUMBER(D96)),"Enter a positive closed quantity",IF(OR(D96&lt;=0,D96&gt;1000000,ROUND(D96,8)&lt;&gt;D96),"Enter a positive closed quantity",IF(NOT(ISNUMBER(INDEX('Trades'!$D$9:$D$208,MATCH(B96,'Trades'!$A$9:$A$208,0)))),"Enter a valid opening date/time",IF(C96&lt;INDEX('Trades'!$D$9:$D$208,MATCH(B96,'Trades'!$A$9:$A$208,0)),"Exit precedes the opening",IF(AND(E96&lt;&gt;"",OR(NOT(ISNUMBER(E96)),E96&lt;=0)),"Enter a positive price or leave blank",IF(AND(F96&lt;&gt;"",NOT(ISNUMBER(F96))),"Gross P&amp;L must be numeric or blank",IF(AND(ISNUMBER(F96),OR(ABS(F96)&gt;1000000000,ROUND(F96,2)&lt;&gt;F96)),"Money: at most 2 decimals; absolute input value ≤ 1,000,000,000.",""))))))))))))))))</x:f>
      </x:c>
      <x:c r="I96" s="29" t="str">
        <x:f>IF(ISNUMBER(D96),ROUND(D96,8),"")</x:f>
      </x:c>
      <x:c r="J96" s="29" t="n">
        <x:f>IF(ISNUMBER(F96),1,0)</x:f>
        <x:v>0</x:v>
      </x:c>
      <x:c r="K96" s="29" t="n">
        <x:f>IF(COUNTA(A96:F96)=0,0,1)</x:f>
        <x:v>0</x:v>
      </x:c>
    </x:row>
    <x:row r="97" ht="36" customHeight="1">
      <x:c r="A97" s="34"/>
      <x:c r="B97" s="34"/>
      <x:c r="C97" s="35"/>
      <x:c r="D97" s="36"/>
      <x:c r="E97" s="36"/>
      <x:c r="F97" s="37"/>
      <x:c r="G97" s="38" t="n">
        <x:f>IF(K97=0,0,IF(H97="",1,-1))</x:f>
        <x:v>0</x:v>
      </x:c>
      <x:c r="H97" s="33" t="str">
        <x:f>IF(K97=0,"",IF(A97="","Enter an exit ID",IF(IF(IFERROR(OR(CODE(UPPER(LEFT(A97,1)))&lt;65,CODE(UPPER(LEFT(A97,1)))&gt;90),TRUE),TRUE,OR(NOT(ISTEXT(A97)),LEN(A97)&gt;64,LEN(A97)&lt;&gt;LEN(SUBSTITUTE(A97,"*","")),LEN(A97)&lt;&gt;LEN(SUBSTITUTE(A97,"?","")),LEN(A97)&lt;&gt;LEN(SUBSTITUTE(A97,"~","")),LEN(A97)&lt;&gt;LEN(SUBSTITUTE(A97,"=","")),LEN(A97)&lt;&gt;LEN(SUBSTITUTE(A97,"&lt;","")),LEN(A97)&lt;&gt;LEN(SUBSTITUTE(A97,"&gt;","")))),"IDs: text starting with A–Z, up to 64 characters; do not use *, ?, ~, =, &lt; or &gt;. Example: T-001.",IF(COUNTIFS('Exits'!$A$9:$A$608,A97)&lt;&gt;1,"Exit ID is duplicated",IF(B97="","Enter the parent trade ID",IF(IF(IFERROR(OR(CODE(UPPER(LEFT(B97,1)))&lt;65,CODE(UPPER(LEFT(B97,1)))&gt;90),TRUE),TRUE,OR(NOT(ISTEXT(B97)),LEN(B97)&gt;64,LEN(B97)&lt;&gt;LEN(SUBSTITUTE(B97,"*","")),LEN(B97)&lt;&gt;LEN(SUBSTITUTE(B97,"?","")),LEN(B97)&lt;&gt;LEN(SUBSTITUTE(B97,"~","")),LEN(B97)&lt;&gt;LEN(SUBSTITUTE(B97,"=","")),LEN(B97)&lt;&gt;LEN(SUBSTITUTE(B97,"&lt;","")),LEN(B97)&lt;&gt;LEN(SUBSTITUTE(B97,"&gt;","")))),"IDs: text starting with A–Z, up to 64 characters; do not use *, ?, ~, =, &lt; or &gt;. Example: T-001.",IF(COUNTIFS('Trades'!$A$9:$A$208,B97)&lt;&gt;1,"Parent trade ID must match one Trades row",IF(NOT(ISNUMBER(C97)),"Enter a valid closing date/time",IF(OR(C97&lt;1,C97&gt;2958465),"Enter a valid closing date/time",IF(NOT(ISNUMBER(D97)),"Enter a positive closed quantity",IF(OR(D97&lt;=0,D97&gt;1000000,ROUND(D97,8)&lt;&gt;D97),"Enter a positive closed quantity",IF(NOT(ISNUMBER(INDEX('Trades'!$D$9:$D$208,MATCH(B97,'Trades'!$A$9:$A$208,0)))),"Enter a valid opening date/time",IF(C97&lt;INDEX('Trades'!$D$9:$D$208,MATCH(B97,'Trades'!$A$9:$A$208,0)),"Exit precedes the opening",IF(AND(E97&lt;&gt;"",OR(NOT(ISNUMBER(E97)),E97&lt;=0)),"Enter a positive price or leave blank",IF(AND(F97&lt;&gt;"",NOT(ISNUMBER(F97))),"Gross P&amp;L must be numeric or blank",IF(AND(ISNUMBER(F97),OR(ABS(F97)&gt;1000000000,ROUND(F97,2)&lt;&gt;F97)),"Money: at most 2 decimals; absolute input value ≤ 1,000,000,000.",""))))))))))))))))</x:f>
      </x:c>
      <x:c r="I97" s="29" t="str">
        <x:f>IF(ISNUMBER(D97),ROUND(D97,8),"")</x:f>
      </x:c>
      <x:c r="J97" s="29" t="n">
        <x:f>IF(ISNUMBER(F97),1,0)</x:f>
        <x:v>0</x:v>
      </x:c>
      <x:c r="K97" s="29" t="n">
        <x:f>IF(COUNTA(A97:F97)=0,0,1)</x:f>
        <x:v>0</x:v>
      </x:c>
    </x:row>
    <x:row r="98" ht="36" customHeight="1">
      <x:c r="A98" s="34"/>
      <x:c r="B98" s="34"/>
      <x:c r="C98" s="35"/>
      <x:c r="D98" s="36"/>
      <x:c r="E98" s="36"/>
      <x:c r="F98" s="37"/>
      <x:c r="G98" s="38" t="n">
        <x:f>IF(K98=0,0,IF(H98="",1,-1))</x:f>
        <x:v>0</x:v>
      </x:c>
      <x:c r="H98" s="33" t="str">
        <x:f>IF(K98=0,"",IF(A98="","Enter an exit ID",IF(IF(IFERROR(OR(CODE(UPPER(LEFT(A98,1)))&lt;65,CODE(UPPER(LEFT(A98,1)))&gt;90),TRUE),TRUE,OR(NOT(ISTEXT(A98)),LEN(A98)&gt;64,LEN(A98)&lt;&gt;LEN(SUBSTITUTE(A98,"*","")),LEN(A98)&lt;&gt;LEN(SUBSTITUTE(A98,"?","")),LEN(A98)&lt;&gt;LEN(SUBSTITUTE(A98,"~","")),LEN(A98)&lt;&gt;LEN(SUBSTITUTE(A98,"=","")),LEN(A98)&lt;&gt;LEN(SUBSTITUTE(A98,"&lt;","")),LEN(A98)&lt;&gt;LEN(SUBSTITUTE(A98,"&gt;","")))),"IDs: text starting with A–Z, up to 64 characters; do not use *, ?, ~, =, &lt; or &gt;. Example: T-001.",IF(COUNTIFS('Exits'!$A$9:$A$608,A98)&lt;&gt;1,"Exit ID is duplicated",IF(B98="","Enter the parent trade ID",IF(IF(IFERROR(OR(CODE(UPPER(LEFT(B98,1)))&lt;65,CODE(UPPER(LEFT(B98,1)))&gt;90),TRUE),TRUE,OR(NOT(ISTEXT(B98)),LEN(B98)&gt;64,LEN(B98)&lt;&gt;LEN(SUBSTITUTE(B98,"*","")),LEN(B98)&lt;&gt;LEN(SUBSTITUTE(B98,"?","")),LEN(B98)&lt;&gt;LEN(SUBSTITUTE(B98,"~","")),LEN(B98)&lt;&gt;LEN(SUBSTITUTE(B98,"=","")),LEN(B98)&lt;&gt;LEN(SUBSTITUTE(B98,"&lt;","")),LEN(B98)&lt;&gt;LEN(SUBSTITUTE(B98,"&gt;","")))),"IDs: text starting with A–Z, up to 64 characters; do not use *, ?, ~, =, &lt; or &gt;. Example: T-001.",IF(COUNTIFS('Trades'!$A$9:$A$208,B98)&lt;&gt;1,"Parent trade ID must match one Trades row",IF(NOT(ISNUMBER(C98)),"Enter a valid closing date/time",IF(OR(C98&lt;1,C98&gt;2958465),"Enter a valid closing date/time",IF(NOT(ISNUMBER(D98)),"Enter a positive closed quantity",IF(OR(D98&lt;=0,D98&gt;1000000,ROUND(D98,8)&lt;&gt;D98),"Enter a positive closed quantity",IF(NOT(ISNUMBER(INDEX('Trades'!$D$9:$D$208,MATCH(B98,'Trades'!$A$9:$A$208,0)))),"Enter a valid opening date/time",IF(C98&lt;INDEX('Trades'!$D$9:$D$208,MATCH(B98,'Trades'!$A$9:$A$208,0)),"Exit precedes the opening",IF(AND(E98&lt;&gt;"",OR(NOT(ISNUMBER(E98)),E98&lt;=0)),"Enter a positive price or leave blank",IF(AND(F98&lt;&gt;"",NOT(ISNUMBER(F98))),"Gross P&amp;L must be numeric or blank",IF(AND(ISNUMBER(F98),OR(ABS(F98)&gt;1000000000,ROUND(F98,2)&lt;&gt;F98)),"Money: at most 2 decimals; absolute input value ≤ 1,000,000,000.",""))))))))))))))))</x:f>
      </x:c>
      <x:c r="I98" s="29" t="str">
        <x:f>IF(ISNUMBER(D98),ROUND(D98,8),"")</x:f>
      </x:c>
      <x:c r="J98" s="29" t="n">
        <x:f>IF(ISNUMBER(F98),1,0)</x:f>
        <x:v>0</x:v>
      </x:c>
      <x:c r="K98" s="29" t="n">
        <x:f>IF(COUNTA(A98:F98)=0,0,1)</x:f>
        <x:v>0</x:v>
      </x:c>
    </x:row>
    <x:row r="99" ht="36" customHeight="1">
      <x:c r="A99" s="34"/>
      <x:c r="B99" s="34"/>
      <x:c r="C99" s="35"/>
      <x:c r="D99" s="36"/>
      <x:c r="E99" s="36"/>
      <x:c r="F99" s="37"/>
      <x:c r="G99" s="38" t="n">
        <x:f>IF(K99=0,0,IF(H99="",1,-1))</x:f>
        <x:v>0</x:v>
      </x:c>
      <x:c r="H99" s="33" t="str">
        <x:f>IF(K99=0,"",IF(A99="","Enter an exit ID",IF(IF(IFERROR(OR(CODE(UPPER(LEFT(A99,1)))&lt;65,CODE(UPPER(LEFT(A99,1)))&gt;90),TRUE),TRUE,OR(NOT(ISTEXT(A99)),LEN(A99)&gt;64,LEN(A99)&lt;&gt;LEN(SUBSTITUTE(A99,"*","")),LEN(A99)&lt;&gt;LEN(SUBSTITUTE(A99,"?","")),LEN(A99)&lt;&gt;LEN(SUBSTITUTE(A99,"~","")),LEN(A99)&lt;&gt;LEN(SUBSTITUTE(A99,"=","")),LEN(A99)&lt;&gt;LEN(SUBSTITUTE(A99,"&lt;","")),LEN(A99)&lt;&gt;LEN(SUBSTITUTE(A99,"&gt;","")))),"IDs: text starting with A–Z, up to 64 characters; do not use *, ?, ~, =, &lt; or &gt;. Example: T-001.",IF(COUNTIFS('Exits'!$A$9:$A$608,A99)&lt;&gt;1,"Exit ID is duplicated",IF(B99="","Enter the parent trade ID",IF(IF(IFERROR(OR(CODE(UPPER(LEFT(B99,1)))&lt;65,CODE(UPPER(LEFT(B99,1)))&gt;90),TRUE),TRUE,OR(NOT(ISTEXT(B99)),LEN(B99)&gt;64,LEN(B99)&lt;&gt;LEN(SUBSTITUTE(B99,"*","")),LEN(B99)&lt;&gt;LEN(SUBSTITUTE(B99,"?","")),LEN(B99)&lt;&gt;LEN(SUBSTITUTE(B99,"~","")),LEN(B99)&lt;&gt;LEN(SUBSTITUTE(B99,"=","")),LEN(B99)&lt;&gt;LEN(SUBSTITUTE(B99,"&lt;","")),LEN(B99)&lt;&gt;LEN(SUBSTITUTE(B99,"&gt;","")))),"IDs: text starting with A–Z, up to 64 characters; do not use *, ?, ~, =, &lt; or &gt;. Example: T-001.",IF(COUNTIFS('Trades'!$A$9:$A$208,B99)&lt;&gt;1,"Parent trade ID must match one Trades row",IF(NOT(ISNUMBER(C99)),"Enter a valid closing date/time",IF(OR(C99&lt;1,C99&gt;2958465),"Enter a valid closing date/time",IF(NOT(ISNUMBER(D99)),"Enter a positive closed quantity",IF(OR(D99&lt;=0,D99&gt;1000000,ROUND(D99,8)&lt;&gt;D99),"Enter a positive closed quantity",IF(NOT(ISNUMBER(INDEX('Trades'!$D$9:$D$208,MATCH(B99,'Trades'!$A$9:$A$208,0)))),"Enter a valid opening date/time",IF(C99&lt;INDEX('Trades'!$D$9:$D$208,MATCH(B99,'Trades'!$A$9:$A$208,0)),"Exit precedes the opening",IF(AND(E99&lt;&gt;"",OR(NOT(ISNUMBER(E99)),E99&lt;=0)),"Enter a positive price or leave blank",IF(AND(F99&lt;&gt;"",NOT(ISNUMBER(F99))),"Gross P&amp;L must be numeric or blank",IF(AND(ISNUMBER(F99),OR(ABS(F99)&gt;1000000000,ROUND(F99,2)&lt;&gt;F99)),"Money: at most 2 decimals; absolute input value ≤ 1,000,000,000.",""))))))))))))))))</x:f>
      </x:c>
      <x:c r="I99" s="29" t="str">
        <x:f>IF(ISNUMBER(D99),ROUND(D99,8),"")</x:f>
      </x:c>
      <x:c r="J99" s="29" t="n">
        <x:f>IF(ISNUMBER(F99),1,0)</x:f>
        <x:v>0</x:v>
      </x:c>
      <x:c r="K99" s="29" t="n">
        <x:f>IF(COUNTA(A99:F99)=0,0,1)</x:f>
        <x:v>0</x:v>
      </x:c>
    </x:row>
    <x:row r="100" ht="36" customHeight="1">
      <x:c r="A100" s="34"/>
      <x:c r="B100" s="34"/>
      <x:c r="C100" s="35"/>
      <x:c r="D100" s="36"/>
      <x:c r="E100" s="36"/>
      <x:c r="F100" s="37"/>
      <x:c r="G100" s="38" t="n">
        <x:f>IF(K100=0,0,IF(H100="",1,-1))</x:f>
        <x:v>0</x:v>
      </x:c>
      <x:c r="H100" s="33" t="str">
        <x:f>IF(K100=0,"",IF(A100="","Enter an exit ID",IF(IF(IFERROR(OR(CODE(UPPER(LEFT(A100,1)))&lt;65,CODE(UPPER(LEFT(A100,1)))&gt;90),TRUE),TRUE,OR(NOT(ISTEXT(A100)),LEN(A100)&gt;64,LEN(A100)&lt;&gt;LEN(SUBSTITUTE(A100,"*","")),LEN(A100)&lt;&gt;LEN(SUBSTITUTE(A100,"?","")),LEN(A100)&lt;&gt;LEN(SUBSTITUTE(A100,"~","")),LEN(A100)&lt;&gt;LEN(SUBSTITUTE(A100,"=","")),LEN(A100)&lt;&gt;LEN(SUBSTITUTE(A100,"&lt;","")),LEN(A100)&lt;&gt;LEN(SUBSTITUTE(A100,"&gt;","")))),"IDs: text starting with A–Z, up to 64 characters; do not use *, ?, ~, =, &lt; or &gt;. Example: T-001.",IF(COUNTIFS('Exits'!$A$9:$A$608,A100)&lt;&gt;1,"Exit ID is duplicated",IF(B100="","Enter the parent trade ID",IF(IF(IFERROR(OR(CODE(UPPER(LEFT(B100,1)))&lt;65,CODE(UPPER(LEFT(B100,1)))&gt;90),TRUE),TRUE,OR(NOT(ISTEXT(B100)),LEN(B100)&gt;64,LEN(B100)&lt;&gt;LEN(SUBSTITUTE(B100,"*","")),LEN(B100)&lt;&gt;LEN(SUBSTITUTE(B100,"?","")),LEN(B100)&lt;&gt;LEN(SUBSTITUTE(B100,"~","")),LEN(B100)&lt;&gt;LEN(SUBSTITUTE(B100,"=","")),LEN(B100)&lt;&gt;LEN(SUBSTITUTE(B100,"&lt;","")),LEN(B100)&lt;&gt;LEN(SUBSTITUTE(B100,"&gt;","")))),"IDs: text starting with A–Z, up to 64 characters; do not use *, ?, ~, =, &lt; or &gt;. Example: T-001.",IF(COUNTIFS('Trades'!$A$9:$A$208,B100)&lt;&gt;1,"Parent trade ID must match one Trades row",IF(NOT(ISNUMBER(C100)),"Enter a valid closing date/time",IF(OR(C100&lt;1,C100&gt;2958465),"Enter a valid closing date/time",IF(NOT(ISNUMBER(D100)),"Enter a positive closed quantity",IF(OR(D100&lt;=0,D100&gt;1000000,ROUND(D100,8)&lt;&gt;D100),"Enter a positive closed quantity",IF(NOT(ISNUMBER(INDEX('Trades'!$D$9:$D$208,MATCH(B100,'Trades'!$A$9:$A$208,0)))),"Enter a valid opening date/time",IF(C100&lt;INDEX('Trades'!$D$9:$D$208,MATCH(B100,'Trades'!$A$9:$A$208,0)),"Exit precedes the opening",IF(AND(E100&lt;&gt;"",OR(NOT(ISNUMBER(E100)),E100&lt;=0)),"Enter a positive price or leave blank",IF(AND(F100&lt;&gt;"",NOT(ISNUMBER(F100))),"Gross P&amp;L must be numeric or blank",IF(AND(ISNUMBER(F100),OR(ABS(F100)&gt;1000000000,ROUND(F100,2)&lt;&gt;F100)),"Money: at most 2 decimals; absolute input value ≤ 1,000,000,000.",""))))))))))))))))</x:f>
      </x:c>
      <x:c r="I100" s="29" t="str">
        <x:f>IF(ISNUMBER(D100),ROUND(D100,8),"")</x:f>
      </x:c>
      <x:c r="J100" s="29" t="n">
        <x:f>IF(ISNUMBER(F100),1,0)</x:f>
        <x:v>0</x:v>
      </x:c>
      <x:c r="K100" s="29" t="n">
        <x:f>IF(COUNTA(A100:F100)=0,0,1)</x:f>
        <x:v>0</x:v>
      </x:c>
    </x:row>
    <x:row r="101" ht="36" customHeight="1">
      <x:c r="A101" s="34"/>
      <x:c r="B101" s="34"/>
      <x:c r="C101" s="35"/>
      <x:c r="D101" s="36"/>
      <x:c r="E101" s="36"/>
      <x:c r="F101" s="37"/>
      <x:c r="G101" s="38" t="n">
        <x:f>IF(K101=0,0,IF(H101="",1,-1))</x:f>
        <x:v>0</x:v>
      </x:c>
      <x:c r="H101" s="33" t="str">
        <x:f>IF(K101=0,"",IF(A101="","Enter an exit ID",IF(IF(IFERROR(OR(CODE(UPPER(LEFT(A101,1)))&lt;65,CODE(UPPER(LEFT(A101,1)))&gt;90),TRUE),TRUE,OR(NOT(ISTEXT(A101)),LEN(A101)&gt;64,LEN(A101)&lt;&gt;LEN(SUBSTITUTE(A101,"*","")),LEN(A101)&lt;&gt;LEN(SUBSTITUTE(A101,"?","")),LEN(A101)&lt;&gt;LEN(SUBSTITUTE(A101,"~","")),LEN(A101)&lt;&gt;LEN(SUBSTITUTE(A101,"=","")),LEN(A101)&lt;&gt;LEN(SUBSTITUTE(A101,"&lt;","")),LEN(A101)&lt;&gt;LEN(SUBSTITUTE(A101,"&gt;","")))),"IDs: text starting with A–Z, up to 64 characters; do not use *, ?, ~, =, &lt; or &gt;. Example: T-001.",IF(COUNTIFS('Exits'!$A$9:$A$608,A101)&lt;&gt;1,"Exit ID is duplicated",IF(B101="","Enter the parent trade ID",IF(IF(IFERROR(OR(CODE(UPPER(LEFT(B101,1)))&lt;65,CODE(UPPER(LEFT(B101,1)))&gt;90),TRUE),TRUE,OR(NOT(ISTEXT(B101)),LEN(B101)&gt;64,LEN(B101)&lt;&gt;LEN(SUBSTITUTE(B101,"*","")),LEN(B101)&lt;&gt;LEN(SUBSTITUTE(B101,"?","")),LEN(B101)&lt;&gt;LEN(SUBSTITUTE(B101,"~","")),LEN(B101)&lt;&gt;LEN(SUBSTITUTE(B101,"=","")),LEN(B101)&lt;&gt;LEN(SUBSTITUTE(B101,"&lt;","")),LEN(B101)&lt;&gt;LEN(SUBSTITUTE(B101,"&gt;","")))),"IDs: text starting with A–Z, up to 64 characters; do not use *, ?, ~, =, &lt; or &gt;. Example: T-001.",IF(COUNTIFS('Trades'!$A$9:$A$208,B101)&lt;&gt;1,"Parent trade ID must match one Trades row",IF(NOT(ISNUMBER(C101)),"Enter a valid closing date/time",IF(OR(C101&lt;1,C101&gt;2958465),"Enter a valid closing date/time",IF(NOT(ISNUMBER(D101)),"Enter a positive closed quantity",IF(OR(D101&lt;=0,D101&gt;1000000,ROUND(D101,8)&lt;&gt;D101),"Enter a positive closed quantity",IF(NOT(ISNUMBER(INDEX('Trades'!$D$9:$D$208,MATCH(B101,'Trades'!$A$9:$A$208,0)))),"Enter a valid opening date/time",IF(C101&lt;INDEX('Trades'!$D$9:$D$208,MATCH(B101,'Trades'!$A$9:$A$208,0)),"Exit precedes the opening",IF(AND(E101&lt;&gt;"",OR(NOT(ISNUMBER(E101)),E101&lt;=0)),"Enter a positive price or leave blank",IF(AND(F101&lt;&gt;"",NOT(ISNUMBER(F101))),"Gross P&amp;L must be numeric or blank",IF(AND(ISNUMBER(F101),OR(ABS(F101)&gt;1000000000,ROUND(F101,2)&lt;&gt;F101)),"Money: at most 2 decimals; absolute input value ≤ 1,000,000,000.",""))))))))))))))))</x:f>
      </x:c>
      <x:c r="I101" s="29" t="str">
        <x:f>IF(ISNUMBER(D101),ROUND(D101,8),"")</x:f>
      </x:c>
      <x:c r="J101" s="29" t="n">
        <x:f>IF(ISNUMBER(F101),1,0)</x:f>
        <x:v>0</x:v>
      </x:c>
      <x:c r="K101" s="29" t="n">
        <x:f>IF(COUNTA(A101:F101)=0,0,1)</x:f>
        <x:v>0</x:v>
      </x:c>
    </x:row>
    <x:row r="102" ht="36" customHeight="1">
      <x:c r="A102" s="34"/>
      <x:c r="B102" s="34"/>
      <x:c r="C102" s="35"/>
      <x:c r="D102" s="36"/>
      <x:c r="E102" s="36"/>
      <x:c r="F102" s="37"/>
      <x:c r="G102" s="38" t="n">
        <x:f>IF(K102=0,0,IF(H102="",1,-1))</x:f>
        <x:v>0</x:v>
      </x:c>
      <x:c r="H102" s="33" t="str">
        <x:f>IF(K102=0,"",IF(A102="","Enter an exit ID",IF(IF(IFERROR(OR(CODE(UPPER(LEFT(A102,1)))&lt;65,CODE(UPPER(LEFT(A102,1)))&gt;90),TRUE),TRUE,OR(NOT(ISTEXT(A102)),LEN(A102)&gt;64,LEN(A102)&lt;&gt;LEN(SUBSTITUTE(A102,"*","")),LEN(A102)&lt;&gt;LEN(SUBSTITUTE(A102,"?","")),LEN(A102)&lt;&gt;LEN(SUBSTITUTE(A102,"~","")),LEN(A102)&lt;&gt;LEN(SUBSTITUTE(A102,"=","")),LEN(A102)&lt;&gt;LEN(SUBSTITUTE(A102,"&lt;","")),LEN(A102)&lt;&gt;LEN(SUBSTITUTE(A102,"&gt;","")))),"IDs: text starting with A–Z, up to 64 characters; do not use *, ?, ~, =, &lt; or &gt;. Example: T-001.",IF(COUNTIFS('Exits'!$A$9:$A$608,A102)&lt;&gt;1,"Exit ID is duplicated",IF(B102="","Enter the parent trade ID",IF(IF(IFERROR(OR(CODE(UPPER(LEFT(B102,1)))&lt;65,CODE(UPPER(LEFT(B102,1)))&gt;90),TRUE),TRUE,OR(NOT(ISTEXT(B102)),LEN(B102)&gt;64,LEN(B102)&lt;&gt;LEN(SUBSTITUTE(B102,"*","")),LEN(B102)&lt;&gt;LEN(SUBSTITUTE(B102,"?","")),LEN(B102)&lt;&gt;LEN(SUBSTITUTE(B102,"~","")),LEN(B102)&lt;&gt;LEN(SUBSTITUTE(B102,"=","")),LEN(B102)&lt;&gt;LEN(SUBSTITUTE(B102,"&lt;","")),LEN(B102)&lt;&gt;LEN(SUBSTITUTE(B102,"&gt;","")))),"IDs: text starting with A–Z, up to 64 characters; do not use *, ?, ~, =, &lt; or &gt;. Example: T-001.",IF(COUNTIFS('Trades'!$A$9:$A$208,B102)&lt;&gt;1,"Parent trade ID must match one Trades row",IF(NOT(ISNUMBER(C102)),"Enter a valid closing date/time",IF(OR(C102&lt;1,C102&gt;2958465),"Enter a valid closing date/time",IF(NOT(ISNUMBER(D102)),"Enter a positive closed quantity",IF(OR(D102&lt;=0,D102&gt;1000000,ROUND(D102,8)&lt;&gt;D102),"Enter a positive closed quantity",IF(NOT(ISNUMBER(INDEX('Trades'!$D$9:$D$208,MATCH(B102,'Trades'!$A$9:$A$208,0)))),"Enter a valid opening date/time",IF(C102&lt;INDEX('Trades'!$D$9:$D$208,MATCH(B102,'Trades'!$A$9:$A$208,0)),"Exit precedes the opening",IF(AND(E102&lt;&gt;"",OR(NOT(ISNUMBER(E102)),E102&lt;=0)),"Enter a positive price or leave blank",IF(AND(F102&lt;&gt;"",NOT(ISNUMBER(F102))),"Gross P&amp;L must be numeric or blank",IF(AND(ISNUMBER(F102),OR(ABS(F102)&gt;1000000000,ROUND(F102,2)&lt;&gt;F102)),"Money: at most 2 decimals; absolute input value ≤ 1,000,000,000.",""))))))))))))))))</x:f>
      </x:c>
      <x:c r="I102" s="29" t="str">
        <x:f>IF(ISNUMBER(D102),ROUND(D102,8),"")</x:f>
      </x:c>
      <x:c r="J102" s="29" t="n">
        <x:f>IF(ISNUMBER(F102),1,0)</x:f>
        <x:v>0</x:v>
      </x:c>
      <x:c r="K102" s="29" t="n">
        <x:f>IF(COUNTA(A102:F102)=0,0,1)</x:f>
        <x:v>0</x:v>
      </x:c>
    </x:row>
    <x:row r="103" ht="36" customHeight="1">
      <x:c r="A103" s="34"/>
      <x:c r="B103" s="34"/>
      <x:c r="C103" s="35"/>
      <x:c r="D103" s="36"/>
      <x:c r="E103" s="36"/>
      <x:c r="F103" s="37"/>
      <x:c r="G103" s="38" t="n">
        <x:f>IF(K103=0,0,IF(H103="",1,-1))</x:f>
        <x:v>0</x:v>
      </x:c>
      <x:c r="H103" s="33" t="str">
        <x:f>IF(K103=0,"",IF(A103="","Enter an exit ID",IF(IF(IFERROR(OR(CODE(UPPER(LEFT(A103,1)))&lt;65,CODE(UPPER(LEFT(A103,1)))&gt;90),TRUE),TRUE,OR(NOT(ISTEXT(A103)),LEN(A103)&gt;64,LEN(A103)&lt;&gt;LEN(SUBSTITUTE(A103,"*","")),LEN(A103)&lt;&gt;LEN(SUBSTITUTE(A103,"?","")),LEN(A103)&lt;&gt;LEN(SUBSTITUTE(A103,"~","")),LEN(A103)&lt;&gt;LEN(SUBSTITUTE(A103,"=","")),LEN(A103)&lt;&gt;LEN(SUBSTITUTE(A103,"&lt;","")),LEN(A103)&lt;&gt;LEN(SUBSTITUTE(A103,"&gt;","")))),"IDs: text starting with A–Z, up to 64 characters; do not use *, ?, ~, =, &lt; or &gt;. Example: T-001.",IF(COUNTIFS('Exits'!$A$9:$A$608,A103)&lt;&gt;1,"Exit ID is duplicated",IF(B103="","Enter the parent trade ID",IF(IF(IFERROR(OR(CODE(UPPER(LEFT(B103,1)))&lt;65,CODE(UPPER(LEFT(B103,1)))&gt;90),TRUE),TRUE,OR(NOT(ISTEXT(B103)),LEN(B103)&gt;64,LEN(B103)&lt;&gt;LEN(SUBSTITUTE(B103,"*","")),LEN(B103)&lt;&gt;LEN(SUBSTITUTE(B103,"?","")),LEN(B103)&lt;&gt;LEN(SUBSTITUTE(B103,"~","")),LEN(B103)&lt;&gt;LEN(SUBSTITUTE(B103,"=","")),LEN(B103)&lt;&gt;LEN(SUBSTITUTE(B103,"&lt;","")),LEN(B103)&lt;&gt;LEN(SUBSTITUTE(B103,"&gt;","")))),"IDs: text starting with A–Z, up to 64 characters; do not use *, ?, ~, =, &lt; or &gt;. Example: T-001.",IF(COUNTIFS('Trades'!$A$9:$A$208,B103)&lt;&gt;1,"Parent trade ID must match one Trades row",IF(NOT(ISNUMBER(C103)),"Enter a valid closing date/time",IF(OR(C103&lt;1,C103&gt;2958465),"Enter a valid closing date/time",IF(NOT(ISNUMBER(D103)),"Enter a positive closed quantity",IF(OR(D103&lt;=0,D103&gt;1000000,ROUND(D103,8)&lt;&gt;D103),"Enter a positive closed quantity",IF(NOT(ISNUMBER(INDEX('Trades'!$D$9:$D$208,MATCH(B103,'Trades'!$A$9:$A$208,0)))),"Enter a valid opening date/time",IF(C103&lt;INDEX('Trades'!$D$9:$D$208,MATCH(B103,'Trades'!$A$9:$A$208,0)),"Exit precedes the opening",IF(AND(E103&lt;&gt;"",OR(NOT(ISNUMBER(E103)),E103&lt;=0)),"Enter a positive price or leave blank",IF(AND(F103&lt;&gt;"",NOT(ISNUMBER(F103))),"Gross P&amp;L must be numeric or blank",IF(AND(ISNUMBER(F103),OR(ABS(F103)&gt;1000000000,ROUND(F103,2)&lt;&gt;F103)),"Money: at most 2 decimals; absolute input value ≤ 1,000,000,000.",""))))))))))))))))</x:f>
      </x:c>
      <x:c r="I103" s="29" t="str">
        <x:f>IF(ISNUMBER(D103),ROUND(D103,8),"")</x:f>
      </x:c>
      <x:c r="J103" s="29" t="n">
        <x:f>IF(ISNUMBER(F103),1,0)</x:f>
        <x:v>0</x:v>
      </x:c>
      <x:c r="K103" s="29" t="n">
        <x:f>IF(COUNTA(A103:F103)=0,0,1)</x:f>
        <x:v>0</x:v>
      </x:c>
    </x:row>
    <x:row r="104" ht="36" customHeight="1">
      <x:c r="A104" s="34"/>
      <x:c r="B104" s="34"/>
      <x:c r="C104" s="35"/>
      <x:c r="D104" s="36"/>
      <x:c r="E104" s="36"/>
      <x:c r="F104" s="37"/>
      <x:c r="G104" s="38" t="n">
        <x:f>IF(K104=0,0,IF(H104="",1,-1))</x:f>
        <x:v>0</x:v>
      </x:c>
      <x:c r="H104" s="33" t="str">
        <x:f>IF(K104=0,"",IF(A104="","Enter an exit ID",IF(IF(IFERROR(OR(CODE(UPPER(LEFT(A104,1)))&lt;65,CODE(UPPER(LEFT(A104,1)))&gt;90),TRUE),TRUE,OR(NOT(ISTEXT(A104)),LEN(A104)&gt;64,LEN(A104)&lt;&gt;LEN(SUBSTITUTE(A104,"*","")),LEN(A104)&lt;&gt;LEN(SUBSTITUTE(A104,"?","")),LEN(A104)&lt;&gt;LEN(SUBSTITUTE(A104,"~","")),LEN(A104)&lt;&gt;LEN(SUBSTITUTE(A104,"=","")),LEN(A104)&lt;&gt;LEN(SUBSTITUTE(A104,"&lt;","")),LEN(A104)&lt;&gt;LEN(SUBSTITUTE(A104,"&gt;","")))),"IDs: text starting with A–Z, up to 64 characters; do not use *, ?, ~, =, &lt; or &gt;. Example: T-001.",IF(COUNTIFS('Exits'!$A$9:$A$608,A104)&lt;&gt;1,"Exit ID is duplicated",IF(B104="","Enter the parent trade ID",IF(IF(IFERROR(OR(CODE(UPPER(LEFT(B104,1)))&lt;65,CODE(UPPER(LEFT(B104,1)))&gt;90),TRUE),TRUE,OR(NOT(ISTEXT(B104)),LEN(B104)&gt;64,LEN(B104)&lt;&gt;LEN(SUBSTITUTE(B104,"*","")),LEN(B104)&lt;&gt;LEN(SUBSTITUTE(B104,"?","")),LEN(B104)&lt;&gt;LEN(SUBSTITUTE(B104,"~","")),LEN(B104)&lt;&gt;LEN(SUBSTITUTE(B104,"=","")),LEN(B104)&lt;&gt;LEN(SUBSTITUTE(B104,"&lt;","")),LEN(B104)&lt;&gt;LEN(SUBSTITUTE(B104,"&gt;","")))),"IDs: text starting with A–Z, up to 64 characters; do not use *, ?, ~, =, &lt; or &gt;. Example: T-001.",IF(COUNTIFS('Trades'!$A$9:$A$208,B104)&lt;&gt;1,"Parent trade ID must match one Trades row",IF(NOT(ISNUMBER(C104)),"Enter a valid closing date/time",IF(OR(C104&lt;1,C104&gt;2958465),"Enter a valid closing date/time",IF(NOT(ISNUMBER(D104)),"Enter a positive closed quantity",IF(OR(D104&lt;=0,D104&gt;1000000,ROUND(D104,8)&lt;&gt;D104),"Enter a positive closed quantity",IF(NOT(ISNUMBER(INDEX('Trades'!$D$9:$D$208,MATCH(B104,'Trades'!$A$9:$A$208,0)))),"Enter a valid opening date/time",IF(C104&lt;INDEX('Trades'!$D$9:$D$208,MATCH(B104,'Trades'!$A$9:$A$208,0)),"Exit precedes the opening",IF(AND(E104&lt;&gt;"",OR(NOT(ISNUMBER(E104)),E104&lt;=0)),"Enter a positive price or leave blank",IF(AND(F104&lt;&gt;"",NOT(ISNUMBER(F104))),"Gross P&amp;L must be numeric or blank",IF(AND(ISNUMBER(F104),OR(ABS(F104)&gt;1000000000,ROUND(F104,2)&lt;&gt;F104)),"Money: at most 2 decimals; absolute input value ≤ 1,000,000,000.",""))))))))))))))))</x:f>
      </x:c>
      <x:c r="I104" s="29" t="str">
        <x:f>IF(ISNUMBER(D104),ROUND(D104,8),"")</x:f>
      </x:c>
      <x:c r="J104" s="29" t="n">
        <x:f>IF(ISNUMBER(F104),1,0)</x:f>
        <x:v>0</x:v>
      </x:c>
      <x:c r="K104" s="29" t="n">
        <x:f>IF(COUNTA(A104:F104)=0,0,1)</x:f>
        <x:v>0</x:v>
      </x:c>
    </x:row>
    <x:row r="105" ht="36" customHeight="1">
      <x:c r="A105" s="34"/>
      <x:c r="B105" s="34"/>
      <x:c r="C105" s="35"/>
      <x:c r="D105" s="36"/>
      <x:c r="E105" s="36"/>
      <x:c r="F105" s="37"/>
      <x:c r="G105" s="38" t="n">
        <x:f>IF(K105=0,0,IF(H105="",1,-1))</x:f>
        <x:v>0</x:v>
      </x:c>
      <x:c r="H105" s="33" t="str">
        <x:f>IF(K105=0,"",IF(A105="","Enter an exit ID",IF(IF(IFERROR(OR(CODE(UPPER(LEFT(A105,1)))&lt;65,CODE(UPPER(LEFT(A105,1)))&gt;90),TRUE),TRUE,OR(NOT(ISTEXT(A105)),LEN(A105)&gt;64,LEN(A105)&lt;&gt;LEN(SUBSTITUTE(A105,"*","")),LEN(A105)&lt;&gt;LEN(SUBSTITUTE(A105,"?","")),LEN(A105)&lt;&gt;LEN(SUBSTITUTE(A105,"~","")),LEN(A105)&lt;&gt;LEN(SUBSTITUTE(A105,"=","")),LEN(A105)&lt;&gt;LEN(SUBSTITUTE(A105,"&lt;","")),LEN(A105)&lt;&gt;LEN(SUBSTITUTE(A105,"&gt;","")))),"IDs: text starting with A–Z, up to 64 characters; do not use *, ?, ~, =, &lt; or &gt;. Example: T-001.",IF(COUNTIFS('Exits'!$A$9:$A$608,A105)&lt;&gt;1,"Exit ID is duplicated",IF(B105="","Enter the parent trade ID",IF(IF(IFERROR(OR(CODE(UPPER(LEFT(B105,1)))&lt;65,CODE(UPPER(LEFT(B105,1)))&gt;90),TRUE),TRUE,OR(NOT(ISTEXT(B105)),LEN(B105)&gt;64,LEN(B105)&lt;&gt;LEN(SUBSTITUTE(B105,"*","")),LEN(B105)&lt;&gt;LEN(SUBSTITUTE(B105,"?","")),LEN(B105)&lt;&gt;LEN(SUBSTITUTE(B105,"~","")),LEN(B105)&lt;&gt;LEN(SUBSTITUTE(B105,"=","")),LEN(B105)&lt;&gt;LEN(SUBSTITUTE(B105,"&lt;","")),LEN(B105)&lt;&gt;LEN(SUBSTITUTE(B105,"&gt;","")))),"IDs: text starting with A–Z, up to 64 characters; do not use *, ?, ~, =, &lt; or &gt;. Example: T-001.",IF(COUNTIFS('Trades'!$A$9:$A$208,B105)&lt;&gt;1,"Parent trade ID must match one Trades row",IF(NOT(ISNUMBER(C105)),"Enter a valid closing date/time",IF(OR(C105&lt;1,C105&gt;2958465),"Enter a valid closing date/time",IF(NOT(ISNUMBER(D105)),"Enter a positive closed quantity",IF(OR(D105&lt;=0,D105&gt;1000000,ROUND(D105,8)&lt;&gt;D105),"Enter a positive closed quantity",IF(NOT(ISNUMBER(INDEX('Trades'!$D$9:$D$208,MATCH(B105,'Trades'!$A$9:$A$208,0)))),"Enter a valid opening date/time",IF(C105&lt;INDEX('Trades'!$D$9:$D$208,MATCH(B105,'Trades'!$A$9:$A$208,0)),"Exit precedes the opening",IF(AND(E105&lt;&gt;"",OR(NOT(ISNUMBER(E105)),E105&lt;=0)),"Enter a positive price or leave blank",IF(AND(F105&lt;&gt;"",NOT(ISNUMBER(F105))),"Gross P&amp;L must be numeric or blank",IF(AND(ISNUMBER(F105),OR(ABS(F105)&gt;1000000000,ROUND(F105,2)&lt;&gt;F105)),"Money: at most 2 decimals; absolute input value ≤ 1,000,000,000.",""))))))))))))))))</x:f>
      </x:c>
      <x:c r="I105" s="29" t="str">
        <x:f>IF(ISNUMBER(D105),ROUND(D105,8),"")</x:f>
      </x:c>
      <x:c r="J105" s="29" t="n">
        <x:f>IF(ISNUMBER(F105),1,0)</x:f>
        <x:v>0</x:v>
      </x:c>
      <x:c r="K105" s="29" t="n">
        <x:f>IF(COUNTA(A105:F105)=0,0,1)</x:f>
        <x:v>0</x:v>
      </x:c>
    </x:row>
    <x:row r="106" ht="36" customHeight="1">
      <x:c r="A106" s="34"/>
      <x:c r="B106" s="34"/>
      <x:c r="C106" s="35"/>
      <x:c r="D106" s="36"/>
      <x:c r="E106" s="36"/>
      <x:c r="F106" s="37"/>
      <x:c r="G106" s="38" t="n">
        <x:f>IF(K106=0,0,IF(H106="",1,-1))</x:f>
        <x:v>0</x:v>
      </x:c>
      <x:c r="H106" s="33" t="str">
        <x:f>IF(K106=0,"",IF(A106="","Enter an exit ID",IF(IF(IFERROR(OR(CODE(UPPER(LEFT(A106,1)))&lt;65,CODE(UPPER(LEFT(A106,1)))&gt;90),TRUE),TRUE,OR(NOT(ISTEXT(A106)),LEN(A106)&gt;64,LEN(A106)&lt;&gt;LEN(SUBSTITUTE(A106,"*","")),LEN(A106)&lt;&gt;LEN(SUBSTITUTE(A106,"?","")),LEN(A106)&lt;&gt;LEN(SUBSTITUTE(A106,"~","")),LEN(A106)&lt;&gt;LEN(SUBSTITUTE(A106,"=","")),LEN(A106)&lt;&gt;LEN(SUBSTITUTE(A106,"&lt;","")),LEN(A106)&lt;&gt;LEN(SUBSTITUTE(A106,"&gt;","")))),"IDs: text starting with A–Z, up to 64 characters; do not use *, ?, ~, =, &lt; or &gt;. Example: T-001.",IF(COUNTIFS('Exits'!$A$9:$A$608,A106)&lt;&gt;1,"Exit ID is duplicated",IF(B106="","Enter the parent trade ID",IF(IF(IFERROR(OR(CODE(UPPER(LEFT(B106,1)))&lt;65,CODE(UPPER(LEFT(B106,1)))&gt;90),TRUE),TRUE,OR(NOT(ISTEXT(B106)),LEN(B106)&gt;64,LEN(B106)&lt;&gt;LEN(SUBSTITUTE(B106,"*","")),LEN(B106)&lt;&gt;LEN(SUBSTITUTE(B106,"?","")),LEN(B106)&lt;&gt;LEN(SUBSTITUTE(B106,"~","")),LEN(B106)&lt;&gt;LEN(SUBSTITUTE(B106,"=","")),LEN(B106)&lt;&gt;LEN(SUBSTITUTE(B106,"&lt;","")),LEN(B106)&lt;&gt;LEN(SUBSTITUTE(B106,"&gt;","")))),"IDs: text starting with A–Z, up to 64 characters; do not use *, ?, ~, =, &lt; or &gt;. Example: T-001.",IF(COUNTIFS('Trades'!$A$9:$A$208,B106)&lt;&gt;1,"Parent trade ID must match one Trades row",IF(NOT(ISNUMBER(C106)),"Enter a valid closing date/time",IF(OR(C106&lt;1,C106&gt;2958465),"Enter a valid closing date/time",IF(NOT(ISNUMBER(D106)),"Enter a positive closed quantity",IF(OR(D106&lt;=0,D106&gt;1000000,ROUND(D106,8)&lt;&gt;D106),"Enter a positive closed quantity",IF(NOT(ISNUMBER(INDEX('Trades'!$D$9:$D$208,MATCH(B106,'Trades'!$A$9:$A$208,0)))),"Enter a valid opening date/time",IF(C106&lt;INDEX('Trades'!$D$9:$D$208,MATCH(B106,'Trades'!$A$9:$A$208,0)),"Exit precedes the opening",IF(AND(E106&lt;&gt;"",OR(NOT(ISNUMBER(E106)),E106&lt;=0)),"Enter a positive price or leave blank",IF(AND(F106&lt;&gt;"",NOT(ISNUMBER(F106))),"Gross P&amp;L must be numeric or blank",IF(AND(ISNUMBER(F106),OR(ABS(F106)&gt;1000000000,ROUND(F106,2)&lt;&gt;F106)),"Money: at most 2 decimals; absolute input value ≤ 1,000,000,000.",""))))))))))))))))</x:f>
      </x:c>
      <x:c r="I106" s="29" t="str">
        <x:f>IF(ISNUMBER(D106),ROUND(D106,8),"")</x:f>
      </x:c>
      <x:c r="J106" s="29" t="n">
        <x:f>IF(ISNUMBER(F106),1,0)</x:f>
        <x:v>0</x:v>
      </x:c>
      <x:c r="K106" s="29" t="n">
        <x:f>IF(COUNTA(A106:F106)=0,0,1)</x:f>
        <x:v>0</x:v>
      </x:c>
    </x:row>
    <x:row r="107" ht="36" customHeight="1">
      <x:c r="A107" s="34"/>
      <x:c r="B107" s="34"/>
      <x:c r="C107" s="35"/>
      <x:c r="D107" s="36"/>
      <x:c r="E107" s="36"/>
      <x:c r="F107" s="37"/>
      <x:c r="G107" s="38" t="n">
        <x:f>IF(K107=0,0,IF(H107="",1,-1))</x:f>
        <x:v>0</x:v>
      </x:c>
      <x:c r="H107" s="33" t="str">
        <x:f>IF(K107=0,"",IF(A107="","Enter an exit ID",IF(IF(IFERROR(OR(CODE(UPPER(LEFT(A107,1)))&lt;65,CODE(UPPER(LEFT(A107,1)))&gt;90),TRUE),TRUE,OR(NOT(ISTEXT(A107)),LEN(A107)&gt;64,LEN(A107)&lt;&gt;LEN(SUBSTITUTE(A107,"*","")),LEN(A107)&lt;&gt;LEN(SUBSTITUTE(A107,"?","")),LEN(A107)&lt;&gt;LEN(SUBSTITUTE(A107,"~","")),LEN(A107)&lt;&gt;LEN(SUBSTITUTE(A107,"=","")),LEN(A107)&lt;&gt;LEN(SUBSTITUTE(A107,"&lt;","")),LEN(A107)&lt;&gt;LEN(SUBSTITUTE(A107,"&gt;","")))),"IDs: text starting with A–Z, up to 64 characters; do not use *, ?, ~, =, &lt; or &gt;. Example: T-001.",IF(COUNTIFS('Exits'!$A$9:$A$608,A107)&lt;&gt;1,"Exit ID is duplicated",IF(B107="","Enter the parent trade ID",IF(IF(IFERROR(OR(CODE(UPPER(LEFT(B107,1)))&lt;65,CODE(UPPER(LEFT(B107,1)))&gt;90),TRUE),TRUE,OR(NOT(ISTEXT(B107)),LEN(B107)&gt;64,LEN(B107)&lt;&gt;LEN(SUBSTITUTE(B107,"*","")),LEN(B107)&lt;&gt;LEN(SUBSTITUTE(B107,"?","")),LEN(B107)&lt;&gt;LEN(SUBSTITUTE(B107,"~","")),LEN(B107)&lt;&gt;LEN(SUBSTITUTE(B107,"=","")),LEN(B107)&lt;&gt;LEN(SUBSTITUTE(B107,"&lt;","")),LEN(B107)&lt;&gt;LEN(SUBSTITUTE(B107,"&gt;","")))),"IDs: text starting with A–Z, up to 64 characters; do not use *, ?, ~, =, &lt; or &gt;. Example: T-001.",IF(COUNTIFS('Trades'!$A$9:$A$208,B107)&lt;&gt;1,"Parent trade ID must match one Trades row",IF(NOT(ISNUMBER(C107)),"Enter a valid closing date/time",IF(OR(C107&lt;1,C107&gt;2958465),"Enter a valid closing date/time",IF(NOT(ISNUMBER(D107)),"Enter a positive closed quantity",IF(OR(D107&lt;=0,D107&gt;1000000,ROUND(D107,8)&lt;&gt;D107),"Enter a positive closed quantity",IF(NOT(ISNUMBER(INDEX('Trades'!$D$9:$D$208,MATCH(B107,'Trades'!$A$9:$A$208,0)))),"Enter a valid opening date/time",IF(C107&lt;INDEX('Trades'!$D$9:$D$208,MATCH(B107,'Trades'!$A$9:$A$208,0)),"Exit precedes the opening",IF(AND(E107&lt;&gt;"",OR(NOT(ISNUMBER(E107)),E107&lt;=0)),"Enter a positive price or leave blank",IF(AND(F107&lt;&gt;"",NOT(ISNUMBER(F107))),"Gross P&amp;L must be numeric or blank",IF(AND(ISNUMBER(F107),OR(ABS(F107)&gt;1000000000,ROUND(F107,2)&lt;&gt;F107)),"Money: at most 2 decimals; absolute input value ≤ 1,000,000,000.",""))))))))))))))))</x:f>
      </x:c>
      <x:c r="I107" s="29" t="str">
        <x:f>IF(ISNUMBER(D107),ROUND(D107,8),"")</x:f>
      </x:c>
      <x:c r="J107" s="29" t="n">
        <x:f>IF(ISNUMBER(F107),1,0)</x:f>
        <x:v>0</x:v>
      </x:c>
      <x:c r="K107" s="29" t="n">
        <x:f>IF(COUNTA(A107:F107)=0,0,1)</x:f>
        <x:v>0</x:v>
      </x:c>
    </x:row>
    <x:row r="108" ht="36" customHeight="1">
      <x:c r="A108" s="34"/>
      <x:c r="B108" s="34"/>
      <x:c r="C108" s="35"/>
      <x:c r="D108" s="36"/>
      <x:c r="E108" s="36"/>
      <x:c r="F108" s="37"/>
      <x:c r="G108" s="38" t="n">
        <x:f>IF(K108=0,0,IF(H108="",1,-1))</x:f>
        <x:v>0</x:v>
      </x:c>
      <x:c r="H108" s="33" t="str">
        <x:f>IF(K108=0,"",IF(A108="","Enter an exit ID",IF(IF(IFERROR(OR(CODE(UPPER(LEFT(A108,1)))&lt;65,CODE(UPPER(LEFT(A108,1)))&gt;90),TRUE),TRUE,OR(NOT(ISTEXT(A108)),LEN(A108)&gt;64,LEN(A108)&lt;&gt;LEN(SUBSTITUTE(A108,"*","")),LEN(A108)&lt;&gt;LEN(SUBSTITUTE(A108,"?","")),LEN(A108)&lt;&gt;LEN(SUBSTITUTE(A108,"~","")),LEN(A108)&lt;&gt;LEN(SUBSTITUTE(A108,"=","")),LEN(A108)&lt;&gt;LEN(SUBSTITUTE(A108,"&lt;","")),LEN(A108)&lt;&gt;LEN(SUBSTITUTE(A108,"&gt;","")))),"IDs: text starting with A–Z, up to 64 characters; do not use *, ?, ~, =, &lt; or &gt;. Example: T-001.",IF(COUNTIFS('Exits'!$A$9:$A$608,A108)&lt;&gt;1,"Exit ID is duplicated",IF(B108="","Enter the parent trade ID",IF(IF(IFERROR(OR(CODE(UPPER(LEFT(B108,1)))&lt;65,CODE(UPPER(LEFT(B108,1)))&gt;90),TRUE),TRUE,OR(NOT(ISTEXT(B108)),LEN(B108)&gt;64,LEN(B108)&lt;&gt;LEN(SUBSTITUTE(B108,"*","")),LEN(B108)&lt;&gt;LEN(SUBSTITUTE(B108,"?","")),LEN(B108)&lt;&gt;LEN(SUBSTITUTE(B108,"~","")),LEN(B108)&lt;&gt;LEN(SUBSTITUTE(B108,"=","")),LEN(B108)&lt;&gt;LEN(SUBSTITUTE(B108,"&lt;","")),LEN(B108)&lt;&gt;LEN(SUBSTITUTE(B108,"&gt;","")))),"IDs: text starting with A–Z, up to 64 characters; do not use *, ?, ~, =, &lt; or &gt;. Example: T-001.",IF(COUNTIFS('Trades'!$A$9:$A$208,B108)&lt;&gt;1,"Parent trade ID must match one Trades row",IF(NOT(ISNUMBER(C108)),"Enter a valid closing date/time",IF(OR(C108&lt;1,C108&gt;2958465),"Enter a valid closing date/time",IF(NOT(ISNUMBER(D108)),"Enter a positive closed quantity",IF(OR(D108&lt;=0,D108&gt;1000000,ROUND(D108,8)&lt;&gt;D108),"Enter a positive closed quantity",IF(NOT(ISNUMBER(INDEX('Trades'!$D$9:$D$208,MATCH(B108,'Trades'!$A$9:$A$208,0)))),"Enter a valid opening date/time",IF(C108&lt;INDEX('Trades'!$D$9:$D$208,MATCH(B108,'Trades'!$A$9:$A$208,0)),"Exit precedes the opening",IF(AND(E108&lt;&gt;"",OR(NOT(ISNUMBER(E108)),E108&lt;=0)),"Enter a positive price or leave blank",IF(AND(F108&lt;&gt;"",NOT(ISNUMBER(F108))),"Gross P&amp;L must be numeric or blank",IF(AND(ISNUMBER(F108),OR(ABS(F108)&gt;1000000000,ROUND(F108,2)&lt;&gt;F108)),"Money: at most 2 decimals; absolute input value ≤ 1,000,000,000.",""))))))))))))))))</x:f>
      </x:c>
      <x:c r="I108" s="29" t="str">
        <x:f>IF(ISNUMBER(D108),ROUND(D108,8),"")</x:f>
      </x:c>
      <x:c r="J108" s="29" t="n">
        <x:f>IF(ISNUMBER(F108),1,0)</x:f>
        <x:v>0</x:v>
      </x:c>
      <x:c r="K108" s="29" t="n">
        <x:f>IF(COUNTA(A108:F108)=0,0,1)</x:f>
        <x:v>0</x:v>
      </x:c>
    </x:row>
    <x:row r="109" ht="36" customHeight="1">
      <x:c r="A109" s="34"/>
      <x:c r="B109" s="34"/>
      <x:c r="C109" s="35"/>
      <x:c r="D109" s="36"/>
      <x:c r="E109" s="36"/>
      <x:c r="F109" s="37"/>
      <x:c r="G109" s="38" t="n">
        <x:f>IF(K109=0,0,IF(H109="",1,-1))</x:f>
        <x:v>0</x:v>
      </x:c>
      <x:c r="H109" s="33" t="str">
        <x:f>IF(K109=0,"",IF(A109="","Enter an exit ID",IF(IF(IFERROR(OR(CODE(UPPER(LEFT(A109,1)))&lt;65,CODE(UPPER(LEFT(A109,1)))&gt;90),TRUE),TRUE,OR(NOT(ISTEXT(A109)),LEN(A109)&gt;64,LEN(A109)&lt;&gt;LEN(SUBSTITUTE(A109,"*","")),LEN(A109)&lt;&gt;LEN(SUBSTITUTE(A109,"?","")),LEN(A109)&lt;&gt;LEN(SUBSTITUTE(A109,"~","")),LEN(A109)&lt;&gt;LEN(SUBSTITUTE(A109,"=","")),LEN(A109)&lt;&gt;LEN(SUBSTITUTE(A109,"&lt;","")),LEN(A109)&lt;&gt;LEN(SUBSTITUTE(A109,"&gt;","")))),"IDs: text starting with A–Z, up to 64 characters; do not use *, ?, ~, =, &lt; or &gt;. Example: T-001.",IF(COUNTIFS('Exits'!$A$9:$A$608,A109)&lt;&gt;1,"Exit ID is duplicated",IF(B109="","Enter the parent trade ID",IF(IF(IFERROR(OR(CODE(UPPER(LEFT(B109,1)))&lt;65,CODE(UPPER(LEFT(B109,1)))&gt;90),TRUE),TRUE,OR(NOT(ISTEXT(B109)),LEN(B109)&gt;64,LEN(B109)&lt;&gt;LEN(SUBSTITUTE(B109,"*","")),LEN(B109)&lt;&gt;LEN(SUBSTITUTE(B109,"?","")),LEN(B109)&lt;&gt;LEN(SUBSTITUTE(B109,"~","")),LEN(B109)&lt;&gt;LEN(SUBSTITUTE(B109,"=","")),LEN(B109)&lt;&gt;LEN(SUBSTITUTE(B109,"&lt;","")),LEN(B109)&lt;&gt;LEN(SUBSTITUTE(B109,"&gt;","")))),"IDs: text starting with A–Z, up to 64 characters; do not use *, ?, ~, =, &lt; or &gt;. Example: T-001.",IF(COUNTIFS('Trades'!$A$9:$A$208,B109)&lt;&gt;1,"Parent trade ID must match one Trades row",IF(NOT(ISNUMBER(C109)),"Enter a valid closing date/time",IF(OR(C109&lt;1,C109&gt;2958465),"Enter a valid closing date/time",IF(NOT(ISNUMBER(D109)),"Enter a positive closed quantity",IF(OR(D109&lt;=0,D109&gt;1000000,ROUND(D109,8)&lt;&gt;D109),"Enter a positive closed quantity",IF(NOT(ISNUMBER(INDEX('Trades'!$D$9:$D$208,MATCH(B109,'Trades'!$A$9:$A$208,0)))),"Enter a valid opening date/time",IF(C109&lt;INDEX('Trades'!$D$9:$D$208,MATCH(B109,'Trades'!$A$9:$A$208,0)),"Exit precedes the opening",IF(AND(E109&lt;&gt;"",OR(NOT(ISNUMBER(E109)),E109&lt;=0)),"Enter a positive price or leave blank",IF(AND(F109&lt;&gt;"",NOT(ISNUMBER(F109))),"Gross P&amp;L must be numeric or blank",IF(AND(ISNUMBER(F109),OR(ABS(F109)&gt;1000000000,ROUND(F109,2)&lt;&gt;F109)),"Money: at most 2 decimals; absolute input value ≤ 1,000,000,000.",""))))))))))))))))</x:f>
      </x:c>
      <x:c r="I109" s="29" t="str">
        <x:f>IF(ISNUMBER(D109),ROUND(D109,8),"")</x:f>
      </x:c>
      <x:c r="J109" s="29" t="n">
        <x:f>IF(ISNUMBER(F109),1,0)</x:f>
        <x:v>0</x:v>
      </x:c>
      <x:c r="K109" s="29" t="n">
        <x:f>IF(COUNTA(A109:F109)=0,0,1)</x:f>
        <x:v>0</x:v>
      </x:c>
    </x:row>
    <x:row r="110" ht="36" customHeight="1">
      <x:c r="A110" s="34"/>
      <x:c r="B110" s="34"/>
      <x:c r="C110" s="35"/>
      <x:c r="D110" s="36"/>
      <x:c r="E110" s="36"/>
      <x:c r="F110" s="37"/>
      <x:c r="G110" s="38" t="n">
        <x:f>IF(K110=0,0,IF(H110="",1,-1))</x:f>
        <x:v>0</x:v>
      </x:c>
      <x:c r="H110" s="33" t="str">
        <x:f>IF(K110=0,"",IF(A110="","Enter an exit ID",IF(IF(IFERROR(OR(CODE(UPPER(LEFT(A110,1)))&lt;65,CODE(UPPER(LEFT(A110,1)))&gt;90),TRUE),TRUE,OR(NOT(ISTEXT(A110)),LEN(A110)&gt;64,LEN(A110)&lt;&gt;LEN(SUBSTITUTE(A110,"*","")),LEN(A110)&lt;&gt;LEN(SUBSTITUTE(A110,"?","")),LEN(A110)&lt;&gt;LEN(SUBSTITUTE(A110,"~","")),LEN(A110)&lt;&gt;LEN(SUBSTITUTE(A110,"=","")),LEN(A110)&lt;&gt;LEN(SUBSTITUTE(A110,"&lt;","")),LEN(A110)&lt;&gt;LEN(SUBSTITUTE(A110,"&gt;","")))),"IDs: text starting with A–Z, up to 64 characters; do not use *, ?, ~, =, &lt; or &gt;. Example: T-001.",IF(COUNTIFS('Exits'!$A$9:$A$608,A110)&lt;&gt;1,"Exit ID is duplicated",IF(B110="","Enter the parent trade ID",IF(IF(IFERROR(OR(CODE(UPPER(LEFT(B110,1)))&lt;65,CODE(UPPER(LEFT(B110,1)))&gt;90),TRUE),TRUE,OR(NOT(ISTEXT(B110)),LEN(B110)&gt;64,LEN(B110)&lt;&gt;LEN(SUBSTITUTE(B110,"*","")),LEN(B110)&lt;&gt;LEN(SUBSTITUTE(B110,"?","")),LEN(B110)&lt;&gt;LEN(SUBSTITUTE(B110,"~","")),LEN(B110)&lt;&gt;LEN(SUBSTITUTE(B110,"=","")),LEN(B110)&lt;&gt;LEN(SUBSTITUTE(B110,"&lt;","")),LEN(B110)&lt;&gt;LEN(SUBSTITUTE(B110,"&gt;","")))),"IDs: text starting with A–Z, up to 64 characters; do not use *, ?, ~, =, &lt; or &gt;. Example: T-001.",IF(COUNTIFS('Trades'!$A$9:$A$208,B110)&lt;&gt;1,"Parent trade ID must match one Trades row",IF(NOT(ISNUMBER(C110)),"Enter a valid closing date/time",IF(OR(C110&lt;1,C110&gt;2958465),"Enter a valid closing date/time",IF(NOT(ISNUMBER(D110)),"Enter a positive closed quantity",IF(OR(D110&lt;=0,D110&gt;1000000,ROUND(D110,8)&lt;&gt;D110),"Enter a positive closed quantity",IF(NOT(ISNUMBER(INDEX('Trades'!$D$9:$D$208,MATCH(B110,'Trades'!$A$9:$A$208,0)))),"Enter a valid opening date/time",IF(C110&lt;INDEX('Trades'!$D$9:$D$208,MATCH(B110,'Trades'!$A$9:$A$208,0)),"Exit precedes the opening",IF(AND(E110&lt;&gt;"",OR(NOT(ISNUMBER(E110)),E110&lt;=0)),"Enter a positive price or leave blank",IF(AND(F110&lt;&gt;"",NOT(ISNUMBER(F110))),"Gross P&amp;L must be numeric or blank",IF(AND(ISNUMBER(F110),OR(ABS(F110)&gt;1000000000,ROUND(F110,2)&lt;&gt;F110)),"Money: at most 2 decimals; absolute input value ≤ 1,000,000,000.",""))))))))))))))))</x:f>
      </x:c>
      <x:c r="I110" s="29" t="str">
        <x:f>IF(ISNUMBER(D110),ROUND(D110,8),"")</x:f>
      </x:c>
      <x:c r="J110" s="29" t="n">
        <x:f>IF(ISNUMBER(F110),1,0)</x:f>
        <x:v>0</x:v>
      </x:c>
      <x:c r="K110" s="29" t="n">
        <x:f>IF(COUNTA(A110:F110)=0,0,1)</x:f>
        <x:v>0</x:v>
      </x:c>
    </x:row>
    <x:row r="111" ht="36" customHeight="1">
      <x:c r="A111" s="34"/>
      <x:c r="B111" s="34"/>
      <x:c r="C111" s="35"/>
      <x:c r="D111" s="36"/>
      <x:c r="E111" s="36"/>
      <x:c r="F111" s="37"/>
      <x:c r="G111" s="38" t="n">
        <x:f>IF(K111=0,0,IF(H111="",1,-1))</x:f>
        <x:v>0</x:v>
      </x:c>
      <x:c r="H111" s="33" t="str">
        <x:f>IF(K111=0,"",IF(A111="","Enter an exit ID",IF(IF(IFERROR(OR(CODE(UPPER(LEFT(A111,1)))&lt;65,CODE(UPPER(LEFT(A111,1)))&gt;90),TRUE),TRUE,OR(NOT(ISTEXT(A111)),LEN(A111)&gt;64,LEN(A111)&lt;&gt;LEN(SUBSTITUTE(A111,"*","")),LEN(A111)&lt;&gt;LEN(SUBSTITUTE(A111,"?","")),LEN(A111)&lt;&gt;LEN(SUBSTITUTE(A111,"~","")),LEN(A111)&lt;&gt;LEN(SUBSTITUTE(A111,"=","")),LEN(A111)&lt;&gt;LEN(SUBSTITUTE(A111,"&lt;","")),LEN(A111)&lt;&gt;LEN(SUBSTITUTE(A111,"&gt;","")))),"IDs: text starting with A–Z, up to 64 characters; do not use *, ?, ~, =, &lt; or &gt;. Example: T-001.",IF(COUNTIFS('Exits'!$A$9:$A$608,A111)&lt;&gt;1,"Exit ID is duplicated",IF(B111="","Enter the parent trade ID",IF(IF(IFERROR(OR(CODE(UPPER(LEFT(B111,1)))&lt;65,CODE(UPPER(LEFT(B111,1)))&gt;90),TRUE),TRUE,OR(NOT(ISTEXT(B111)),LEN(B111)&gt;64,LEN(B111)&lt;&gt;LEN(SUBSTITUTE(B111,"*","")),LEN(B111)&lt;&gt;LEN(SUBSTITUTE(B111,"?","")),LEN(B111)&lt;&gt;LEN(SUBSTITUTE(B111,"~","")),LEN(B111)&lt;&gt;LEN(SUBSTITUTE(B111,"=","")),LEN(B111)&lt;&gt;LEN(SUBSTITUTE(B111,"&lt;","")),LEN(B111)&lt;&gt;LEN(SUBSTITUTE(B111,"&gt;","")))),"IDs: text starting with A–Z, up to 64 characters; do not use *, ?, ~, =, &lt; or &gt;. Example: T-001.",IF(COUNTIFS('Trades'!$A$9:$A$208,B111)&lt;&gt;1,"Parent trade ID must match one Trades row",IF(NOT(ISNUMBER(C111)),"Enter a valid closing date/time",IF(OR(C111&lt;1,C111&gt;2958465),"Enter a valid closing date/time",IF(NOT(ISNUMBER(D111)),"Enter a positive closed quantity",IF(OR(D111&lt;=0,D111&gt;1000000,ROUND(D111,8)&lt;&gt;D111),"Enter a positive closed quantity",IF(NOT(ISNUMBER(INDEX('Trades'!$D$9:$D$208,MATCH(B111,'Trades'!$A$9:$A$208,0)))),"Enter a valid opening date/time",IF(C111&lt;INDEX('Trades'!$D$9:$D$208,MATCH(B111,'Trades'!$A$9:$A$208,0)),"Exit precedes the opening",IF(AND(E111&lt;&gt;"",OR(NOT(ISNUMBER(E111)),E111&lt;=0)),"Enter a positive price or leave blank",IF(AND(F111&lt;&gt;"",NOT(ISNUMBER(F111))),"Gross P&amp;L must be numeric or blank",IF(AND(ISNUMBER(F111),OR(ABS(F111)&gt;1000000000,ROUND(F111,2)&lt;&gt;F111)),"Money: at most 2 decimals; absolute input value ≤ 1,000,000,000.",""))))))))))))))))</x:f>
      </x:c>
      <x:c r="I111" s="29" t="str">
        <x:f>IF(ISNUMBER(D111),ROUND(D111,8),"")</x:f>
      </x:c>
      <x:c r="J111" s="29" t="n">
        <x:f>IF(ISNUMBER(F111),1,0)</x:f>
        <x:v>0</x:v>
      </x:c>
      <x:c r="K111" s="29" t="n">
        <x:f>IF(COUNTA(A111:F111)=0,0,1)</x:f>
        <x:v>0</x:v>
      </x:c>
    </x:row>
    <x:row r="112" ht="36" customHeight="1">
      <x:c r="A112" s="34"/>
      <x:c r="B112" s="34"/>
      <x:c r="C112" s="35"/>
      <x:c r="D112" s="36"/>
      <x:c r="E112" s="36"/>
      <x:c r="F112" s="37"/>
      <x:c r="G112" s="38" t="n">
        <x:f>IF(K112=0,0,IF(H112="",1,-1))</x:f>
        <x:v>0</x:v>
      </x:c>
      <x:c r="H112" s="33" t="str">
        <x:f>IF(K112=0,"",IF(A112="","Enter an exit ID",IF(IF(IFERROR(OR(CODE(UPPER(LEFT(A112,1)))&lt;65,CODE(UPPER(LEFT(A112,1)))&gt;90),TRUE),TRUE,OR(NOT(ISTEXT(A112)),LEN(A112)&gt;64,LEN(A112)&lt;&gt;LEN(SUBSTITUTE(A112,"*","")),LEN(A112)&lt;&gt;LEN(SUBSTITUTE(A112,"?","")),LEN(A112)&lt;&gt;LEN(SUBSTITUTE(A112,"~","")),LEN(A112)&lt;&gt;LEN(SUBSTITUTE(A112,"=","")),LEN(A112)&lt;&gt;LEN(SUBSTITUTE(A112,"&lt;","")),LEN(A112)&lt;&gt;LEN(SUBSTITUTE(A112,"&gt;","")))),"IDs: text starting with A–Z, up to 64 characters; do not use *, ?, ~, =, &lt; or &gt;. Example: T-001.",IF(COUNTIFS('Exits'!$A$9:$A$608,A112)&lt;&gt;1,"Exit ID is duplicated",IF(B112="","Enter the parent trade ID",IF(IF(IFERROR(OR(CODE(UPPER(LEFT(B112,1)))&lt;65,CODE(UPPER(LEFT(B112,1)))&gt;90),TRUE),TRUE,OR(NOT(ISTEXT(B112)),LEN(B112)&gt;64,LEN(B112)&lt;&gt;LEN(SUBSTITUTE(B112,"*","")),LEN(B112)&lt;&gt;LEN(SUBSTITUTE(B112,"?","")),LEN(B112)&lt;&gt;LEN(SUBSTITUTE(B112,"~","")),LEN(B112)&lt;&gt;LEN(SUBSTITUTE(B112,"=","")),LEN(B112)&lt;&gt;LEN(SUBSTITUTE(B112,"&lt;","")),LEN(B112)&lt;&gt;LEN(SUBSTITUTE(B112,"&gt;","")))),"IDs: text starting with A–Z, up to 64 characters; do not use *, ?, ~, =, &lt; or &gt;. Example: T-001.",IF(COUNTIFS('Trades'!$A$9:$A$208,B112)&lt;&gt;1,"Parent trade ID must match one Trades row",IF(NOT(ISNUMBER(C112)),"Enter a valid closing date/time",IF(OR(C112&lt;1,C112&gt;2958465),"Enter a valid closing date/time",IF(NOT(ISNUMBER(D112)),"Enter a positive closed quantity",IF(OR(D112&lt;=0,D112&gt;1000000,ROUND(D112,8)&lt;&gt;D112),"Enter a positive closed quantity",IF(NOT(ISNUMBER(INDEX('Trades'!$D$9:$D$208,MATCH(B112,'Trades'!$A$9:$A$208,0)))),"Enter a valid opening date/time",IF(C112&lt;INDEX('Trades'!$D$9:$D$208,MATCH(B112,'Trades'!$A$9:$A$208,0)),"Exit precedes the opening",IF(AND(E112&lt;&gt;"",OR(NOT(ISNUMBER(E112)),E112&lt;=0)),"Enter a positive price or leave blank",IF(AND(F112&lt;&gt;"",NOT(ISNUMBER(F112))),"Gross P&amp;L must be numeric or blank",IF(AND(ISNUMBER(F112),OR(ABS(F112)&gt;1000000000,ROUND(F112,2)&lt;&gt;F112)),"Money: at most 2 decimals; absolute input value ≤ 1,000,000,000.",""))))))))))))))))</x:f>
      </x:c>
      <x:c r="I112" s="29" t="str">
        <x:f>IF(ISNUMBER(D112),ROUND(D112,8),"")</x:f>
      </x:c>
      <x:c r="J112" s="29" t="n">
        <x:f>IF(ISNUMBER(F112),1,0)</x:f>
        <x:v>0</x:v>
      </x:c>
      <x:c r="K112" s="29" t="n">
        <x:f>IF(COUNTA(A112:F112)=0,0,1)</x:f>
        <x:v>0</x:v>
      </x:c>
    </x:row>
    <x:row r="113" ht="36" customHeight="1">
      <x:c r="A113" s="34"/>
      <x:c r="B113" s="34"/>
      <x:c r="C113" s="35"/>
      <x:c r="D113" s="36"/>
      <x:c r="E113" s="36"/>
      <x:c r="F113" s="37"/>
      <x:c r="G113" s="38" t="n">
        <x:f>IF(K113=0,0,IF(H113="",1,-1))</x:f>
        <x:v>0</x:v>
      </x:c>
      <x:c r="H113" s="33" t="str">
        <x:f>IF(K113=0,"",IF(A113="","Enter an exit ID",IF(IF(IFERROR(OR(CODE(UPPER(LEFT(A113,1)))&lt;65,CODE(UPPER(LEFT(A113,1)))&gt;90),TRUE),TRUE,OR(NOT(ISTEXT(A113)),LEN(A113)&gt;64,LEN(A113)&lt;&gt;LEN(SUBSTITUTE(A113,"*","")),LEN(A113)&lt;&gt;LEN(SUBSTITUTE(A113,"?","")),LEN(A113)&lt;&gt;LEN(SUBSTITUTE(A113,"~","")),LEN(A113)&lt;&gt;LEN(SUBSTITUTE(A113,"=","")),LEN(A113)&lt;&gt;LEN(SUBSTITUTE(A113,"&lt;","")),LEN(A113)&lt;&gt;LEN(SUBSTITUTE(A113,"&gt;","")))),"IDs: text starting with A–Z, up to 64 characters; do not use *, ?, ~, =, &lt; or &gt;. Example: T-001.",IF(COUNTIFS('Exits'!$A$9:$A$608,A113)&lt;&gt;1,"Exit ID is duplicated",IF(B113="","Enter the parent trade ID",IF(IF(IFERROR(OR(CODE(UPPER(LEFT(B113,1)))&lt;65,CODE(UPPER(LEFT(B113,1)))&gt;90),TRUE),TRUE,OR(NOT(ISTEXT(B113)),LEN(B113)&gt;64,LEN(B113)&lt;&gt;LEN(SUBSTITUTE(B113,"*","")),LEN(B113)&lt;&gt;LEN(SUBSTITUTE(B113,"?","")),LEN(B113)&lt;&gt;LEN(SUBSTITUTE(B113,"~","")),LEN(B113)&lt;&gt;LEN(SUBSTITUTE(B113,"=","")),LEN(B113)&lt;&gt;LEN(SUBSTITUTE(B113,"&lt;","")),LEN(B113)&lt;&gt;LEN(SUBSTITUTE(B113,"&gt;","")))),"IDs: text starting with A–Z, up to 64 characters; do not use *, ?, ~, =, &lt; or &gt;. Example: T-001.",IF(COUNTIFS('Trades'!$A$9:$A$208,B113)&lt;&gt;1,"Parent trade ID must match one Trades row",IF(NOT(ISNUMBER(C113)),"Enter a valid closing date/time",IF(OR(C113&lt;1,C113&gt;2958465),"Enter a valid closing date/time",IF(NOT(ISNUMBER(D113)),"Enter a positive closed quantity",IF(OR(D113&lt;=0,D113&gt;1000000,ROUND(D113,8)&lt;&gt;D113),"Enter a positive closed quantity",IF(NOT(ISNUMBER(INDEX('Trades'!$D$9:$D$208,MATCH(B113,'Trades'!$A$9:$A$208,0)))),"Enter a valid opening date/time",IF(C113&lt;INDEX('Trades'!$D$9:$D$208,MATCH(B113,'Trades'!$A$9:$A$208,0)),"Exit precedes the opening",IF(AND(E113&lt;&gt;"",OR(NOT(ISNUMBER(E113)),E113&lt;=0)),"Enter a positive price or leave blank",IF(AND(F113&lt;&gt;"",NOT(ISNUMBER(F113))),"Gross P&amp;L must be numeric or blank",IF(AND(ISNUMBER(F113),OR(ABS(F113)&gt;1000000000,ROUND(F113,2)&lt;&gt;F113)),"Money: at most 2 decimals; absolute input value ≤ 1,000,000,000.",""))))))))))))))))</x:f>
      </x:c>
      <x:c r="I113" s="29" t="str">
        <x:f>IF(ISNUMBER(D113),ROUND(D113,8),"")</x:f>
      </x:c>
      <x:c r="J113" s="29" t="n">
        <x:f>IF(ISNUMBER(F113),1,0)</x:f>
        <x:v>0</x:v>
      </x:c>
      <x:c r="K113" s="29" t="n">
        <x:f>IF(COUNTA(A113:F113)=0,0,1)</x:f>
        <x:v>0</x:v>
      </x:c>
    </x:row>
    <x:row r="114" ht="36" customHeight="1">
      <x:c r="A114" s="34"/>
      <x:c r="B114" s="34"/>
      <x:c r="C114" s="35"/>
      <x:c r="D114" s="36"/>
      <x:c r="E114" s="36"/>
      <x:c r="F114" s="37"/>
      <x:c r="G114" s="38" t="n">
        <x:f>IF(K114=0,0,IF(H114="",1,-1))</x:f>
        <x:v>0</x:v>
      </x:c>
      <x:c r="H114" s="33" t="str">
        <x:f>IF(K114=0,"",IF(A114="","Enter an exit ID",IF(IF(IFERROR(OR(CODE(UPPER(LEFT(A114,1)))&lt;65,CODE(UPPER(LEFT(A114,1)))&gt;90),TRUE),TRUE,OR(NOT(ISTEXT(A114)),LEN(A114)&gt;64,LEN(A114)&lt;&gt;LEN(SUBSTITUTE(A114,"*","")),LEN(A114)&lt;&gt;LEN(SUBSTITUTE(A114,"?","")),LEN(A114)&lt;&gt;LEN(SUBSTITUTE(A114,"~","")),LEN(A114)&lt;&gt;LEN(SUBSTITUTE(A114,"=","")),LEN(A114)&lt;&gt;LEN(SUBSTITUTE(A114,"&lt;","")),LEN(A114)&lt;&gt;LEN(SUBSTITUTE(A114,"&gt;","")))),"IDs: text starting with A–Z, up to 64 characters; do not use *, ?, ~, =, &lt; or &gt;. Example: T-001.",IF(COUNTIFS('Exits'!$A$9:$A$608,A114)&lt;&gt;1,"Exit ID is duplicated",IF(B114="","Enter the parent trade ID",IF(IF(IFERROR(OR(CODE(UPPER(LEFT(B114,1)))&lt;65,CODE(UPPER(LEFT(B114,1)))&gt;90),TRUE),TRUE,OR(NOT(ISTEXT(B114)),LEN(B114)&gt;64,LEN(B114)&lt;&gt;LEN(SUBSTITUTE(B114,"*","")),LEN(B114)&lt;&gt;LEN(SUBSTITUTE(B114,"?","")),LEN(B114)&lt;&gt;LEN(SUBSTITUTE(B114,"~","")),LEN(B114)&lt;&gt;LEN(SUBSTITUTE(B114,"=","")),LEN(B114)&lt;&gt;LEN(SUBSTITUTE(B114,"&lt;","")),LEN(B114)&lt;&gt;LEN(SUBSTITUTE(B114,"&gt;","")))),"IDs: text starting with A–Z, up to 64 characters; do not use *, ?, ~, =, &lt; or &gt;. Example: T-001.",IF(COUNTIFS('Trades'!$A$9:$A$208,B114)&lt;&gt;1,"Parent trade ID must match one Trades row",IF(NOT(ISNUMBER(C114)),"Enter a valid closing date/time",IF(OR(C114&lt;1,C114&gt;2958465),"Enter a valid closing date/time",IF(NOT(ISNUMBER(D114)),"Enter a positive closed quantity",IF(OR(D114&lt;=0,D114&gt;1000000,ROUND(D114,8)&lt;&gt;D114),"Enter a positive closed quantity",IF(NOT(ISNUMBER(INDEX('Trades'!$D$9:$D$208,MATCH(B114,'Trades'!$A$9:$A$208,0)))),"Enter a valid opening date/time",IF(C114&lt;INDEX('Trades'!$D$9:$D$208,MATCH(B114,'Trades'!$A$9:$A$208,0)),"Exit precedes the opening",IF(AND(E114&lt;&gt;"",OR(NOT(ISNUMBER(E114)),E114&lt;=0)),"Enter a positive price or leave blank",IF(AND(F114&lt;&gt;"",NOT(ISNUMBER(F114))),"Gross P&amp;L must be numeric or blank",IF(AND(ISNUMBER(F114),OR(ABS(F114)&gt;1000000000,ROUND(F114,2)&lt;&gt;F114)),"Money: at most 2 decimals; absolute input value ≤ 1,000,000,000.",""))))))))))))))))</x:f>
      </x:c>
      <x:c r="I114" s="29" t="str">
        <x:f>IF(ISNUMBER(D114),ROUND(D114,8),"")</x:f>
      </x:c>
      <x:c r="J114" s="29" t="n">
        <x:f>IF(ISNUMBER(F114),1,0)</x:f>
        <x:v>0</x:v>
      </x:c>
      <x:c r="K114" s="29" t="n">
        <x:f>IF(COUNTA(A114:F114)=0,0,1)</x:f>
        <x:v>0</x:v>
      </x:c>
    </x:row>
    <x:row r="115" ht="36" customHeight="1">
      <x:c r="A115" s="34"/>
      <x:c r="B115" s="34"/>
      <x:c r="C115" s="35"/>
      <x:c r="D115" s="36"/>
      <x:c r="E115" s="36"/>
      <x:c r="F115" s="37"/>
      <x:c r="G115" s="38" t="n">
        <x:f>IF(K115=0,0,IF(H115="",1,-1))</x:f>
        <x:v>0</x:v>
      </x:c>
      <x:c r="H115" s="33" t="str">
        <x:f>IF(K115=0,"",IF(A115="","Enter an exit ID",IF(IF(IFERROR(OR(CODE(UPPER(LEFT(A115,1)))&lt;65,CODE(UPPER(LEFT(A115,1)))&gt;90),TRUE),TRUE,OR(NOT(ISTEXT(A115)),LEN(A115)&gt;64,LEN(A115)&lt;&gt;LEN(SUBSTITUTE(A115,"*","")),LEN(A115)&lt;&gt;LEN(SUBSTITUTE(A115,"?","")),LEN(A115)&lt;&gt;LEN(SUBSTITUTE(A115,"~","")),LEN(A115)&lt;&gt;LEN(SUBSTITUTE(A115,"=","")),LEN(A115)&lt;&gt;LEN(SUBSTITUTE(A115,"&lt;","")),LEN(A115)&lt;&gt;LEN(SUBSTITUTE(A115,"&gt;","")))),"IDs: text starting with A–Z, up to 64 characters; do not use *, ?, ~, =, &lt; or &gt;. Example: T-001.",IF(COUNTIFS('Exits'!$A$9:$A$608,A115)&lt;&gt;1,"Exit ID is duplicated",IF(B115="","Enter the parent trade ID",IF(IF(IFERROR(OR(CODE(UPPER(LEFT(B115,1)))&lt;65,CODE(UPPER(LEFT(B115,1)))&gt;90),TRUE),TRUE,OR(NOT(ISTEXT(B115)),LEN(B115)&gt;64,LEN(B115)&lt;&gt;LEN(SUBSTITUTE(B115,"*","")),LEN(B115)&lt;&gt;LEN(SUBSTITUTE(B115,"?","")),LEN(B115)&lt;&gt;LEN(SUBSTITUTE(B115,"~","")),LEN(B115)&lt;&gt;LEN(SUBSTITUTE(B115,"=","")),LEN(B115)&lt;&gt;LEN(SUBSTITUTE(B115,"&lt;","")),LEN(B115)&lt;&gt;LEN(SUBSTITUTE(B115,"&gt;","")))),"IDs: text starting with A–Z, up to 64 characters; do not use *, ?, ~, =, &lt; or &gt;. Example: T-001.",IF(COUNTIFS('Trades'!$A$9:$A$208,B115)&lt;&gt;1,"Parent trade ID must match one Trades row",IF(NOT(ISNUMBER(C115)),"Enter a valid closing date/time",IF(OR(C115&lt;1,C115&gt;2958465),"Enter a valid closing date/time",IF(NOT(ISNUMBER(D115)),"Enter a positive closed quantity",IF(OR(D115&lt;=0,D115&gt;1000000,ROUND(D115,8)&lt;&gt;D115),"Enter a positive closed quantity",IF(NOT(ISNUMBER(INDEX('Trades'!$D$9:$D$208,MATCH(B115,'Trades'!$A$9:$A$208,0)))),"Enter a valid opening date/time",IF(C115&lt;INDEX('Trades'!$D$9:$D$208,MATCH(B115,'Trades'!$A$9:$A$208,0)),"Exit precedes the opening",IF(AND(E115&lt;&gt;"",OR(NOT(ISNUMBER(E115)),E115&lt;=0)),"Enter a positive price or leave blank",IF(AND(F115&lt;&gt;"",NOT(ISNUMBER(F115))),"Gross P&amp;L must be numeric or blank",IF(AND(ISNUMBER(F115),OR(ABS(F115)&gt;1000000000,ROUND(F115,2)&lt;&gt;F115)),"Money: at most 2 decimals; absolute input value ≤ 1,000,000,000.",""))))))))))))))))</x:f>
      </x:c>
      <x:c r="I115" s="29" t="str">
        <x:f>IF(ISNUMBER(D115),ROUND(D115,8),"")</x:f>
      </x:c>
      <x:c r="J115" s="29" t="n">
        <x:f>IF(ISNUMBER(F115),1,0)</x:f>
        <x:v>0</x:v>
      </x:c>
      <x:c r="K115" s="29" t="n">
        <x:f>IF(COUNTA(A115:F115)=0,0,1)</x:f>
        <x:v>0</x:v>
      </x:c>
    </x:row>
    <x:row r="116" ht="36" customHeight="1">
      <x:c r="A116" s="34"/>
      <x:c r="B116" s="34"/>
      <x:c r="C116" s="35"/>
      <x:c r="D116" s="36"/>
      <x:c r="E116" s="36"/>
      <x:c r="F116" s="37"/>
      <x:c r="G116" s="38" t="n">
        <x:f>IF(K116=0,0,IF(H116="",1,-1))</x:f>
        <x:v>0</x:v>
      </x:c>
      <x:c r="H116" s="33" t="str">
        <x:f>IF(K116=0,"",IF(A116="","Enter an exit ID",IF(IF(IFERROR(OR(CODE(UPPER(LEFT(A116,1)))&lt;65,CODE(UPPER(LEFT(A116,1)))&gt;90),TRUE),TRUE,OR(NOT(ISTEXT(A116)),LEN(A116)&gt;64,LEN(A116)&lt;&gt;LEN(SUBSTITUTE(A116,"*","")),LEN(A116)&lt;&gt;LEN(SUBSTITUTE(A116,"?","")),LEN(A116)&lt;&gt;LEN(SUBSTITUTE(A116,"~","")),LEN(A116)&lt;&gt;LEN(SUBSTITUTE(A116,"=","")),LEN(A116)&lt;&gt;LEN(SUBSTITUTE(A116,"&lt;","")),LEN(A116)&lt;&gt;LEN(SUBSTITUTE(A116,"&gt;","")))),"IDs: text starting with A–Z, up to 64 characters; do not use *, ?, ~, =, &lt; or &gt;. Example: T-001.",IF(COUNTIFS('Exits'!$A$9:$A$608,A116)&lt;&gt;1,"Exit ID is duplicated",IF(B116="","Enter the parent trade ID",IF(IF(IFERROR(OR(CODE(UPPER(LEFT(B116,1)))&lt;65,CODE(UPPER(LEFT(B116,1)))&gt;90),TRUE),TRUE,OR(NOT(ISTEXT(B116)),LEN(B116)&gt;64,LEN(B116)&lt;&gt;LEN(SUBSTITUTE(B116,"*","")),LEN(B116)&lt;&gt;LEN(SUBSTITUTE(B116,"?","")),LEN(B116)&lt;&gt;LEN(SUBSTITUTE(B116,"~","")),LEN(B116)&lt;&gt;LEN(SUBSTITUTE(B116,"=","")),LEN(B116)&lt;&gt;LEN(SUBSTITUTE(B116,"&lt;","")),LEN(B116)&lt;&gt;LEN(SUBSTITUTE(B116,"&gt;","")))),"IDs: text starting with A–Z, up to 64 characters; do not use *, ?, ~, =, &lt; or &gt;. Example: T-001.",IF(COUNTIFS('Trades'!$A$9:$A$208,B116)&lt;&gt;1,"Parent trade ID must match one Trades row",IF(NOT(ISNUMBER(C116)),"Enter a valid closing date/time",IF(OR(C116&lt;1,C116&gt;2958465),"Enter a valid closing date/time",IF(NOT(ISNUMBER(D116)),"Enter a positive closed quantity",IF(OR(D116&lt;=0,D116&gt;1000000,ROUND(D116,8)&lt;&gt;D116),"Enter a positive closed quantity",IF(NOT(ISNUMBER(INDEX('Trades'!$D$9:$D$208,MATCH(B116,'Trades'!$A$9:$A$208,0)))),"Enter a valid opening date/time",IF(C116&lt;INDEX('Trades'!$D$9:$D$208,MATCH(B116,'Trades'!$A$9:$A$208,0)),"Exit precedes the opening",IF(AND(E116&lt;&gt;"",OR(NOT(ISNUMBER(E116)),E116&lt;=0)),"Enter a positive price or leave blank",IF(AND(F116&lt;&gt;"",NOT(ISNUMBER(F116))),"Gross P&amp;L must be numeric or blank",IF(AND(ISNUMBER(F116),OR(ABS(F116)&gt;1000000000,ROUND(F116,2)&lt;&gt;F116)),"Money: at most 2 decimals; absolute input value ≤ 1,000,000,000.",""))))))))))))))))</x:f>
      </x:c>
      <x:c r="I116" s="29" t="str">
        <x:f>IF(ISNUMBER(D116),ROUND(D116,8),"")</x:f>
      </x:c>
      <x:c r="J116" s="29" t="n">
        <x:f>IF(ISNUMBER(F116),1,0)</x:f>
        <x:v>0</x:v>
      </x:c>
      <x:c r="K116" s="29" t="n">
        <x:f>IF(COUNTA(A116:F116)=0,0,1)</x:f>
        <x:v>0</x:v>
      </x:c>
    </x:row>
    <x:row r="117" ht="36" customHeight="1">
      <x:c r="A117" s="34"/>
      <x:c r="B117" s="34"/>
      <x:c r="C117" s="35"/>
      <x:c r="D117" s="36"/>
      <x:c r="E117" s="36"/>
      <x:c r="F117" s="37"/>
      <x:c r="G117" s="38" t="n">
        <x:f>IF(K117=0,0,IF(H117="",1,-1))</x:f>
        <x:v>0</x:v>
      </x:c>
      <x:c r="H117" s="33" t="str">
        <x:f>IF(K117=0,"",IF(A117="","Enter an exit ID",IF(IF(IFERROR(OR(CODE(UPPER(LEFT(A117,1)))&lt;65,CODE(UPPER(LEFT(A117,1)))&gt;90),TRUE),TRUE,OR(NOT(ISTEXT(A117)),LEN(A117)&gt;64,LEN(A117)&lt;&gt;LEN(SUBSTITUTE(A117,"*","")),LEN(A117)&lt;&gt;LEN(SUBSTITUTE(A117,"?","")),LEN(A117)&lt;&gt;LEN(SUBSTITUTE(A117,"~","")),LEN(A117)&lt;&gt;LEN(SUBSTITUTE(A117,"=","")),LEN(A117)&lt;&gt;LEN(SUBSTITUTE(A117,"&lt;","")),LEN(A117)&lt;&gt;LEN(SUBSTITUTE(A117,"&gt;","")))),"IDs: text starting with A–Z, up to 64 characters; do not use *, ?, ~, =, &lt; or &gt;. Example: T-001.",IF(COUNTIFS('Exits'!$A$9:$A$608,A117)&lt;&gt;1,"Exit ID is duplicated",IF(B117="","Enter the parent trade ID",IF(IF(IFERROR(OR(CODE(UPPER(LEFT(B117,1)))&lt;65,CODE(UPPER(LEFT(B117,1)))&gt;90),TRUE),TRUE,OR(NOT(ISTEXT(B117)),LEN(B117)&gt;64,LEN(B117)&lt;&gt;LEN(SUBSTITUTE(B117,"*","")),LEN(B117)&lt;&gt;LEN(SUBSTITUTE(B117,"?","")),LEN(B117)&lt;&gt;LEN(SUBSTITUTE(B117,"~","")),LEN(B117)&lt;&gt;LEN(SUBSTITUTE(B117,"=","")),LEN(B117)&lt;&gt;LEN(SUBSTITUTE(B117,"&lt;","")),LEN(B117)&lt;&gt;LEN(SUBSTITUTE(B117,"&gt;","")))),"IDs: text starting with A–Z, up to 64 characters; do not use *, ?, ~, =, &lt; or &gt;. Example: T-001.",IF(COUNTIFS('Trades'!$A$9:$A$208,B117)&lt;&gt;1,"Parent trade ID must match one Trades row",IF(NOT(ISNUMBER(C117)),"Enter a valid closing date/time",IF(OR(C117&lt;1,C117&gt;2958465),"Enter a valid closing date/time",IF(NOT(ISNUMBER(D117)),"Enter a positive closed quantity",IF(OR(D117&lt;=0,D117&gt;1000000,ROUND(D117,8)&lt;&gt;D117),"Enter a positive closed quantity",IF(NOT(ISNUMBER(INDEX('Trades'!$D$9:$D$208,MATCH(B117,'Trades'!$A$9:$A$208,0)))),"Enter a valid opening date/time",IF(C117&lt;INDEX('Trades'!$D$9:$D$208,MATCH(B117,'Trades'!$A$9:$A$208,0)),"Exit precedes the opening",IF(AND(E117&lt;&gt;"",OR(NOT(ISNUMBER(E117)),E117&lt;=0)),"Enter a positive price or leave blank",IF(AND(F117&lt;&gt;"",NOT(ISNUMBER(F117))),"Gross P&amp;L must be numeric or blank",IF(AND(ISNUMBER(F117),OR(ABS(F117)&gt;1000000000,ROUND(F117,2)&lt;&gt;F117)),"Money: at most 2 decimals; absolute input value ≤ 1,000,000,000.",""))))))))))))))))</x:f>
      </x:c>
      <x:c r="I117" s="29" t="str">
        <x:f>IF(ISNUMBER(D117),ROUND(D117,8),"")</x:f>
      </x:c>
      <x:c r="J117" s="29" t="n">
        <x:f>IF(ISNUMBER(F117),1,0)</x:f>
        <x:v>0</x:v>
      </x:c>
      <x:c r="K117" s="29" t="n">
        <x:f>IF(COUNTA(A117:F117)=0,0,1)</x:f>
        <x:v>0</x:v>
      </x:c>
    </x:row>
    <x:row r="118" ht="36" customHeight="1">
      <x:c r="A118" s="34"/>
      <x:c r="B118" s="34"/>
      <x:c r="C118" s="35"/>
      <x:c r="D118" s="36"/>
      <x:c r="E118" s="36"/>
      <x:c r="F118" s="37"/>
      <x:c r="G118" s="38" t="n">
        <x:f>IF(K118=0,0,IF(H118="",1,-1))</x:f>
        <x:v>0</x:v>
      </x:c>
      <x:c r="H118" s="33" t="str">
        <x:f>IF(K118=0,"",IF(A118="","Enter an exit ID",IF(IF(IFERROR(OR(CODE(UPPER(LEFT(A118,1)))&lt;65,CODE(UPPER(LEFT(A118,1)))&gt;90),TRUE),TRUE,OR(NOT(ISTEXT(A118)),LEN(A118)&gt;64,LEN(A118)&lt;&gt;LEN(SUBSTITUTE(A118,"*","")),LEN(A118)&lt;&gt;LEN(SUBSTITUTE(A118,"?","")),LEN(A118)&lt;&gt;LEN(SUBSTITUTE(A118,"~","")),LEN(A118)&lt;&gt;LEN(SUBSTITUTE(A118,"=","")),LEN(A118)&lt;&gt;LEN(SUBSTITUTE(A118,"&lt;","")),LEN(A118)&lt;&gt;LEN(SUBSTITUTE(A118,"&gt;","")))),"IDs: text starting with A–Z, up to 64 characters; do not use *, ?, ~, =, &lt; or &gt;. Example: T-001.",IF(COUNTIFS('Exits'!$A$9:$A$608,A118)&lt;&gt;1,"Exit ID is duplicated",IF(B118="","Enter the parent trade ID",IF(IF(IFERROR(OR(CODE(UPPER(LEFT(B118,1)))&lt;65,CODE(UPPER(LEFT(B118,1)))&gt;90),TRUE),TRUE,OR(NOT(ISTEXT(B118)),LEN(B118)&gt;64,LEN(B118)&lt;&gt;LEN(SUBSTITUTE(B118,"*","")),LEN(B118)&lt;&gt;LEN(SUBSTITUTE(B118,"?","")),LEN(B118)&lt;&gt;LEN(SUBSTITUTE(B118,"~","")),LEN(B118)&lt;&gt;LEN(SUBSTITUTE(B118,"=","")),LEN(B118)&lt;&gt;LEN(SUBSTITUTE(B118,"&lt;","")),LEN(B118)&lt;&gt;LEN(SUBSTITUTE(B118,"&gt;","")))),"IDs: text starting with A–Z, up to 64 characters; do not use *, ?, ~, =, &lt; or &gt;. Example: T-001.",IF(COUNTIFS('Trades'!$A$9:$A$208,B118)&lt;&gt;1,"Parent trade ID must match one Trades row",IF(NOT(ISNUMBER(C118)),"Enter a valid closing date/time",IF(OR(C118&lt;1,C118&gt;2958465),"Enter a valid closing date/time",IF(NOT(ISNUMBER(D118)),"Enter a positive closed quantity",IF(OR(D118&lt;=0,D118&gt;1000000,ROUND(D118,8)&lt;&gt;D118),"Enter a positive closed quantity",IF(NOT(ISNUMBER(INDEX('Trades'!$D$9:$D$208,MATCH(B118,'Trades'!$A$9:$A$208,0)))),"Enter a valid opening date/time",IF(C118&lt;INDEX('Trades'!$D$9:$D$208,MATCH(B118,'Trades'!$A$9:$A$208,0)),"Exit precedes the opening",IF(AND(E118&lt;&gt;"",OR(NOT(ISNUMBER(E118)),E118&lt;=0)),"Enter a positive price or leave blank",IF(AND(F118&lt;&gt;"",NOT(ISNUMBER(F118))),"Gross P&amp;L must be numeric or blank",IF(AND(ISNUMBER(F118),OR(ABS(F118)&gt;1000000000,ROUND(F118,2)&lt;&gt;F118)),"Money: at most 2 decimals; absolute input value ≤ 1,000,000,000.",""))))))))))))))))</x:f>
      </x:c>
      <x:c r="I118" s="29" t="str">
        <x:f>IF(ISNUMBER(D118),ROUND(D118,8),"")</x:f>
      </x:c>
      <x:c r="J118" s="29" t="n">
        <x:f>IF(ISNUMBER(F118),1,0)</x:f>
        <x:v>0</x:v>
      </x:c>
      <x:c r="K118" s="29" t="n">
        <x:f>IF(COUNTA(A118:F118)=0,0,1)</x:f>
        <x:v>0</x:v>
      </x:c>
    </x:row>
    <x:row r="119" ht="36" customHeight="1">
      <x:c r="A119" s="34"/>
      <x:c r="B119" s="34"/>
      <x:c r="C119" s="35"/>
      <x:c r="D119" s="36"/>
      <x:c r="E119" s="36"/>
      <x:c r="F119" s="37"/>
      <x:c r="G119" s="38" t="n">
        <x:f>IF(K119=0,0,IF(H119="",1,-1))</x:f>
        <x:v>0</x:v>
      </x:c>
      <x:c r="H119" s="33" t="str">
        <x:f>IF(K119=0,"",IF(A119="","Enter an exit ID",IF(IF(IFERROR(OR(CODE(UPPER(LEFT(A119,1)))&lt;65,CODE(UPPER(LEFT(A119,1)))&gt;90),TRUE),TRUE,OR(NOT(ISTEXT(A119)),LEN(A119)&gt;64,LEN(A119)&lt;&gt;LEN(SUBSTITUTE(A119,"*","")),LEN(A119)&lt;&gt;LEN(SUBSTITUTE(A119,"?","")),LEN(A119)&lt;&gt;LEN(SUBSTITUTE(A119,"~","")),LEN(A119)&lt;&gt;LEN(SUBSTITUTE(A119,"=","")),LEN(A119)&lt;&gt;LEN(SUBSTITUTE(A119,"&lt;","")),LEN(A119)&lt;&gt;LEN(SUBSTITUTE(A119,"&gt;","")))),"IDs: text starting with A–Z, up to 64 characters; do not use *, ?, ~, =, &lt; or &gt;. Example: T-001.",IF(COUNTIFS('Exits'!$A$9:$A$608,A119)&lt;&gt;1,"Exit ID is duplicated",IF(B119="","Enter the parent trade ID",IF(IF(IFERROR(OR(CODE(UPPER(LEFT(B119,1)))&lt;65,CODE(UPPER(LEFT(B119,1)))&gt;90),TRUE),TRUE,OR(NOT(ISTEXT(B119)),LEN(B119)&gt;64,LEN(B119)&lt;&gt;LEN(SUBSTITUTE(B119,"*","")),LEN(B119)&lt;&gt;LEN(SUBSTITUTE(B119,"?","")),LEN(B119)&lt;&gt;LEN(SUBSTITUTE(B119,"~","")),LEN(B119)&lt;&gt;LEN(SUBSTITUTE(B119,"=","")),LEN(B119)&lt;&gt;LEN(SUBSTITUTE(B119,"&lt;","")),LEN(B119)&lt;&gt;LEN(SUBSTITUTE(B119,"&gt;","")))),"IDs: text starting with A–Z, up to 64 characters; do not use *, ?, ~, =, &lt; or &gt;. Example: T-001.",IF(COUNTIFS('Trades'!$A$9:$A$208,B119)&lt;&gt;1,"Parent trade ID must match one Trades row",IF(NOT(ISNUMBER(C119)),"Enter a valid closing date/time",IF(OR(C119&lt;1,C119&gt;2958465),"Enter a valid closing date/time",IF(NOT(ISNUMBER(D119)),"Enter a positive closed quantity",IF(OR(D119&lt;=0,D119&gt;1000000,ROUND(D119,8)&lt;&gt;D119),"Enter a positive closed quantity",IF(NOT(ISNUMBER(INDEX('Trades'!$D$9:$D$208,MATCH(B119,'Trades'!$A$9:$A$208,0)))),"Enter a valid opening date/time",IF(C119&lt;INDEX('Trades'!$D$9:$D$208,MATCH(B119,'Trades'!$A$9:$A$208,0)),"Exit precedes the opening",IF(AND(E119&lt;&gt;"",OR(NOT(ISNUMBER(E119)),E119&lt;=0)),"Enter a positive price or leave blank",IF(AND(F119&lt;&gt;"",NOT(ISNUMBER(F119))),"Gross P&amp;L must be numeric or blank",IF(AND(ISNUMBER(F119),OR(ABS(F119)&gt;1000000000,ROUND(F119,2)&lt;&gt;F119)),"Money: at most 2 decimals; absolute input value ≤ 1,000,000,000.",""))))))))))))))))</x:f>
      </x:c>
      <x:c r="I119" s="29" t="str">
        <x:f>IF(ISNUMBER(D119),ROUND(D119,8),"")</x:f>
      </x:c>
      <x:c r="J119" s="29" t="n">
        <x:f>IF(ISNUMBER(F119),1,0)</x:f>
        <x:v>0</x:v>
      </x:c>
      <x:c r="K119" s="29" t="n">
        <x:f>IF(COUNTA(A119:F119)=0,0,1)</x:f>
        <x:v>0</x:v>
      </x:c>
    </x:row>
    <x:row r="120" ht="36" customHeight="1">
      <x:c r="A120" s="34"/>
      <x:c r="B120" s="34"/>
      <x:c r="C120" s="35"/>
      <x:c r="D120" s="36"/>
      <x:c r="E120" s="36"/>
      <x:c r="F120" s="37"/>
      <x:c r="G120" s="38" t="n">
        <x:f>IF(K120=0,0,IF(H120="",1,-1))</x:f>
        <x:v>0</x:v>
      </x:c>
      <x:c r="H120" s="33" t="str">
        <x:f>IF(K120=0,"",IF(A120="","Enter an exit ID",IF(IF(IFERROR(OR(CODE(UPPER(LEFT(A120,1)))&lt;65,CODE(UPPER(LEFT(A120,1)))&gt;90),TRUE),TRUE,OR(NOT(ISTEXT(A120)),LEN(A120)&gt;64,LEN(A120)&lt;&gt;LEN(SUBSTITUTE(A120,"*","")),LEN(A120)&lt;&gt;LEN(SUBSTITUTE(A120,"?","")),LEN(A120)&lt;&gt;LEN(SUBSTITUTE(A120,"~","")),LEN(A120)&lt;&gt;LEN(SUBSTITUTE(A120,"=","")),LEN(A120)&lt;&gt;LEN(SUBSTITUTE(A120,"&lt;","")),LEN(A120)&lt;&gt;LEN(SUBSTITUTE(A120,"&gt;","")))),"IDs: text starting with A–Z, up to 64 characters; do not use *, ?, ~, =, &lt; or &gt;. Example: T-001.",IF(COUNTIFS('Exits'!$A$9:$A$608,A120)&lt;&gt;1,"Exit ID is duplicated",IF(B120="","Enter the parent trade ID",IF(IF(IFERROR(OR(CODE(UPPER(LEFT(B120,1)))&lt;65,CODE(UPPER(LEFT(B120,1)))&gt;90),TRUE),TRUE,OR(NOT(ISTEXT(B120)),LEN(B120)&gt;64,LEN(B120)&lt;&gt;LEN(SUBSTITUTE(B120,"*","")),LEN(B120)&lt;&gt;LEN(SUBSTITUTE(B120,"?","")),LEN(B120)&lt;&gt;LEN(SUBSTITUTE(B120,"~","")),LEN(B120)&lt;&gt;LEN(SUBSTITUTE(B120,"=","")),LEN(B120)&lt;&gt;LEN(SUBSTITUTE(B120,"&lt;","")),LEN(B120)&lt;&gt;LEN(SUBSTITUTE(B120,"&gt;","")))),"IDs: text starting with A–Z, up to 64 characters; do not use *, ?, ~, =, &lt; or &gt;. Example: T-001.",IF(COUNTIFS('Trades'!$A$9:$A$208,B120)&lt;&gt;1,"Parent trade ID must match one Trades row",IF(NOT(ISNUMBER(C120)),"Enter a valid closing date/time",IF(OR(C120&lt;1,C120&gt;2958465),"Enter a valid closing date/time",IF(NOT(ISNUMBER(D120)),"Enter a positive closed quantity",IF(OR(D120&lt;=0,D120&gt;1000000,ROUND(D120,8)&lt;&gt;D120),"Enter a positive closed quantity",IF(NOT(ISNUMBER(INDEX('Trades'!$D$9:$D$208,MATCH(B120,'Trades'!$A$9:$A$208,0)))),"Enter a valid opening date/time",IF(C120&lt;INDEX('Trades'!$D$9:$D$208,MATCH(B120,'Trades'!$A$9:$A$208,0)),"Exit precedes the opening",IF(AND(E120&lt;&gt;"",OR(NOT(ISNUMBER(E120)),E120&lt;=0)),"Enter a positive price or leave blank",IF(AND(F120&lt;&gt;"",NOT(ISNUMBER(F120))),"Gross P&amp;L must be numeric or blank",IF(AND(ISNUMBER(F120),OR(ABS(F120)&gt;1000000000,ROUND(F120,2)&lt;&gt;F120)),"Money: at most 2 decimals; absolute input value ≤ 1,000,000,000.",""))))))))))))))))</x:f>
      </x:c>
      <x:c r="I120" s="29" t="str">
        <x:f>IF(ISNUMBER(D120),ROUND(D120,8),"")</x:f>
      </x:c>
      <x:c r="J120" s="29" t="n">
        <x:f>IF(ISNUMBER(F120),1,0)</x:f>
        <x:v>0</x:v>
      </x:c>
      <x:c r="K120" s="29" t="n">
        <x:f>IF(COUNTA(A120:F120)=0,0,1)</x:f>
        <x:v>0</x:v>
      </x:c>
    </x:row>
    <x:row r="121" ht="36" customHeight="1">
      <x:c r="A121" s="34"/>
      <x:c r="B121" s="34"/>
      <x:c r="C121" s="35"/>
      <x:c r="D121" s="36"/>
      <x:c r="E121" s="36"/>
      <x:c r="F121" s="37"/>
      <x:c r="G121" s="38" t="n">
        <x:f>IF(K121=0,0,IF(H121="",1,-1))</x:f>
        <x:v>0</x:v>
      </x:c>
      <x:c r="H121" s="33" t="str">
        <x:f>IF(K121=0,"",IF(A121="","Enter an exit ID",IF(IF(IFERROR(OR(CODE(UPPER(LEFT(A121,1)))&lt;65,CODE(UPPER(LEFT(A121,1)))&gt;90),TRUE),TRUE,OR(NOT(ISTEXT(A121)),LEN(A121)&gt;64,LEN(A121)&lt;&gt;LEN(SUBSTITUTE(A121,"*","")),LEN(A121)&lt;&gt;LEN(SUBSTITUTE(A121,"?","")),LEN(A121)&lt;&gt;LEN(SUBSTITUTE(A121,"~","")),LEN(A121)&lt;&gt;LEN(SUBSTITUTE(A121,"=","")),LEN(A121)&lt;&gt;LEN(SUBSTITUTE(A121,"&lt;","")),LEN(A121)&lt;&gt;LEN(SUBSTITUTE(A121,"&gt;","")))),"IDs: text starting with A–Z, up to 64 characters; do not use *, ?, ~, =, &lt; or &gt;. Example: T-001.",IF(COUNTIFS('Exits'!$A$9:$A$608,A121)&lt;&gt;1,"Exit ID is duplicated",IF(B121="","Enter the parent trade ID",IF(IF(IFERROR(OR(CODE(UPPER(LEFT(B121,1)))&lt;65,CODE(UPPER(LEFT(B121,1)))&gt;90),TRUE),TRUE,OR(NOT(ISTEXT(B121)),LEN(B121)&gt;64,LEN(B121)&lt;&gt;LEN(SUBSTITUTE(B121,"*","")),LEN(B121)&lt;&gt;LEN(SUBSTITUTE(B121,"?","")),LEN(B121)&lt;&gt;LEN(SUBSTITUTE(B121,"~","")),LEN(B121)&lt;&gt;LEN(SUBSTITUTE(B121,"=","")),LEN(B121)&lt;&gt;LEN(SUBSTITUTE(B121,"&lt;","")),LEN(B121)&lt;&gt;LEN(SUBSTITUTE(B121,"&gt;","")))),"IDs: text starting with A–Z, up to 64 characters; do not use *, ?, ~, =, &lt; or &gt;. Example: T-001.",IF(COUNTIFS('Trades'!$A$9:$A$208,B121)&lt;&gt;1,"Parent trade ID must match one Trades row",IF(NOT(ISNUMBER(C121)),"Enter a valid closing date/time",IF(OR(C121&lt;1,C121&gt;2958465),"Enter a valid closing date/time",IF(NOT(ISNUMBER(D121)),"Enter a positive closed quantity",IF(OR(D121&lt;=0,D121&gt;1000000,ROUND(D121,8)&lt;&gt;D121),"Enter a positive closed quantity",IF(NOT(ISNUMBER(INDEX('Trades'!$D$9:$D$208,MATCH(B121,'Trades'!$A$9:$A$208,0)))),"Enter a valid opening date/time",IF(C121&lt;INDEX('Trades'!$D$9:$D$208,MATCH(B121,'Trades'!$A$9:$A$208,0)),"Exit precedes the opening",IF(AND(E121&lt;&gt;"",OR(NOT(ISNUMBER(E121)),E121&lt;=0)),"Enter a positive price or leave blank",IF(AND(F121&lt;&gt;"",NOT(ISNUMBER(F121))),"Gross P&amp;L must be numeric or blank",IF(AND(ISNUMBER(F121),OR(ABS(F121)&gt;1000000000,ROUND(F121,2)&lt;&gt;F121)),"Money: at most 2 decimals; absolute input value ≤ 1,000,000,000.",""))))))))))))))))</x:f>
      </x:c>
      <x:c r="I121" s="29" t="str">
        <x:f>IF(ISNUMBER(D121),ROUND(D121,8),"")</x:f>
      </x:c>
      <x:c r="J121" s="29" t="n">
        <x:f>IF(ISNUMBER(F121),1,0)</x:f>
        <x:v>0</x:v>
      </x:c>
      <x:c r="K121" s="29" t="n">
        <x:f>IF(COUNTA(A121:F121)=0,0,1)</x:f>
        <x:v>0</x:v>
      </x:c>
    </x:row>
    <x:row r="122" ht="36" customHeight="1">
      <x:c r="A122" s="34"/>
      <x:c r="B122" s="34"/>
      <x:c r="C122" s="35"/>
      <x:c r="D122" s="36"/>
      <x:c r="E122" s="36"/>
      <x:c r="F122" s="37"/>
      <x:c r="G122" s="38" t="n">
        <x:f>IF(K122=0,0,IF(H122="",1,-1))</x:f>
        <x:v>0</x:v>
      </x:c>
      <x:c r="H122" s="33" t="str">
        <x:f>IF(K122=0,"",IF(A122="","Enter an exit ID",IF(IF(IFERROR(OR(CODE(UPPER(LEFT(A122,1)))&lt;65,CODE(UPPER(LEFT(A122,1)))&gt;90),TRUE),TRUE,OR(NOT(ISTEXT(A122)),LEN(A122)&gt;64,LEN(A122)&lt;&gt;LEN(SUBSTITUTE(A122,"*","")),LEN(A122)&lt;&gt;LEN(SUBSTITUTE(A122,"?","")),LEN(A122)&lt;&gt;LEN(SUBSTITUTE(A122,"~","")),LEN(A122)&lt;&gt;LEN(SUBSTITUTE(A122,"=","")),LEN(A122)&lt;&gt;LEN(SUBSTITUTE(A122,"&lt;","")),LEN(A122)&lt;&gt;LEN(SUBSTITUTE(A122,"&gt;","")))),"IDs: text starting with A–Z, up to 64 characters; do not use *, ?, ~, =, &lt; or &gt;. Example: T-001.",IF(COUNTIFS('Exits'!$A$9:$A$608,A122)&lt;&gt;1,"Exit ID is duplicated",IF(B122="","Enter the parent trade ID",IF(IF(IFERROR(OR(CODE(UPPER(LEFT(B122,1)))&lt;65,CODE(UPPER(LEFT(B122,1)))&gt;90),TRUE),TRUE,OR(NOT(ISTEXT(B122)),LEN(B122)&gt;64,LEN(B122)&lt;&gt;LEN(SUBSTITUTE(B122,"*","")),LEN(B122)&lt;&gt;LEN(SUBSTITUTE(B122,"?","")),LEN(B122)&lt;&gt;LEN(SUBSTITUTE(B122,"~","")),LEN(B122)&lt;&gt;LEN(SUBSTITUTE(B122,"=","")),LEN(B122)&lt;&gt;LEN(SUBSTITUTE(B122,"&lt;","")),LEN(B122)&lt;&gt;LEN(SUBSTITUTE(B122,"&gt;","")))),"IDs: text starting with A–Z, up to 64 characters; do not use *, ?, ~, =, &lt; or &gt;. Example: T-001.",IF(COUNTIFS('Trades'!$A$9:$A$208,B122)&lt;&gt;1,"Parent trade ID must match one Trades row",IF(NOT(ISNUMBER(C122)),"Enter a valid closing date/time",IF(OR(C122&lt;1,C122&gt;2958465),"Enter a valid closing date/time",IF(NOT(ISNUMBER(D122)),"Enter a positive closed quantity",IF(OR(D122&lt;=0,D122&gt;1000000,ROUND(D122,8)&lt;&gt;D122),"Enter a positive closed quantity",IF(NOT(ISNUMBER(INDEX('Trades'!$D$9:$D$208,MATCH(B122,'Trades'!$A$9:$A$208,0)))),"Enter a valid opening date/time",IF(C122&lt;INDEX('Trades'!$D$9:$D$208,MATCH(B122,'Trades'!$A$9:$A$208,0)),"Exit precedes the opening",IF(AND(E122&lt;&gt;"",OR(NOT(ISNUMBER(E122)),E122&lt;=0)),"Enter a positive price or leave blank",IF(AND(F122&lt;&gt;"",NOT(ISNUMBER(F122))),"Gross P&amp;L must be numeric or blank",IF(AND(ISNUMBER(F122),OR(ABS(F122)&gt;1000000000,ROUND(F122,2)&lt;&gt;F122)),"Money: at most 2 decimals; absolute input value ≤ 1,000,000,000.",""))))))))))))))))</x:f>
      </x:c>
      <x:c r="I122" s="29" t="str">
        <x:f>IF(ISNUMBER(D122),ROUND(D122,8),"")</x:f>
      </x:c>
      <x:c r="J122" s="29" t="n">
        <x:f>IF(ISNUMBER(F122),1,0)</x:f>
        <x:v>0</x:v>
      </x:c>
      <x:c r="K122" s="29" t="n">
        <x:f>IF(COUNTA(A122:F122)=0,0,1)</x:f>
        <x:v>0</x:v>
      </x:c>
    </x:row>
    <x:row r="123" ht="36" customHeight="1">
      <x:c r="A123" s="34"/>
      <x:c r="B123" s="34"/>
      <x:c r="C123" s="35"/>
      <x:c r="D123" s="36"/>
      <x:c r="E123" s="36"/>
      <x:c r="F123" s="37"/>
      <x:c r="G123" s="38" t="n">
        <x:f>IF(K123=0,0,IF(H123="",1,-1))</x:f>
        <x:v>0</x:v>
      </x:c>
      <x:c r="H123" s="33" t="str">
        <x:f>IF(K123=0,"",IF(A123="","Enter an exit ID",IF(IF(IFERROR(OR(CODE(UPPER(LEFT(A123,1)))&lt;65,CODE(UPPER(LEFT(A123,1)))&gt;90),TRUE),TRUE,OR(NOT(ISTEXT(A123)),LEN(A123)&gt;64,LEN(A123)&lt;&gt;LEN(SUBSTITUTE(A123,"*","")),LEN(A123)&lt;&gt;LEN(SUBSTITUTE(A123,"?","")),LEN(A123)&lt;&gt;LEN(SUBSTITUTE(A123,"~","")),LEN(A123)&lt;&gt;LEN(SUBSTITUTE(A123,"=","")),LEN(A123)&lt;&gt;LEN(SUBSTITUTE(A123,"&lt;","")),LEN(A123)&lt;&gt;LEN(SUBSTITUTE(A123,"&gt;","")))),"IDs: text starting with A–Z, up to 64 characters; do not use *, ?, ~, =, &lt; or &gt;. Example: T-001.",IF(COUNTIFS('Exits'!$A$9:$A$608,A123)&lt;&gt;1,"Exit ID is duplicated",IF(B123="","Enter the parent trade ID",IF(IF(IFERROR(OR(CODE(UPPER(LEFT(B123,1)))&lt;65,CODE(UPPER(LEFT(B123,1)))&gt;90),TRUE),TRUE,OR(NOT(ISTEXT(B123)),LEN(B123)&gt;64,LEN(B123)&lt;&gt;LEN(SUBSTITUTE(B123,"*","")),LEN(B123)&lt;&gt;LEN(SUBSTITUTE(B123,"?","")),LEN(B123)&lt;&gt;LEN(SUBSTITUTE(B123,"~","")),LEN(B123)&lt;&gt;LEN(SUBSTITUTE(B123,"=","")),LEN(B123)&lt;&gt;LEN(SUBSTITUTE(B123,"&lt;","")),LEN(B123)&lt;&gt;LEN(SUBSTITUTE(B123,"&gt;","")))),"IDs: text starting with A–Z, up to 64 characters; do not use *, ?, ~, =, &lt; or &gt;. Example: T-001.",IF(COUNTIFS('Trades'!$A$9:$A$208,B123)&lt;&gt;1,"Parent trade ID must match one Trades row",IF(NOT(ISNUMBER(C123)),"Enter a valid closing date/time",IF(OR(C123&lt;1,C123&gt;2958465),"Enter a valid closing date/time",IF(NOT(ISNUMBER(D123)),"Enter a positive closed quantity",IF(OR(D123&lt;=0,D123&gt;1000000,ROUND(D123,8)&lt;&gt;D123),"Enter a positive closed quantity",IF(NOT(ISNUMBER(INDEX('Trades'!$D$9:$D$208,MATCH(B123,'Trades'!$A$9:$A$208,0)))),"Enter a valid opening date/time",IF(C123&lt;INDEX('Trades'!$D$9:$D$208,MATCH(B123,'Trades'!$A$9:$A$208,0)),"Exit precedes the opening",IF(AND(E123&lt;&gt;"",OR(NOT(ISNUMBER(E123)),E123&lt;=0)),"Enter a positive price or leave blank",IF(AND(F123&lt;&gt;"",NOT(ISNUMBER(F123))),"Gross P&amp;L must be numeric or blank",IF(AND(ISNUMBER(F123),OR(ABS(F123)&gt;1000000000,ROUND(F123,2)&lt;&gt;F123)),"Money: at most 2 decimals; absolute input value ≤ 1,000,000,000.",""))))))))))))))))</x:f>
      </x:c>
      <x:c r="I123" s="29" t="str">
        <x:f>IF(ISNUMBER(D123),ROUND(D123,8),"")</x:f>
      </x:c>
      <x:c r="J123" s="29" t="n">
        <x:f>IF(ISNUMBER(F123),1,0)</x:f>
        <x:v>0</x:v>
      </x:c>
      <x:c r="K123" s="29" t="n">
        <x:f>IF(COUNTA(A123:F123)=0,0,1)</x:f>
        <x:v>0</x:v>
      </x:c>
    </x:row>
    <x:row r="124" ht="36" customHeight="1">
      <x:c r="A124" s="34"/>
      <x:c r="B124" s="34"/>
      <x:c r="C124" s="35"/>
      <x:c r="D124" s="36"/>
      <x:c r="E124" s="36"/>
      <x:c r="F124" s="37"/>
      <x:c r="G124" s="38" t="n">
        <x:f>IF(K124=0,0,IF(H124="",1,-1))</x:f>
        <x:v>0</x:v>
      </x:c>
      <x:c r="H124" s="33" t="str">
        <x:f>IF(K124=0,"",IF(A124="","Enter an exit ID",IF(IF(IFERROR(OR(CODE(UPPER(LEFT(A124,1)))&lt;65,CODE(UPPER(LEFT(A124,1)))&gt;90),TRUE),TRUE,OR(NOT(ISTEXT(A124)),LEN(A124)&gt;64,LEN(A124)&lt;&gt;LEN(SUBSTITUTE(A124,"*","")),LEN(A124)&lt;&gt;LEN(SUBSTITUTE(A124,"?","")),LEN(A124)&lt;&gt;LEN(SUBSTITUTE(A124,"~","")),LEN(A124)&lt;&gt;LEN(SUBSTITUTE(A124,"=","")),LEN(A124)&lt;&gt;LEN(SUBSTITUTE(A124,"&lt;","")),LEN(A124)&lt;&gt;LEN(SUBSTITUTE(A124,"&gt;","")))),"IDs: text starting with A–Z, up to 64 characters; do not use *, ?, ~, =, &lt; or &gt;. Example: T-001.",IF(COUNTIFS('Exits'!$A$9:$A$608,A124)&lt;&gt;1,"Exit ID is duplicated",IF(B124="","Enter the parent trade ID",IF(IF(IFERROR(OR(CODE(UPPER(LEFT(B124,1)))&lt;65,CODE(UPPER(LEFT(B124,1)))&gt;90),TRUE),TRUE,OR(NOT(ISTEXT(B124)),LEN(B124)&gt;64,LEN(B124)&lt;&gt;LEN(SUBSTITUTE(B124,"*","")),LEN(B124)&lt;&gt;LEN(SUBSTITUTE(B124,"?","")),LEN(B124)&lt;&gt;LEN(SUBSTITUTE(B124,"~","")),LEN(B124)&lt;&gt;LEN(SUBSTITUTE(B124,"=","")),LEN(B124)&lt;&gt;LEN(SUBSTITUTE(B124,"&lt;","")),LEN(B124)&lt;&gt;LEN(SUBSTITUTE(B124,"&gt;","")))),"IDs: text starting with A–Z, up to 64 characters; do not use *, ?, ~, =, &lt; or &gt;. Example: T-001.",IF(COUNTIFS('Trades'!$A$9:$A$208,B124)&lt;&gt;1,"Parent trade ID must match one Trades row",IF(NOT(ISNUMBER(C124)),"Enter a valid closing date/time",IF(OR(C124&lt;1,C124&gt;2958465),"Enter a valid closing date/time",IF(NOT(ISNUMBER(D124)),"Enter a positive closed quantity",IF(OR(D124&lt;=0,D124&gt;1000000,ROUND(D124,8)&lt;&gt;D124),"Enter a positive closed quantity",IF(NOT(ISNUMBER(INDEX('Trades'!$D$9:$D$208,MATCH(B124,'Trades'!$A$9:$A$208,0)))),"Enter a valid opening date/time",IF(C124&lt;INDEX('Trades'!$D$9:$D$208,MATCH(B124,'Trades'!$A$9:$A$208,0)),"Exit precedes the opening",IF(AND(E124&lt;&gt;"",OR(NOT(ISNUMBER(E124)),E124&lt;=0)),"Enter a positive price or leave blank",IF(AND(F124&lt;&gt;"",NOT(ISNUMBER(F124))),"Gross P&amp;L must be numeric or blank",IF(AND(ISNUMBER(F124),OR(ABS(F124)&gt;1000000000,ROUND(F124,2)&lt;&gt;F124)),"Money: at most 2 decimals; absolute input value ≤ 1,000,000,000.",""))))))))))))))))</x:f>
      </x:c>
      <x:c r="I124" s="29" t="str">
        <x:f>IF(ISNUMBER(D124),ROUND(D124,8),"")</x:f>
      </x:c>
      <x:c r="J124" s="29" t="n">
        <x:f>IF(ISNUMBER(F124),1,0)</x:f>
        <x:v>0</x:v>
      </x:c>
      <x:c r="K124" s="29" t="n">
        <x:f>IF(COUNTA(A124:F124)=0,0,1)</x:f>
        <x:v>0</x:v>
      </x:c>
    </x:row>
    <x:row r="125" ht="36" customHeight="1">
      <x:c r="A125" s="34"/>
      <x:c r="B125" s="34"/>
      <x:c r="C125" s="35"/>
      <x:c r="D125" s="36"/>
      <x:c r="E125" s="36"/>
      <x:c r="F125" s="37"/>
      <x:c r="G125" s="38" t="n">
        <x:f>IF(K125=0,0,IF(H125="",1,-1))</x:f>
        <x:v>0</x:v>
      </x:c>
      <x:c r="H125" s="33" t="str">
        <x:f>IF(K125=0,"",IF(A125="","Enter an exit ID",IF(IF(IFERROR(OR(CODE(UPPER(LEFT(A125,1)))&lt;65,CODE(UPPER(LEFT(A125,1)))&gt;90),TRUE),TRUE,OR(NOT(ISTEXT(A125)),LEN(A125)&gt;64,LEN(A125)&lt;&gt;LEN(SUBSTITUTE(A125,"*","")),LEN(A125)&lt;&gt;LEN(SUBSTITUTE(A125,"?","")),LEN(A125)&lt;&gt;LEN(SUBSTITUTE(A125,"~","")),LEN(A125)&lt;&gt;LEN(SUBSTITUTE(A125,"=","")),LEN(A125)&lt;&gt;LEN(SUBSTITUTE(A125,"&lt;","")),LEN(A125)&lt;&gt;LEN(SUBSTITUTE(A125,"&gt;","")))),"IDs: text starting with A–Z, up to 64 characters; do not use *, ?, ~, =, &lt; or &gt;. Example: T-001.",IF(COUNTIFS('Exits'!$A$9:$A$608,A125)&lt;&gt;1,"Exit ID is duplicated",IF(B125="","Enter the parent trade ID",IF(IF(IFERROR(OR(CODE(UPPER(LEFT(B125,1)))&lt;65,CODE(UPPER(LEFT(B125,1)))&gt;90),TRUE),TRUE,OR(NOT(ISTEXT(B125)),LEN(B125)&gt;64,LEN(B125)&lt;&gt;LEN(SUBSTITUTE(B125,"*","")),LEN(B125)&lt;&gt;LEN(SUBSTITUTE(B125,"?","")),LEN(B125)&lt;&gt;LEN(SUBSTITUTE(B125,"~","")),LEN(B125)&lt;&gt;LEN(SUBSTITUTE(B125,"=","")),LEN(B125)&lt;&gt;LEN(SUBSTITUTE(B125,"&lt;","")),LEN(B125)&lt;&gt;LEN(SUBSTITUTE(B125,"&gt;","")))),"IDs: text starting with A–Z, up to 64 characters; do not use *, ?, ~, =, &lt; or &gt;. Example: T-001.",IF(COUNTIFS('Trades'!$A$9:$A$208,B125)&lt;&gt;1,"Parent trade ID must match one Trades row",IF(NOT(ISNUMBER(C125)),"Enter a valid closing date/time",IF(OR(C125&lt;1,C125&gt;2958465),"Enter a valid closing date/time",IF(NOT(ISNUMBER(D125)),"Enter a positive closed quantity",IF(OR(D125&lt;=0,D125&gt;1000000,ROUND(D125,8)&lt;&gt;D125),"Enter a positive closed quantity",IF(NOT(ISNUMBER(INDEX('Trades'!$D$9:$D$208,MATCH(B125,'Trades'!$A$9:$A$208,0)))),"Enter a valid opening date/time",IF(C125&lt;INDEX('Trades'!$D$9:$D$208,MATCH(B125,'Trades'!$A$9:$A$208,0)),"Exit precedes the opening",IF(AND(E125&lt;&gt;"",OR(NOT(ISNUMBER(E125)),E125&lt;=0)),"Enter a positive price or leave blank",IF(AND(F125&lt;&gt;"",NOT(ISNUMBER(F125))),"Gross P&amp;L must be numeric or blank",IF(AND(ISNUMBER(F125),OR(ABS(F125)&gt;1000000000,ROUND(F125,2)&lt;&gt;F125)),"Money: at most 2 decimals; absolute input value ≤ 1,000,000,000.",""))))))))))))))))</x:f>
      </x:c>
      <x:c r="I125" s="29" t="str">
        <x:f>IF(ISNUMBER(D125),ROUND(D125,8),"")</x:f>
      </x:c>
      <x:c r="J125" s="29" t="n">
        <x:f>IF(ISNUMBER(F125),1,0)</x:f>
        <x:v>0</x:v>
      </x:c>
      <x:c r="K125" s="29" t="n">
        <x:f>IF(COUNTA(A125:F125)=0,0,1)</x:f>
        <x:v>0</x:v>
      </x:c>
    </x:row>
    <x:row r="126" ht="36" customHeight="1">
      <x:c r="A126" s="34"/>
      <x:c r="B126" s="34"/>
      <x:c r="C126" s="35"/>
      <x:c r="D126" s="36"/>
      <x:c r="E126" s="36"/>
      <x:c r="F126" s="37"/>
      <x:c r="G126" s="38" t="n">
        <x:f>IF(K126=0,0,IF(H126="",1,-1))</x:f>
        <x:v>0</x:v>
      </x:c>
      <x:c r="H126" s="33" t="str">
        <x:f>IF(K126=0,"",IF(A126="","Enter an exit ID",IF(IF(IFERROR(OR(CODE(UPPER(LEFT(A126,1)))&lt;65,CODE(UPPER(LEFT(A126,1)))&gt;90),TRUE),TRUE,OR(NOT(ISTEXT(A126)),LEN(A126)&gt;64,LEN(A126)&lt;&gt;LEN(SUBSTITUTE(A126,"*","")),LEN(A126)&lt;&gt;LEN(SUBSTITUTE(A126,"?","")),LEN(A126)&lt;&gt;LEN(SUBSTITUTE(A126,"~","")),LEN(A126)&lt;&gt;LEN(SUBSTITUTE(A126,"=","")),LEN(A126)&lt;&gt;LEN(SUBSTITUTE(A126,"&lt;","")),LEN(A126)&lt;&gt;LEN(SUBSTITUTE(A126,"&gt;","")))),"IDs: text starting with A–Z, up to 64 characters; do not use *, ?, ~, =, &lt; or &gt;. Example: T-001.",IF(COUNTIFS('Exits'!$A$9:$A$608,A126)&lt;&gt;1,"Exit ID is duplicated",IF(B126="","Enter the parent trade ID",IF(IF(IFERROR(OR(CODE(UPPER(LEFT(B126,1)))&lt;65,CODE(UPPER(LEFT(B126,1)))&gt;90),TRUE),TRUE,OR(NOT(ISTEXT(B126)),LEN(B126)&gt;64,LEN(B126)&lt;&gt;LEN(SUBSTITUTE(B126,"*","")),LEN(B126)&lt;&gt;LEN(SUBSTITUTE(B126,"?","")),LEN(B126)&lt;&gt;LEN(SUBSTITUTE(B126,"~","")),LEN(B126)&lt;&gt;LEN(SUBSTITUTE(B126,"=","")),LEN(B126)&lt;&gt;LEN(SUBSTITUTE(B126,"&lt;","")),LEN(B126)&lt;&gt;LEN(SUBSTITUTE(B126,"&gt;","")))),"IDs: text starting with A–Z, up to 64 characters; do not use *, ?, ~, =, &lt; or &gt;. Example: T-001.",IF(COUNTIFS('Trades'!$A$9:$A$208,B126)&lt;&gt;1,"Parent trade ID must match one Trades row",IF(NOT(ISNUMBER(C126)),"Enter a valid closing date/time",IF(OR(C126&lt;1,C126&gt;2958465),"Enter a valid closing date/time",IF(NOT(ISNUMBER(D126)),"Enter a positive closed quantity",IF(OR(D126&lt;=0,D126&gt;1000000,ROUND(D126,8)&lt;&gt;D126),"Enter a positive closed quantity",IF(NOT(ISNUMBER(INDEX('Trades'!$D$9:$D$208,MATCH(B126,'Trades'!$A$9:$A$208,0)))),"Enter a valid opening date/time",IF(C126&lt;INDEX('Trades'!$D$9:$D$208,MATCH(B126,'Trades'!$A$9:$A$208,0)),"Exit precedes the opening",IF(AND(E126&lt;&gt;"",OR(NOT(ISNUMBER(E126)),E126&lt;=0)),"Enter a positive price or leave blank",IF(AND(F126&lt;&gt;"",NOT(ISNUMBER(F126))),"Gross P&amp;L must be numeric or blank",IF(AND(ISNUMBER(F126),OR(ABS(F126)&gt;1000000000,ROUND(F126,2)&lt;&gt;F126)),"Money: at most 2 decimals; absolute input value ≤ 1,000,000,000.",""))))))))))))))))</x:f>
      </x:c>
      <x:c r="I126" s="29" t="str">
        <x:f>IF(ISNUMBER(D126),ROUND(D126,8),"")</x:f>
      </x:c>
      <x:c r="J126" s="29" t="n">
        <x:f>IF(ISNUMBER(F126),1,0)</x:f>
        <x:v>0</x:v>
      </x:c>
      <x:c r="K126" s="29" t="n">
        <x:f>IF(COUNTA(A126:F126)=0,0,1)</x:f>
        <x:v>0</x:v>
      </x:c>
    </x:row>
    <x:row r="127" ht="36" customHeight="1">
      <x:c r="A127" s="34"/>
      <x:c r="B127" s="34"/>
      <x:c r="C127" s="35"/>
      <x:c r="D127" s="36"/>
      <x:c r="E127" s="36"/>
      <x:c r="F127" s="37"/>
      <x:c r="G127" s="38" t="n">
        <x:f>IF(K127=0,0,IF(H127="",1,-1))</x:f>
        <x:v>0</x:v>
      </x:c>
      <x:c r="H127" s="33" t="str">
        <x:f>IF(K127=0,"",IF(A127="","Enter an exit ID",IF(IF(IFERROR(OR(CODE(UPPER(LEFT(A127,1)))&lt;65,CODE(UPPER(LEFT(A127,1)))&gt;90),TRUE),TRUE,OR(NOT(ISTEXT(A127)),LEN(A127)&gt;64,LEN(A127)&lt;&gt;LEN(SUBSTITUTE(A127,"*","")),LEN(A127)&lt;&gt;LEN(SUBSTITUTE(A127,"?","")),LEN(A127)&lt;&gt;LEN(SUBSTITUTE(A127,"~","")),LEN(A127)&lt;&gt;LEN(SUBSTITUTE(A127,"=","")),LEN(A127)&lt;&gt;LEN(SUBSTITUTE(A127,"&lt;","")),LEN(A127)&lt;&gt;LEN(SUBSTITUTE(A127,"&gt;","")))),"IDs: text starting with A–Z, up to 64 characters; do not use *, ?, ~, =, &lt; or &gt;. Example: T-001.",IF(COUNTIFS('Exits'!$A$9:$A$608,A127)&lt;&gt;1,"Exit ID is duplicated",IF(B127="","Enter the parent trade ID",IF(IF(IFERROR(OR(CODE(UPPER(LEFT(B127,1)))&lt;65,CODE(UPPER(LEFT(B127,1)))&gt;90),TRUE),TRUE,OR(NOT(ISTEXT(B127)),LEN(B127)&gt;64,LEN(B127)&lt;&gt;LEN(SUBSTITUTE(B127,"*","")),LEN(B127)&lt;&gt;LEN(SUBSTITUTE(B127,"?","")),LEN(B127)&lt;&gt;LEN(SUBSTITUTE(B127,"~","")),LEN(B127)&lt;&gt;LEN(SUBSTITUTE(B127,"=","")),LEN(B127)&lt;&gt;LEN(SUBSTITUTE(B127,"&lt;","")),LEN(B127)&lt;&gt;LEN(SUBSTITUTE(B127,"&gt;","")))),"IDs: text starting with A–Z, up to 64 characters; do not use *, ?, ~, =, &lt; or &gt;. Example: T-001.",IF(COUNTIFS('Trades'!$A$9:$A$208,B127)&lt;&gt;1,"Parent trade ID must match one Trades row",IF(NOT(ISNUMBER(C127)),"Enter a valid closing date/time",IF(OR(C127&lt;1,C127&gt;2958465),"Enter a valid closing date/time",IF(NOT(ISNUMBER(D127)),"Enter a positive closed quantity",IF(OR(D127&lt;=0,D127&gt;1000000,ROUND(D127,8)&lt;&gt;D127),"Enter a positive closed quantity",IF(NOT(ISNUMBER(INDEX('Trades'!$D$9:$D$208,MATCH(B127,'Trades'!$A$9:$A$208,0)))),"Enter a valid opening date/time",IF(C127&lt;INDEX('Trades'!$D$9:$D$208,MATCH(B127,'Trades'!$A$9:$A$208,0)),"Exit precedes the opening",IF(AND(E127&lt;&gt;"",OR(NOT(ISNUMBER(E127)),E127&lt;=0)),"Enter a positive price or leave blank",IF(AND(F127&lt;&gt;"",NOT(ISNUMBER(F127))),"Gross P&amp;L must be numeric or blank",IF(AND(ISNUMBER(F127),OR(ABS(F127)&gt;1000000000,ROUND(F127,2)&lt;&gt;F127)),"Money: at most 2 decimals; absolute input value ≤ 1,000,000,000.",""))))))))))))))))</x:f>
      </x:c>
      <x:c r="I127" s="29" t="str">
        <x:f>IF(ISNUMBER(D127),ROUND(D127,8),"")</x:f>
      </x:c>
      <x:c r="J127" s="29" t="n">
        <x:f>IF(ISNUMBER(F127),1,0)</x:f>
        <x:v>0</x:v>
      </x:c>
      <x:c r="K127" s="29" t="n">
        <x:f>IF(COUNTA(A127:F127)=0,0,1)</x:f>
        <x:v>0</x:v>
      </x:c>
    </x:row>
    <x:row r="128" ht="36" customHeight="1">
      <x:c r="A128" s="34"/>
      <x:c r="B128" s="34"/>
      <x:c r="C128" s="35"/>
      <x:c r="D128" s="36"/>
      <x:c r="E128" s="36"/>
      <x:c r="F128" s="37"/>
      <x:c r="G128" s="38" t="n">
        <x:f>IF(K128=0,0,IF(H128="",1,-1))</x:f>
        <x:v>0</x:v>
      </x:c>
      <x:c r="H128" s="33" t="str">
        <x:f>IF(K128=0,"",IF(A128="","Enter an exit ID",IF(IF(IFERROR(OR(CODE(UPPER(LEFT(A128,1)))&lt;65,CODE(UPPER(LEFT(A128,1)))&gt;90),TRUE),TRUE,OR(NOT(ISTEXT(A128)),LEN(A128)&gt;64,LEN(A128)&lt;&gt;LEN(SUBSTITUTE(A128,"*","")),LEN(A128)&lt;&gt;LEN(SUBSTITUTE(A128,"?","")),LEN(A128)&lt;&gt;LEN(SUBSTITUTE(A128,"~","")),LEN(A128)&lt;&gt;LEN(SUBSTITUTE(A128,"=","")),LEN(A128)&lt;&gt;LEN(SUBSTITUTE(A128,"&lt;","")),LEN(A128)&lt;&gt;LEN(SUBSTITUTE(A128,"&gt;","")))),"IDs: text starting with A–Z, up to 64 characters; do not use *, ?, ~, =, &lt; or &gt;. Example: T-001.",IF(COUNTIFS('Exits'!$A$9:$A$608,A128)&lt;&gt;1,"Exit ID is duplicated",IF(B128="","Enter the parent trade ID",IF(IF(IFERROR(OR(CODE(UPPER(LEFT(B128,1)))&lt;65,CODE(UPPER(LEFT(B128,1)))&gt;90),TRUE),TRUE,OR(NOT(ISTEXT(B128)),LEN(B128)&gt;64,LEN(B128)&lt;&gt;LEN(SUBSTITUTE(B128,"*","")),LEN(B128)&lt;&gt;LEN(SUBSTITUTE(B128,"?","")),LEN(B128)&lt;&gt;LEN(SUBSTITUTE(B128,"~","")),LEN(B128)&lt;&gt;LEN(SUBSTITUTE(B128,"=","")),LEN(B128)&lt;&gt;LEN(SUBSTITUTE(B128,"&lt;","")),LEN(B128)&lt;&gt;LEN(SUBSTITUTE(B128,"&gt;","")))),"IDs: text starting with A–Z, up to 64 characters; do not use *, ?, ~, =, &lt; or &gt;. Example: T-001.",IF(COUNTIFS('Trades'!$A$9:$A$208,B128)&lt;&gt;1,"Parent trade ID must match one Trades row",IF(NOT(ISNUMBER(C128)),"Enter a valid closing date/time",IF(OR(C128&lt;1,C128&gt;2958465),"Enter a valid closing date/time",IF(NOT(ISNUMBER(D128)),"Enter a positive closed quantity",IF(OR(D128&lt;=0,D128&gt;1000000,ROUND(D128,8)&lt;&gt;D128),"Enter a positive closed quantity",IF(NOT(ISNUMBER(INDEX('Trades'!$D$9:$D$208,MATCH(B128,'Trades'!$A$9:$A$208,0)))),"Enter a valid opening date/time",IF(C128&lt;INDEX('Trades'!$D$9:$D$208,MATCH(B128,'Trades'!$A$9:$A$208,0)),"Exit precedes the opening",IF(AND(E128&lt;&gt;"",OR(NOT(ISNUMBER(E128)),E128&lt;=0)),"Enter a positive price or leave blank",IF(AND(F128&lt;&gt;"",NOT(ISNUMBER(F128))),"Gross P&amp;L must be numeric or blank",IF(AND(ISNUMBER(F128),OR(ABS(F128)&gt;1000000000,ROUND(F128,2)&lt;&gt;F128)),"Money: at most 2 decimals; absolute input value ≤ 1,000,000,000.",""))))))))))))))))</x:f>
      </x:c>
      <x:c r="I128" s="29" t="str">
        <x:f>IF(ISNUMBER(D128),ROUND(D128,8),"")</x:f>
      </x:c>
      <x:c r="J128" s="29" t="n">
        <x:f>IF(ISNUMBER(F128),1,0)</x:f>
        <x:v>0</x:v>
      </x:c>
      <x:c r="K128" s="29" t="n">
        <x:f>IF(COUNTA(A128:F128)=0,0,1)</x:f>
        <x:v>0</x:v>
      </x:c>
    </x:row>
    <x:row r="129" ht="36" customHeight="1">
      <x:c r="A129" s="34"/>
      <x:c r="B129" s="34"/>
      <x:c r="C129" s="35"/>
      <x:c r="D129" s="36"/>
      <x:c r="E129" s="36"/>
      <x:c r="F129" s="37"/>
      <x:c r="G129" s="38" t="n">
        <x:f>IF(K129=0,0,IF(H129="",1,-1))</x:f>
        <x:v>0</x:v>
      </x:c>
      <x:c r="H129" s="33" t="str">
        <x:f>IF(K129=0,"",IF(A129="","Enter an exit ID",IF(IF(IFERROR(OR(CODE(UPPER(LEFT(A129,1)))&lt;65,CODE(UPPER(LEFT(A129,1)))&gt;90),TRUE),TRUE,OR(NOT(ISTEXT(A129)),LEN(A129)&gt;64,LEN(A129)&lt;&gt;LEN(SUBSTITUTE(A129,"*","")),LEN(A129)&lt;&gt;LEN(SUBSTITUTE(A129,"?","")),LEN(A129)&lt;&gt;LEN(SUBSTITUTE(A129,"~","")),LEN(A129)&lt;&gt;LEN(SUBSTITUTE(A129,"=","")),LEN(A129)&lt;&gt;LEN(SUBSTITUTE(A129,"&lt;","")),LEN(A129)&lt;&gt;LEN(SUBSTITUTE(A129,"&gt;","")))),"IDs: text starting with A–Z, up to 64 characters; do not use *, ?, ~, =, &lt; or &gt;. Example: T-001.",IF(COUNTIFS('Exits'!$A$9:$A$608,A129)&lt;&gt;1,"Exit ID is duplicated",IF(B129="","Enter the parent trade ID",IF(IF(IFERROR(OR(CODE(UPPER(LEFT(B129,1)))&lt;65,CODE(UPPER(LEFT(B129,1)))&gt;90),TRUE),TRUE,OR(NOT(ISTEXT(B129)),LEN(B129)&gt;64,LEN(B129)&lt;&gt;LEN(SUBSTITUTE(B129,"*","")),LEN(B129)&lt;&gt;LEN(SUBSTITUTE(B129,"?","")),LEN(B129)&lt;&gt;LEN(SUBSTITUTE(B129,"~","")),LEN(B129)&lt;&gt;LEN(SUBSTITUTE(B129,"=","")),LEN(B129)&lt;&gt;LEN(SUBSTITUTE(B129,"&lt;","")),LEN(B129)&lt;&gt;LEN(SUBSTITUTE(B129,"&gt;","")))),"IDs: text starting with A–Z, up to 64 characters; do not use *, ?, ~, =, &lt; or &gt;. Example: T-001.",IF(COUNTIFS('Trades'!$A$9:$A$208,B129)&lt;&gt;1,"Parent trade ID must match one Trades row",IF(NOT(ISNUMBER(C129)),"Enter a valid closing date/time",IF(OR(C129&lt;1,C129&gt;2958465),"Enter a valid closing date/time",IF(NOT(ISNUMBER(D129)),"Enter a positive closed quantity",IF(OR(D129&lt;=0,D129&gt;1000000,ROUND(D129,8)&lt;&gt;D129),"Enter a positive closed quantity",IF(NOT(ISNUMBER(INDEX('Trades'!$D$9:$D$208,MATCH(B129,'Trades'!$A$9:$A$208,0)))),"Enter a valid opening date/time",IF(C129&lt;INDEX('Trades'!$D$9:$D$208,MATCH(B129,'Trades'!$A$9:$A$208,0)),"Exit precedes the opening",IF(AND(E129&lt;&gt;"",OR(NOT(ISNUMBER(E129)),E129&lt;=0)),"Enter a positive price or leave blank",IF(AND(F129&lt;&gt;"",NOT(ISNUMBER(F129))),"Gross P&amp;L must be numeric or blank",IF(AND(ISNUMBER(F129),OR(ABS(F129)&gt;1000000000,ROUND(F129,2)&lt;&gt;F129)),"Money: at most 2 decimals; absolute input value ≤ 1,000,000,000.",""))))))))))))))))</x:f>
      </x:c>
      <x:c r="I129" s="29" t="str">
        <x:f>IF(ISNUMBER(D129),ROUND(D129,8),"")</x:f>
      </x:c>
      <x:c r="J129" s="29" t="n">
        <x:f>IF(ISNUMBER(F129),1,0)</x:f>
        <x:v>0</x:v>
      </x:c>
      <x:c r="K129" s="29" t="n">
        <x:f>IF(COUNTA(A129:F129)=0,0,1)</x:f>
        <x:v>0</x:v>
      </x:c>
    </x:row>
    <x:row r="130" ht="36" customHeight="1">
      <x:c r="A130" s="34"/>
      <x:c r="B130" s="34"/>
      <x:c r="C130" s="35"/>
      <x:c r="D130" s="36"/>
      <x:c r="E130" s="36"/>
      <x:c r="F130" s="37"/>
      <x:c r="G130" s="38" t="n">
        <x:f>IF(K130=0,0,IF(H130="",1,-1))</x:f>
        <x:v>0</x:v>
      </x:c>
      <x:c r="H130" s="33" t="str">
        <x:f>IF(K130=0,"",IF(A130="","Enter an exit ID",IF(IF(IFERROR(OR(CODE(UPPER(LEFT(A130,1)))&lt;65,CODE(UPPER(LEFT(A130,1)))&gt;90),TRUE),TRUE,OR(NOT(ISTEXT(A130)),LEN(A130)&gt;64,LEN(A130)&lt;&gt;LEN(SUBSTITUTE(A130,"*","")),LEN(A130)&lt;&gt;LEN(SUBSTITUTE(A130,"?","")),LEN(A130)&lt;&gt;LEN(SUBSTITUTE(A130,"~","")),LEN(A130)&lt;&gt;LEN(SUBSTITUTE(A130,"=","")),LEN(A130)&lt;&gt;LEN(SUBSTITUTE(A130,"&lt;","")),LEN(A130)&lt;&gt;LEN(SUBSTITUTE(A130,"&gt;","")))),"IDs: text starting with A–Z, up to 64 characters; do not use *, ?, ~, =, &lt; or &gt;. Example: T-001.",IF(COUNTIFS('Exits'!$A$9:$A$608,A130)&lt;&gt;1,"Exit ID is duplicated",IF(B130="","Enter the parent trade ID",IF(IF(IFERROR(OR(CODE(UPPER(LEFT(B130,1)))&lt;65,CODE(UPPER(LEFT(B130,1)))&gt;90),TRUE),TRUE,OR(NOT(ISTEXT(B130)),LEN(B130)&gt;64,LEN(B130)&lt;&gt;LEN(SUBSTITUTE(B130,"*","")),LEN(B130)&lt;&gt;LEN(SUBSTITUTE(B130,"?","")),LEN(B130)&lt;&gt;LEN(SUBSTITUTE(B130,"~","")),LEN(B130)&lt;&gt;LEN(SUBSTITUTE(B130,"=","")),LEN(B130)&lt;&gt;LEN(SUBSTITUTE(B130,"&lt;","")),LEN(B130)&lt;&gt;LEN(SUBSTITUTE(B130,"&gt;","")))),"IDs: text starting with A–Z, up to 64 characters; do not use *, ?, ~, =, &lt; or &gt;. Example: T-001.",IF(COUNTIFS('Trades'!$A$9:$A$208,B130)&lt;&gt;1,"Parent trade ID must match one Trades row",IF(NOT(ISNUMBER(C130)),"Enter a valid closing date/time",IF(OR(C130&lt;1,C130&gt;2958465),"Enter a valid closing date/time",IF(NOT(ISNUMBER(D130)),"Enter a positive closed quantity",IF(OR(D130&lt;=0,D130&gt;1000000,ROUND(D130,8)&lt;&gt;D130),"Enter a positive closed quantity",IF(NOT(ISNUMBER(INDEX('Trades'!$D$9:$D$208,MATCH(B130,'Trades'!$A$9:$A$208,0)))),"Enter a valid opening date/time",IF(C130&lt;INDEX('Trades'!$D$9:$D$208,MATCH(B130,'Trades'!$A$9:$A$208,0)),"Exit precedes the opening",IF(AND(E130&lt;&gt;"",OR(NOT(ISNUMBER(E130)),E130&lt;=0)),"Enter a positive price or leave blank",IF(AND(F130&lt;&gt;"",NOT(ISNUMBER(F130))),"Gross P&amp;L must be numeric or blank",IF(AND(ISNUMBER(F130),OR(ABS(F130)&gt;1000000000,ROUND(F130,2)&lt;&gt;F130)),"Money: at most 2 decimals; absolute input value ≤ 1,000,000,000.",""))))))))))))))))</x:f>
      </x:c>
      <x:c r="I130" s="29" t="str">
        <x:f>IF(ISNUMBER(D130),ROUND(D130,8),"")</x:f>
      </x:c>
      <x:c r="J130" s="29" t="n">
        <x:f>IF(ISNUMBER(F130),1,0)</x:f>
        <x:v>0</x:v>
      </x:c>
      <x:c r="K130" s="29" t="n">
        <x:f>IF(COUNTA(A130:F130)=0,0,1)</x:f>
        <x:v>0</x:v>
      </x:c>
    </x:row>
    <x:row r="131" ht="36" customHeight="1">
      <x:c r="A131" s="34"/>
      <x:c r="B131" s="34"/>
      <x:c r="C131" s="35"/>
      <x:c r="D131" s="36"/>
      <x:c r="E131" s="36"/>
      <x:c r="F131" s="37"/>
      <x:c r="G131" s="38" t="n">
        <x:f>IF(K131=0,0,IF(H131="",1,-1))</x:f>
        <x:v>0</x:v>
      </x:c>
      <x:c r="H131" s="33" t="str">
        <x:f>IF(K131=0,"",IF(A131="","Enter an exit ID",IF(IF(IFERROR(OR(CODE(UPPER(LEFT(A131,1)))&lt;65,CODE(UPPER(LEFT(A131,1)))&gt;90),TRUE),TRUE,OR(NOT(ISTEXT(A131)),LEN(A131)&gt;64,LEN(A131)&lt;&gt;LEN(SUBSTITUTE(A131,"*","")),LEN(A131)&lt;&gt;LEN(SUBSTITUTE(A131,"?","")),LEN(A131)&lt;&gt;LEN(SUBSTITUTE(A131,"~","")),LEN(A131)&lt;&gt;LEN(SUBSTITUTE(A131,"=","")),LEN(A131)&lt;&gt;LEN(SUBSTITUTE(A131,"&lt;","")),LEN(A131)&lt;&gt;LEN(SUBSTITUTE(A131,"&gt;","")))),"IDs: text starting with A–Z, up to 64 characters; do not use *, ?, ~, =, &lt; or &gt;. Example: T-001.",IF(COUNTIFS('Exits'!$A$9:$A$608,A131)&lt;&gt;1,"Exit ID is duplicated",IF(B131="","Enter the parent trade ID",IF(IF(IFERROR(OR(CODE(UPPER(LEFT(B131,1)))&lt;65,CODE(UPPER(LEFT(B131,1)))&gt;90),TRUE),TRUE,OR(NOT(ISTEXT(B131)),LEN(B131)&gt;64,LEN(B131)&lt;&gt;LEN(SUBSTITUTE(B131,"*","")),LEN(B131)&lt;&gt;LEN(SUBSTITUTE(B131,"?","")),LEN(B131)&lt;&gt;LEN(SUBSTITUTE(B131,"~","")),LEN(B131)&lt;&gt;LEN(SUBSTITUTE(B131,"=","")),LEN(B131)&lt;&gt;LEN(SUBSTITUTE(B131,"&lt;","")),LEN(B131)&lt;&gt;LEN(SUBSTITUTE(B131,"&gt;","")))),"IDs: text starting with A–Z, up to 64 characters; do not use *, ?, ~, =, &lt; or &gt;. Example: T-001.",IF(COUNTIFS('Trades'!$A$9:$A$208,B131)&lt;&gt;1,"Parent trade ID must match one Trades row",IF(NOT(ISNUMBER(C131)),"Enter a valid closing date/time",IF(OR(C131&lt;1,C131&gt;2958465),"Enter a valid closing date/time",IF(NOT(ISNUMBER(D131)),"Enter a positive closed quantity",IF(OR(D131&lt;=0,D131&gt;1000000,ROUND(D131,8)&lt;&gt;D131),"Enter a positive closed quantity",IF(NOT(ISNUMBER(INDEX('Trades'!$D$9:$D$208,MATCH(B131,'Trades'!$A$9:$A$208,0)))),"Enter a valid opening date/time",IF(C131&lt;INDEX('Trades'!$D$9:$D$208,MATCH(B131,'Trades'!$A$9:$A$208,0)),"Exit precedes the opening",IF(AND(E131&lt;&gt;"",OR(NOT(ISNUMBER(E131)),E131&lt;=0)),"Enter a positive price or leave blank",IF(AND(F131&lt;&gt;"",NOT(ISNUMBER(F131))),"Gross P&amp;L must be numeric or blank",IF(AND(ISNUMBER(F131),OR(ABS(F131)&gt;1000000000,ROUND(F131,2)&lt;&gt;F131)),"Money: at most 2 decimals; absolute input value ≤ 1,000,000,000.",""))))))))))))))))</x:f>
      </x:c>
      <x:c r="I131" s="29" t="str">
        <x:f>IF(ISNUMBER(D131),ROUND(D131,8),"")</x:f>
      </x:c>
      <x:c r="J131" s="29" t="n">
        <x:f>IF(ISNUMBER(F131),1,0)</x:f>
        <x:v>0</x:v>
      </x:c>
      <x:c r="K131" s="29" t="n">
        <x:f>IF(COUNTA(A131:F131)=0,0,1)</x:f>
        <x:v>0</x:v>
      </x:c>
    </x:row>
    <x:row r="132" ht="36" customHeight="1">
      <x:c r="A132" s="34"/>
      <x:c r="B132" s="34"/>
      <x:c r="C132" s="35"/>
      <x:c r="D132" s="36"/>
      <x:c r="E132" s="36"/>
      <x:c r="F132" s="37"/>
      <x:c r="G132" s="38" t="n">
        <x:f>IF(K132=0,0,IF(H132="",1,-1))</x:f>
        <x:v>0</x:v>
      </x:c>
      <x:c r="H132" s="33" t="str">
        <x:f>IF(K132=0,"",IF(A132="","Enter an exit ID",IF(IF(IFERROR(OR(CODE(UPPER(LEFT(A132,1)))&lt;65,CODE(UPPER(LEFT(A132,1)))&gt;90),TRUE),TRUE,OR(NOT(ISTEXT(A132)),LEN(A132)&gt;64,LEN(A132)&lt;&gt;LEN(SUBSTITUTE(A132,"*","")),LEN(A132)&lt;&gt;LEN(SUBSTITUTE(A132,"?","")),LEN(A132)&lt;&gt;LEN(SUBSTITUTE(A132,"~","")),LEN(A132)&lt;&gt;LEN(SUBSTITUTE(A132,"=","")),LEN(A132)&lt;&gt;LEN(SUBSTITUTE(A132,"&lt;","")),LEN(A132)&lt;&gt;LEN(SUBSTITUTE(A132,"&gt;","")))),"IDs: text starting with A–Z, up to 64 characters; do not use *, ?, ~, =, &lt; or &gt;. Example: T-001.",IF(COUNTIFS('Exits'!$A$9:$A$608,A132)&lt;&gt;1,"Exit ID is duplicated",IF(B132="","Enter the parent trade ID",IF(IF(IFERROR(OR(CODE(UPPER(LEFT(B132,1)))&lt;65,CODE(UPPER(LEFT(B132,1)))&gt;90),TRUE),TRUE,OR(NOT(ISTEXT(B132)),LEN(B132)&gt;64,LEN(B132)&lt;&gt;LEN(SUBSTITUTE(B132,"*","")),LEN(B132)&lt;&gt;LEN(SUBSTITUTE(B132,"?","")),LEN(B132)&lt;&gt;LEN(SUBSTITUTE(B132,"~","")),LEN(B132)&lt;&gt;LEN(SUBSTITUTE(B132,"=","")),LEN(B132)&lt;&gt;LEN(SUBSTITUTE(B132,"&lt;","")),LEN(B132)&lt;&gt;LEN(SUBSTITUTE(B132,"&gt;","")))),"IDs: text starting with A–Z, up to 64 characters; do not use *, ?, ~, =, &lt; or &gt;. Example: T-001.",IF(COUNTIFS('Trades'!$A$9:$A$208,B132)&lt;&gt;1,"Parent trade ID must match one Trades row",IF(NOT(ISNUMBER(C132)),"Enter a valid closing date/time",IF(OR(C132&lt;1,C132&gt;2958465),"Enter a valid closing date/time",IF(NOT(ISNUMBER(D132)),"Enter a positive closed quantity",IF(OR(D132&lt;=0,D132&gt;1000000,ROUND(D132,8)&lt;&gt;D132),"Enter a positive closed quantity",IF(NOT(ISNUMBER(INDEX('Trades'!$D$9:$D$208,MATCH(B132,'Trades'!$A$9:$A$208,0)))),"Enter a valid opening date/time",IF(C132&lt;INDEX('Trades'!$D$9:$D$208,MATCH(B132,'Trades'!$A$9:$A$208,0)),"Exit precedes the opening",IF(AND(E132&lt;&gt;"",OR(NOT(ISNUMBER(E132)),E132&lt;=0)),"Enter a positive price or leave blank",IF(AND(F132&lt;&gt;"",NOT(ISNUMBER(F132))),"Gross P&amp;L must be numeric or blank",IF(AND(ISNUMBER(F132),OR(ABS(F132)&gt;1000000000,ROUND(F132,2)&lt;&gt;F132)),"Money: at most 2 decimals; absolute input value ≤ 1,000,000,000.",""))))))))))))))))</x:f>
      </x:c>
      <x:c r="I132" s="29" t="str">
        <x:f>IF(ISNUMBER(D132),ROUND(D132,8),"")</x:f>
      </x:c>
      <x:c r="J132" s="29" t="n">
        <x:f>IF(ISNUMBER(F132),1,0)</x:f>
        <x:v>0</x:v>
      </x:c>
      <x:c r="K132" s="29" t="n">
        <x:f>IF(COUNTA(A132:F132)=0,0,1)</x:f>
        <x:v>0</x:v>
      </x:c>
    </x:row>
    <x:row r="133" ht="36" customHeight="1">
      <x:c r="A133" s="34"/>
      <x:c r="B133" s="34"/>
      <x:c r="C133" s="35"/>
      <x:c r="D133" s="36"/>
      <x:c r="E133" s="36"/>
      <x:c r="F133" s="37"/>
      <x:c r="G133" s="38" t="n">
        <x:f>IF(K133=0,0,IF(H133="",1,-1))</x:f>
        <x:v>0</x:v>
      </x:c>
      <x:c r="H133" s="33" t="str">
        <x:f>IF(K133=0,"",IF(A133="","Enter an exit ID",IF(IF(IFERROR(OR(CODE(UPPER(LEFT(A133,1)))&lt;65,CODE(UPPER(LEFT(A133,1)))&gt;90),TRUE),TRUE,OR(NOT(ISTEXT(A133)),LEN(A133)&gt;64,LEN(A133)&lt;&gt;LEN(SUBSTITUTE(A133,"*","")),LEN(A133)&lt;&gt;LEN(SUBSTITUTE(A133,"?","")),LEN(A133)&lt;&gt;LEN(SUBSTITUTE(A133,"~","")),LEN(A133)&lt;&gt;LEN(SUBSTITUTE(A133,"=","")),LEN(A133)&lt;&gt;LEN(SUBSTITUTE(A133,"&lt;","")),LEN(A133)&lt;&gt;LEN(SUBSTITUTE(A133,"&gt;","")))),"IDs: text starting with A–Z, up to 64 characters; do not use *, ?, ~, =, &lt; or &gt;. Example: T-001.",IF(COUNTIFS('Exits'!$A$9:$A$608,A133)&lt;&gt;1,"Exit ID is duplicated",IF(B133="","Enter the parent trade ID",IF(IF(IFERROR(OR(CODE(UPPER(LEFT(B133,1)))&lt;65,CODE(UPPER(LEFT(B133,1)))&gt;90),TRUE),TRUE,OR(NOT(ISTEXT(B133)),LEN(B133)&gt;64,LEN(B133)&lt;&gt;LEN(SUBSTITUTE(B133,"*","")),LEN(B133)&lt;&gt;LEN(SUBSTITUTE(B133,"?","")),LEN(B133)&lt;&gt;LEN(SUBSTITUTE(B133,"~","")),LEN(B133)&lt;&gt;LEN(SUBSTITUTE(B133,"=","")),LEN(B133)&lt;&gt;LEN(SUBSTITUTE(B133,"&lt;","")),LEN(B133)&lt;&gt;LEN(SUBSTITUTE(B133,"&gt;","")))),"IDs: text starting with A–Z, up to 64 characters; do not use *, ?, ~, =, &lt; or &gt;. Example: T-001.",IF(COUNTIFS('Trades'!$A$9:$A$208,B133)&lt;&gt;1,"Parent trade ID must match one Trades row",IF(NOT(ISNUMBER(C133)),"Enter a valid closing date/time",IF(OR(C133&lt;1,C133&gt;2958465),"Enter a valid closing date/time",IF(NOT(ISNUMBER(D133)),"Enter a positive closed quantity",IF(OR(D133&lt;=0,D133&gt;1000000,ROUND(D133,8)&lt;&gt;D133),"Enter a positive closed quantity",IF(NOT(ISNUMBER(INDEX('Trades'!$D$9:$D$208,MATCH(B133,'Trades'!$A$9:$A$208,0)))),"Enter a valid opening date/time",IF(C133&lt;INDEX('Trades'!$D$9:$D$208,MATCH(B133,'Trades'!$A$9:$A$208,0)),"Exit precedes the opening",IF(AND(E133&lt;&gt;"",OR(NOT(ISNUMBER(E133)),E133&lt;=0)),"Enter a positive price or leave blank",IF(AND(F133&lt;&gt;"",NOT(ISNUMBER(F133))),"Gross P&amp;L must be numeric or blank",IF(AND(ISNUMBER(F133),OR(ABS(F133)&gt;1000000000,ROUND(F133,2)&lt;&gt;F133)),"Money: at most 2 decimals; absolute input value ≤ 1,000,000,000.",""))))))))))))))))</x:f>
      </x:c>
      <x:c r="I133" s="29" t="str">
        <x:f>IF(ISNUMBER(D133),ROUND(D133,8),"")</x:f>
      </x:c>
      <x:c r="J133" s="29" t="n">
        <x:f>IF(ISNUMBER(F133),1,0)</x:f>
        <x:v>0</x:v>
      </x:c>
      <x:c r="K133" s="29" t="n">
        <x:f>IF(COUNTA(A133:F133)=0,0,1)</x:f>
        <x:v>0</x:v>
      </x:c>
    </x:row>
    <x:row r="134" ht="36" customHeight="1">
      <x:c r="A134" s="34"/>
      <x:c r="B134" s="34"/>
      <x:c r="C134" s="35"/>
      <x:c r="D134" s="36"/>
      <x:c r="E134" s="36"/>
      <x:c r="F134" s="37"/>
      <x:c r="G134" s="38" t="n">
        <x:f>IF(K134=0,0,IF(H134="",1,-1))</x:f>
        <x:v>0</x:v>
      </x:c>
      <x:c r="H134" s="33" t="str">
        <x:f>IF(K134=0,"",IF(A134="","Enter an exit ID",IF(IF(IFERROR(OR(CODE(UPPER(LEFT(A134,1)))&lt;65,CODE(UPPER(LEFT(A134,1)))&gt;90),TRUE),TRUE,OR(NOT(ISTEXT(A134)),LEN(A134)&gt;64,LEN(A134)&lt;&gt;LEN(SUBSTITUTE(A134,"*","")),LEN(A134)&lt;&gt;LEN(SUBSTITUTE(A134,"?","")),LEN(A134)&lt;&gt;LEN(SUBSTITUTE(A134,"~","")),LEN(A134)&lt;&gt;LEN(SUBSTITUTE(A134,"=","")),LEN(A134)&lt;&gt;LEN(SUBSTITUTE(A134,"&lt;","")),LEN(A134)&lt;&gt;LEN(SUBSTITUTE(A134,"&gt;","")))),"IDs: text starting with A–Z, up to 64 characters; do not use *, ?, ~, =, &lt; or &gt;. Example: T-001.",IF(COUNTIFS('Exits'!$A$9:$A$608,A134)&lt;&gt;1,"Exit ID is duplicated",IF(B134="","Enter the parent trade ID",IF(IF(IFERROR(OR(CODE(UPPER(LEFT(B134,1)))&lt;65,CODE(UPPER(LEFT(B134,1)))&gt;90),TRUE),TRUE,OR(NOT(ISTEXT(B134)),LEN(B134)&gt;64,LEN(B134)&lt;&gt;LEN(SUBSTITUTE(B134,"*","")),LEN(B134)&lt;&gt;LEN(SUBSTITUTE(B134,"?","")),LEN(B134)&lt;&gt;LEN(SUBSTITUTE(B134,"~","")),LEN(B134)&lt;&gt;LEN(SUBSTITUTE(B134,"=","")),LEN(B134)&lt;&gt;LEN(SUBSTITUTE(B134,"&lt;","")),LEN(B134)&lt;&gt;LEN(SUBSTITUTE(B134,"&gt;","")))),"IDs: text starting with A–Z, up to 64 characters; do not use *, ?, ~, =, &lt; or &gt;. Example: T-001.",IF(COUNTIFS('Trades'!$A$9:$A$208,B134)&lt;&gt;1,"Parent trade ID must match one Trades row",IF(NOT(ISNUMBER(C134)),"Enter a valid closing date/time",IF(OR(C134&lt;1,C134&gt;2958465),"Enter a valid closing date/time",IF(NOT(ISNUMBER(D134)),"Enter a positive closed quantity",IF(OR(D134&lt;=0,D134&gt;1000000,ROUND(D134,8)&lt;&gt;D134),"Enter a positive closed quantity",IF(NOT(ISNUMBER(INDEX('Trades'!$D$9:$D$208,MATCH(B134,'Trades'!$A$9:$A$208,0)))),"Enter a valid opening date/time",IF(C134&lt;INDEX('Trades'!$D$9:$D$208,MATCH(B134,'Trades'!$A$9:$A$208,0)),"Exit precedes the opening",IF(AND(E134&lt;&gt;"",OR(NOT(ISNUMBER(E134)),E134&lt;=0)),"Enter a positive price or leave blank",IF(AND(F134&lt;&gt;"",NOT(ISNUMBER(F134))),"Gross P&amp;L must be numeric or blank",IF(AND(ISNUMBER(F134),OR(ABS(F134)&gt;1000000000,ROUND(F134,2)&lt;&gt;F134)),"Money: at most 2 decimals; absolute input value ≤ 1,000,000,000.",""))))))))))))))))</x:f>
      </x:c>
      <x:c r="I134" s="29" t="str">
        <x:f>IF(ISNUMBER(D134),ROUND(D134,8),"")</x:f>
      </x:c>
      <x:c r="J134" s="29" t="n">
        <x:f>IF(ISNUMBER(F134),1,0)</x:f>
        <x:v>0</x:v>
      </x:c>
      <x:c r="K134" s="29" t="n">
        <x:f>IF(COUNTA(A134:F134)=0,0,1)</x:f>
        <x:v>0</x:v>
      </x:c>
    </x:row>
    <x:row r="135" ht="36" customHeight="1">
      <x:c r="A135" s="34"/>
      <x:c r="B135" s="34"/>
      <x:c r="C135" s="35"/>
      <x:c r="D135" s="36"/>
      <x:c r="E135" s="36"/>
      <x:c r="F135" s="37"/>
      <x:c r="G135" s="38" t="n">
        <x:f>IF(K135=0,0,IF(H135="",1,-1))</x:f>
        <x:v>0</x:v>
      </x:c>
      <x:c r="H135" s="33" t="str">
        <x:f>IF(K135=0,"",IF(A135="","Enter an exit ID",IF(IF(IFERROR(OR(CODE(UPPER(LEFT(A135,1)))&lt;65,CODE(UPPER(LEFT(A135,1)))&gt;90),TRUE),TRUE,OR(NOT(ISTEXT(A135)),LEN(A135)&gt;64,LEN(A135)&lt;&gt;LEN(SUBSTITUTE(A135,"*","")),LEN(A135)&lt;&gt;LEN(SUBSTITUTE(A135,"?","")),LEN(A135)&lt;&gt;LEN(SUBSTITUTE(A135,"~","")),LEN(A135)&lt;&gt;LEN(SUBSTITUTE(A135,"=","")),LEN(A135)&lt;&gt;LEN(SUBSTITUTE(A135,"&lt;","")),LEN(A135)&lt;&gt;LEN(SUBSTITUTE(A135,"&gt;","")))),"IDs: text starting with A–Z, up to 64 characters; do not use *, ?, ~, =, &lt; or &gt;. Example: T-001.",IF(COUNTIFS('Exits'!$A$9:$A$608,A135)&lt;&gt;1,"Exit ID is duplicated",IF(B135="","Enter the parent trade ID",IF(IF(IFERROR(OR(CODE(UPPER(LEFT(B135,1)))&lt;65,CODE(UPPER(LEFT(B135,1)))&gt;90),TRUE),TRUE,OR(NOT(ISTEXT(B135)),LEN(B135)&gt;64,LEN(B135)&lt;&gt;LEN(SUBSTITUTE(B135,"*","")),LEN(B135)&lt;&gt;LEN(SUBSTITUTE(B135,"?","")),LEN(B135)&lt;&gt;LEN(SUBSTITUTE(B135,"~","")),LEN(B135)&lt;&gt;LEN(SUBSTITUTE(B135,"=","")),LEN(B135)&lt;&gt;LEN(SUBSTITUTE(B135,"&lt;","")),LEN(B135)&lt;&gt;LEN(SUBSTITUTE(B135,"&gt;","")))),"IDs: text starting with A–Z, up to 64 characters; do not use *, ?, ~, =, &lt; or &gt;. Example: T-001.",IF(COUNTIFS('Trades'!$A$9:$A$208,B135)&lt;&gt;1,"Parent trade ID must match one Trades row",IF(NOT(ISNUMBER(C135)),"Enter a valid closing date/time",IF(OR(C135&lt;1,C135&gt;2958465),"Enter a valid closing date/time",IF(NOT(ISNUMBER(D135)),"Enter a positive closed quantity",IF(OR(D135&lt;=0,D135&gt;1000000,ROUND(D135,8)&lt;&gt;D135),"Enter a positive closed quantity",IF(NOT(ISNUMBER(INDEX('Trades'!$D$9:$D$208,MATCH(B135,'Trades'!$A$9:$A$208,0)))),"Enter a valid opening date/time",IF(C135&lt;INDEX('Trades'!$D$9:$D$208,MATCH(B135,'Trades'!$A$9:$A$208,0)),"Exit precedes the opening",IF(AND(E135&lt;&gt;"",OR(NOT(ISNUMBER(E135)),E135&lt;=0)),"Enter a positive price or leave blank",IF(AND(F135&lt;&gt;"",NOT(ISNUMBER(F135))),"Gross P&amp;L must be numeric or blank",IF(AND(ISNUMBER(F135),OR(ABS(F135)&gt;1000000000,ROUND(F135,2)&lt;&gt;F135)),"Money: at most 2 decimals; absolute input value ≤ 1,000,000,000.",""))))))))))))))))</x:f>
      </x:c>
      <x:c r="I135" s="29" t="str">
        <x:f>IF(ISNUMBER(D135),ROUND(D135,8),"")</x:f>
      </x:c>
      <x:c r="J135" s="29" t="n">
        <x:f>IF(ISNUMBER(F135),1,0)</x:f>
        <x:v>0</x:v>
      </x:c>
      <x:c r="K135" s="29" t="n">
        <x:f>IF(COUNTA(A135:F135)=0,0,1)</x:f>
        <x:v>0</x:v>
      </x:c>
    </x:row>
    <x:row r="136" ht="36" customHeight="1">
      <x:c r="A136" s="34"/>
      <x:c r="B136" s="34"/>
      <x:c r="C136" s="35"/>
      <x:c r="D136" s="36"/>
      <x:c r="E136" s="36"/>
      <x:c r="F136" s="37"/>
      <x:c r="G136" s="38" t="n">
        <x:f>IF(K136=0,0,IF(H136="",1,-1))</x:f>
        <x:v>0</x:v>
      </x:c>
      <x:c r="H136" s="33" t="str">
        <x:f>IF(K136=0,"",IF(A136="","Enter an exit ID",IF(IF(IFERROR(OR(CODE(UPPER(LEFT(A136,1)))&lt;65,CODE(UPPER(LEFT(A136,1)))&gt;90),TRUE),TRUE,OR(NOT(ISTEXT(A136)),LEN(A136)&gt;64,LEN(A136)&lt;&gt;LEN(SUBSTITUTE(A136,"*","")),LEN(A136)&lt;&gt;LEN(SUBSTITUTE(A136,"?","")),LEN(A136)&lt;&gt;LEN(SUBSTITUTE(A136,"~","")),LEN(A136)&lt;&gt;LEN(SUBSTITUTE(A136,"=","")),LEN(A136)&lt;&gt;LEN(SUBSTITUTE(A136,"&lt;","")),LEN(A136)&lt;&gt;LEN(SUBSTITUTE(A136,"&gt;","")))),"IDs: text starting with A–Z, up to 64 characters; do not use *, ?, ~, =, &lt; or &gt;. Example: T-001.",IF(COUNTIFS('Exits'!$A$9:$A$608,A136)&lt;&gt;1,"Exit ID is duplicated",IF(B136="","Enter the parent trade ID",IF(IF(IFERROR(OR(CODE(UPPER(LEFT(B136,1)))&lt;65,CODE(UPPER(LEFT(B136,1)))&gt;90),TRUE),TRUE,OR(NOT(ISTEXT(B136)),LEN(B136)&gt;64,LEN(B136)&lt;&gt;LEN(SUBSTITUTE(B136,"*","")),LEN(B136)&lt;&gt;LEN(SUBSTITUTE(B136,"?","")),LEN(B136)&lt;&gt;LEN(SUBSTITUTE(B136,"~","")),LEN(B136)&lt;&gt;LEN(SUBSTITUTE(B136,"=","")),LEN(B136)&lt;&gt;LEN(SUBSTITUTE(B136,"&lt;","")),LEN(B136)&lt;&gt;LEN(SUBSTITUTE(B136,"&gt;","")))),"IDs: text starting with A–Z, up to 64 characters; do not use *, ?, ~, =, &lt; or &gt;. Example: T-001.",IF(COUNTIFS('Trades'!$A$9:$A$208,B136)&lt;&gt;1,"Parent trade ID must match one Trades row",IF(NOT(ISNUMBER(C136)),"Enter a valid closing date/time",IF(OR(C136&lt;1,C136&gt;2958465),"Enter a valid closing date/time",IF(NOT(ISNUMBER(D136)),"Enter a positive closed quantity",IF(OR(D136&lt;=0,D136&gt;1000000,ROUND(D136,8)&lt;&gt;D136),"Enter a positive closed quantity",IF(NOT(ISNUMBER(INDEX('Trades'!$D$9:$D$208,MATCH(B136,'Trades'!$A$9:$A$208,0)))),"Enter a valid opening date/time",IF(C136&lt;INDEX('Trades'!$D$9:$D$208,MATCH(B136,'Trades'!$A$9:$A$208,0)),"Exit precedes the opening",IF(AND(E136&lt;&gt;"",OR(NOT(ISNUMBER(E136)),E136&lt;=0)),"Enter a positive price or leave blank",IF(AND(F136&lt;&gt;"",NOT(ISNUMBER(F136))),"Gross P&amp;L must be numeric or blank",IF(AND(ISNUMBER(F136),OR(ABS(F136)&gt;1000000000,ROUND(F136,2)&lt;&gt;F136)),"Money: at most 2 decimals; absolute input value ≤ 1,000,000,000.",""))))))))))))))))</x:f>
      </x:c>
      <x:c r="I136" s="29" t="str">
        <x:f>IF(ISNUMBER(D136),ROUND(D136,8),"")</x:f>
      </x:c>
      <x:c r="J136" s="29" t="n">
        <x:f>IF(ISNUMBER(F136),1,0)</x:f>
        <x:v>0</x:v>
      </x:c>
      <x:c r="K136" s="29" t="n">
        <x:f>IF(COUNTA(A136:F136)=0,0,1)</x:f>
        <x:v>0</x:v>
      </x:c>
    </x:row>
    <x:row r="137" ht="36" customHeight="1">
      <x:c r="A137" s="34"/>
      <x:c r="B137" s="34"/>
      <x:c r="C137" s="35"/>
      <x:c r="D137" s="36"/>
      <x:c r="E137" s="36"/>
      <x:c r="F137" s="37"/>
      <x:c r="G137" s="38" t="n">
        <x:f>IF(K137=0,0,IF(H137="",1,-1))</x:f>
        <x:v>0</x:v>
      </x:c>
      <x:c r="H137" s="33" t="str">
        <x:f>IF(K137=0,"",IF(A137="","Enter an exit ID",IF(IF(IFERROR(OR(CODE(UPPER(LEFT(A137,1)))&lt;65,CODE(UPPER(LEFT(A137,1)))&gt;90),TRUE),TRUE,OR(NOT(ISTEXT(A137)),LEN(A137)&gt;64,LEN(A137)&lt;&gt;LEN(SUBSTITUTE(A137,"*","")),LEN(A137)&lt;&gt;LEN(SUBSTITUTE(A137,"?","")),LEN(A137)&lt;&gt;LEN(SUBSTITUTE(A137,"~","")),LEN(A137)&lt;&gt;LEN(SUBSTITUTE(A137,"=","")),LEN(A137)&lt;&gt;LEN(SUBSTITUTE(A137,"&lt;","")),LEN(A137)&lt;&gt;LEN(SUBSTITUTE(A137,"&gt;","")))),"IDs: text starting with A–Z, up to 64 characters; do not use *, ?, ~, =, &lt; or &gt;. Example: T-001.",IF(COUNTIFS('Exits'!$A$9:$A$608,A137)&lt;&gt;1,"Exit ID is duplicated",IF(B137="","Enter the parent trade ID",IF(IF(IFERROR(OR(CODE(UPPER(LEFT(B137,1)))&lt;65,CODE(UPPER(LEFT(B137,1)))&gt;90),TRUE),TRUE,OR(NOT(ISTEXT(B137)),LEN(B137)&gt;64,LEN(B137)&lt;&gt;LEN(SUBSTITUTE(B137,"*","")),LEN(B137)&lt;&gt;LEN(SUBSTITUTE(B137,"?","")),LEN(B137)&lt;&gt;LEN(SUBSTITUTE(B137,"~","")),LEN(B137)&lt;&gt;LEN(SUBSTITUTE(B137,"=","")),LEN(B137)&lt;&gt;LEN(SUBSTITUTE(B137,"&lt;","")),LEN(B137)&lt;&gt;LEN(SUBSTITUTE(B137,"&gt;","")))),"IDs: text starting with A–Z, up to 64 characters; do not use *, ?, ~, =, &lt; or &gt;. Example: T-001.",IF(COUNTIFS('Trades'!$A$9:$A$208,B137)&lt;&gt;1,"Parent trade ID must match one Trades row",IF(NOT(ISNUMBER(C137)),"Enter a valid closing date/time",IF(OR(C137&lt;1,C137&gt;2958465),"Enter a valid closing date/time",IF(NOT(ISNUMBER(D137)),"Enter a positive closed quantity",IF(OR(D137&lt;=0,D137&gt;1000000,ROUND(D137,8)&lt;&gt;D137),"Enter a positive closed quantity",IF(NOT(ISNUMBER(INDEX('Trades'!$D$9:$D$208,MATCH(B137,'Trades'!$A$9:$A$208,0)))),"Enter a valid opening date/time",IF(C137&lt;INDEX('Trades'!$D$9:$D$208,MATCH(B137,'Trades'!$A$9:$A$208,0)),"Exit precedes the opening",IF(AND(E137&lt;&gt;"",OR(NOT(ISNUMBER(E137)),E137&lt;=0)),"Enter a positive price or leave blank",IF(AND(F137&lt;&gt;"",NOT(ISNUMBER(F137))),"Gross P&amp;L must be numeric or blank",IF(AND(ISNUMBER(F137),OR(ABS(F137)&gt;1000000000,ROUND(F137,2)&lt;&gt;F137)),"Money: at most 2 decimals; absolute input value ≤ 1,000,000,000.",""))))))))))))))))</x:f>
      </x:c>
      <x:c r="I137" s="29" t="str">
        <x:f>IF(ISNUMBER(D137),ROUND(D137,8),"")</x:f>
      </x:c>
      <x:c r="J137" s="29" t="n">
        <x:f>IF(ISNUMBER(F137),1,0)</x:f>
        <x:v>0</x:v>
      </x:c>
      <x:c r="K137" s="29" t="n">
        <x:f>IF(COUNTA(A137:F137)=0,0,1)</x:f>
        <x:v>0</x:v>
      </x:c>
    </x:row>
    <x:row r="138" ht="36" customHeight="1">
      <x:c r="A138" s="34"/>
      <x:c r="B138" s="34"/>
      <x:c r="C138" s="35"/>
      <x:c r="D138" s="36"/>
      <x:c r="E138" s="36"/>
      <x:c r="F138" s="37"/>
      <x:c r="G138" s="38" t="n">
        <x:f>IF(K138=0,0,IF(H138="",1,-1))</x:f>
        <x:v>0</x:v>
      </x:c>
      <x:c r="H138" s="33" t="str">
        <x:f>IF(K138=0,"",IF(A138="","Enter an exit ID",IF(IF(IFERROR(OR(CODE(UPPER(LEFT(A138,1)))&lt;65,CODE(UPPER(LEFT(A138,1)))&gt;90),TRUE),TRUE,OR(NOT(ISTEXT(A138)),LEN(A138)&gt;64,LEN(A138)&lt;&gt;LEN(SUBSTITUTE(A138,"*","")),LEN(A138)&lt;&gt;LEN(SUBSTITUTE(A138,"?","")),LEN(A138)&lt;&gt;LEN(SUBSTITUTE(A138,"~","")),LEN(A138)&lt;&gt;LEN(SUBSTITUTE(A138,"=","")),LEN(A138)&lt;&gt;LEN(SUBSTITUTE(A138,"&lt;","")),LEN(A138)&lt;&gt;LEN(SUBSTITUTE(A138,"&gt;","")))),"IDs: text starting with A–Z, up to 64 characters; do not use *, ?, ~, =, &lt; or &gt;. Example: T-001.",IF(COUNTIFS('Exits'!$A$9:$A$608,A138)&lt;&gt;1,"Exit ID is duplicated",IF(B138="","Enter the parent trade ID",IF(IF(IFERROR(OR(CODE(UPPER(LEFT(B138,1)))&lt;65,CODE(UPPER(LEFT(B138,1)))&gt;90),TRUE),TRUE,OR(NOT(ISTEXT(B138)),LEN(B138)&gt;64,LEN(B138)&lt;&gt;LEN(SUBSTITUTE(B138,"*","")),LEN(B138)&lt;&gt;LEN(SUBSTITUTE(B138,"?","")),LEN(B138)&lt;&gt;LEN(SUBSTITUTE(B138,"~","")),LEN(B138)&lt;&gt;LEN(SUBSTITUTE(B138,"=","")),LEN(B138)&lt;&gt;LEN(SUBSTITUTE(B138,"&lt;","")),LEN(B138)&lt;&gt;LEN(SUBSTITUTE(B138,"&gt;","")))),"IDs: text starting with A–Z, up to 64 characters; do not use *, ?, ~, =, &lt; or &gt;. Example: T-001.",IF(COUNTIFS('Trades'!$A$9:$A$208,B138)&lt;&gt;1,"Parent trade ID must match one Trades row",IF(NOT(ISNUMBER(C138)),"Enter a valid closing date/time",IF(OR(C138&lt;1,C138&gt;2958465),"Enter a valid closing date/time",IF(NOT(ISNUMBER(D138)),"Enter a positive closed quantity",IF(OR(D138&lt;=0,D138&gt;1000000,ROUND(D138,8)&lt;&gt;D138),"Enter a positive closed quantity",IF(NOT(ISNUMBER(INDEX('Trades'!$D$9:$D$208,MATCH(B138,'Trades'!$A$9:$A$208,0)))),"Enter a valid opening date/time",IF(C138&lt;INDEX('Trades'!$D$9:$D$208,MATCH(B138,'Trades'!$A$9:$A$208,0)),"Exit precedes the opening",IF(AND(E138&lt;&gt;"",OR(NOT(ISNUMBER(E138)),E138&lt;=0)),"Enter a positive price or leave blank",IF(AND(F138&lt;&gt;"",NOT(ISNUMBER(F138))),"Gross P&amp;L must be numeric or blank",IF(AND(ISNUMBER(F138),OR(ABS(F138)&gt;1000000000,ROUND(F138,2)&lt;&gt;F138)),"Money: at most 2 decimals; absolute input value ≤ 1,000,000,000.",""))))))))))))))))</x:f>
      </x:c>
      <x:c r="I138" s="29" t="str">
        <x:f>IF(ISNUMBER(D138),ROUND(D138,8),"")</x:f>
      </x:c>
      <x:c r="J138" s="29" t="n">
        <x:f>IF(ISNUMBER(F138),1,0)</x:f>
        <x:v>0</x:v>
      </x:c>
      <x:c r="K138" s="29" t="n">
        <x:f>IF(COUNTA(A138:F138)=0,0,1)</x:f>
        <x:v>0</x:v>
      </x:c>
    </x:row>
    <x:row r="139" ht="36" customHeight="1">
      <x:c r="A139" s="34"/>
      <x:c r="B139" s="34"/>
      <x:c r="C139" s="35"/>
      <x:c r="D139" s="36"/>
      <x:c r="E139" s="36"/>
      <x:c r="F139" s="37"/>
      <x:c r="G139" s="38" t="n">
        <x:f>IF(K139=0,0,IF(H139="",1,-1))</x:f>
        <x:v>0</x:v>
      </x:c>
      <x:c r="H139" s="33" t="str">
        <x:f>IF(K139=0,"",IF(A139="","Enter an exit ID",IF(IF(IFERROR(OR(CODE(UPPER(LEFT(A139,1)))&lt;65,CODE(UPPER(LEFT(A139,1)))&gt;90),TRUE),TRUE,OR(NOT(ISTEXT(A139)),LEN(A139)&gt;64,LEN(A139)&lt;&gt;LEN(SUBSTITUTE(A139,"*","")),LEN(A139)&lt;&gt;LEN(SUBSTITUTE(A139,"?","")),LEN(A139)&lt;&gt;LEN(SUBSTITUTE(A139,"~","")),LEN(A139)&lt;&gt;LEN(SUBSTITUTE(A139,"=","")),LEN(A139)&lt;&gt;LEN(SUBSTITUTE(A139,"&lt;","")),LEN(A139)&lt;&gt;LEN(SUBSTITUTE(A139,"&gt;","")))),"IDs: text starting with A–Z, up to 64 characters; do not use *, ?, ~, =, &lt; or &gt;. Example: T-001.",IF(COUNTIFS('Exits'!$A$9:$A$608,A139)&lt;&gt;1,"Exit ID is duplicated",IF(B139="","Enter the parent trade ID",IF(IF(IFERROR(OR(CODE(UPPER(LEFT(B139,1)))&lt;65,CODE(UPPER(LEFT(B139,1)))&gt;90),TRUE),TRUE,OR(NOT(ISTEXT(B139)),LEN(B139)&gt;64,LEN(B139)&lt;&gt;LEN(SUBSTITUTE(B139,"*","")),LEN(B139)&lt;&gt;LEN(SUBSTITUTE(B139,"?","")),LEN(B139)&lt;&gt;LEN(SUBSTITUTE(B139,"~","")),LEN(B139)&lt;&gt;LEN(SUBSTITUTE(B139,"=","")),LEN(B139)&lt;&gt;LEN(SUBSTITUTE(B139,"&lt;","")),LEN(B139)&lt;&gt;LEN(SUBSTITUTE(B139,"&gt;","")))),"IDs: text starting with A–Z, up to 64 characters; do not use *, ?, ~, =, &lt; or &gt;. Example: T-001.",IF(COUNTIFS('Trades'!$A$9:$A$208,B139)&lt;&gt;1,"Parent trade ID must match one Trades row",IF(NOT(ISNUMBER(C139)),"Enter a valid closing date/time",IF(OR(C139&lt;1,C139&gt;2958465),"Enter a valid closing date/time",IF(NOT(ISNUMBER(D139)),"Enter a positive closed quantity",IF(OR(D139&lt;=0,D139&gt;1000000,ROUND(D139,8)&lt;&gt;D139),"Enter a positive closed quantity",IF(NOT(ISNUMBER(INDEX('Trades'!$D$9:$D$208,MATCH(B139,'Trades'!$A$9:$A$208,0)))),"Enter a valid opening date/time",IF(C139&lt;INDEX('Trades'!$D$9:$D$208,MATCH(B139,'Trades'!$A$9:$A$208,0)),"Exit precedes the opening",IF(AND(E139&lt;&gt;"",OR(NOT(ISNUMBER(E139)),E139&lt;=0)),"Enter a positive price or leave blank",IF(AND(F139&lt;&gt;"",NOT(ISNUMBER(F139))),"Gross P&amp;L must be numeric or blank",IF(AND(ISNUMBER(F139),OR(ABS(F139)&gt;1000000000,ROUND(F139,2)&lt;&gt;F139)),"Money: at most 2 decimals; absolute input value ≤ 1,000,000,000.",""))))))))))))))))</x:f>
      </x:c>
      <x:c r="I139" s="29" t="str">
        <x:f>IF(ISNUMBER(D139),ROUND(D139,8),"")</x:f>
      </x:c>
      <x:c r="J139" s="29" t="n">
        <x:f>IF(ISNUMBER(F139),1,0)</x:f>
        <x:v>0</x:v>
      </x:c>
      <x:c r="K139" s="29" t="n">
        <x:f>IF(COUNTA(A139:F139)=0,0,1)</x:f>
        <x:v>0</x:v>
      </x:c>
    </x:row>
    <x:row r="140" ht="36" customHeight="1">
      <x:c r="A140" s="34"/>
      <x:c r="B140" s="34"/>
      <x:c r="C140" s="35"/>
      <x:c r="D140" s="36"/>
      <x:c r="E140" s="36"/>
      <x:c r="F140" s="37"/>
      <x:c r="G140" s="38" t="n">
        <x:f>IF(K140=0,0,IF(H140="",1,-1))</x:f>
        <x:v>0</x:v>
      </x:c>
      <x:c r="H140" s="33" t="str">
        <x:f>IF(K140=0,"",IF(A140="","Enter an exit ID",IF(IF(IFERROR(OR(CODE(UPPER(LEFT(A140,1)))&lt;65,CODE(UPPER(LEFT(A140,1)))&gt;90),TRUE),TRUE,OR(NOT(ISTEXT(A140)),LEN(A140)&gt;64,LEN(A140)&lt;&gt;LEN(SUBSTITUTE(A140,"*","")),LEN(A140)&lt;&gt;LEN(SUBSTITUTE(A140,"?","")),LEN(A140)&lt;&gt;LEN(SUBSTITUTE(A140,"~","")),LEN(A140)&lt;&gt;LEN(SUBSTITUTE(A140,"=","")),LEN(A140)&lt;&gt;LEN(SUBSTITUTE(A140,"&lt;","")),LEN(A140)&lt;&gt;LEN(SUBSTITUTE(A140,"&gt;","")))),"IDs: text starting with A–Z, up to 64 characters; do not use *, ?, ~, =, &lt; or &gt;. Example: T-001.",IF(COUNTIFS('Exits'!$A$9:$A$608,A140)&lt;&gt;1,"Exit ID is duplicated",IF(B140="","Enter the parent trade ID",IF(IF(IFERROR(OR(CODE(UPPER(LEFT(B140,1)))&lt;65,CODE(UPPER(LEFT(B140,1)))&gt;90),TRUE),TRUE,OR(NOT(ISTEXT(B140)),LEN(B140)&gt;64,LEN(B140)&lt;&gt;LEN(SUBSTITUTE(B140,"*","")),LEN(B140)&lt;&gt;LEN(SUBSTITUTE(B140,"?","")),LEN(B140)&lt;&gt;LEN(SUBSTITUTE(B140,"~","")),LEN(B140)&lt;&gt;LEN(SUBSTITUTE(B140,"=","")),LEN(B140)&lt;&gt;LEN(SUBSTITUTE(B140,"&lt;","")),LEN(B140)&lt;&gt;LEN(SUBSTITUTE(B140,"&gt;","")))),"IDs: text starting with A–Z, up to 64 characters; do not use *, ?, ~, =, &lt; or &gt;. Example: T-001.",IF(COUNTIFS('Trades'!$A$9:$A$208,B140)&lt;&gt;1,"Parent trade ID must match one Trades row",IF(NOT(ISNUMBER(C140)),"Enter a valid closing date/time",IF(OR(C140&lt;1,C140&gt;2958465),"Enter a valid closing date/time",IF(NOT(ISNUMBER(D140)),"Enter a positive closed quantity",IF(OR(D140&lt;=0,D140&gt;1000000,ROUND(D140,8)&lt;&gt;D140),"Enter a positive closed quantity",IF(NOT(ISNUMBER(INDEX('Trades'!$D$9:$D$208,MATCH(B140,'Trades'!$A$9:$A$208,0)))),"Enter a valid opening date/time",IF(C140&lt;INDEX('Trades'!$D$9:$D$208,MATCH(B140,'Trades'!$A$9:$A$208,0)),"Exit precedes the opening",IF(AND(E140&lt;&gt;"",OR(NOT(ISNUMBER(E140)),E140&lt;=0)),"Enter a positive price or leave blank",IF(AND(F140&lt;&gt;"",NOT(ISNUMBER(F140))),"Gross P&amp;L must be numeric or blank",IF(AND(ISNUMBER(F140),OR(ABS(F140)&gt;1000000000,ROUND(F140,2)&lt;&gt;F140)),"Money: at most 2 decimals; absolute input value ≤ 1,000,000,000.",""))))))))))))))))</x:f>
      </x:c>
      <x:c r="I140" s="29" t="str">
        <x:f>IF(ISNUMBER(D140),ROUND(D140,8),"")</x:f>
      </x:c>
      <x:c r="J140" s="29" t="n">
        <x:f>IF(ISNUMBER(F140),1,0)</x:f>
        <x:v>0</x:v>
      </x:c>
      <x:c r="K140" s="29" t="n">
        <x:f>IF(COUNTA(A140:F140)=0,0,1)</x:f>
        <x:v>0</x:v>
      </x:c>
    </x:row>
    <x:row r="141" ht="36" customHeight="1">
      <x:c r="A141" s="34"/>
      <x:c r="B141" s="34"/>
      <x:c r="C141" s="35"/>
      <x:c r="D141" s="36"/>
      <x:c r="E141" s="36"/>
      <x:c r="F141" s="37"/>
      <x:c r="G141" s="38" t="n">
        <x:f>IF(K141=0,0,IF(H141="",1,-1))</x:f>
        <x:v>0</x:v>
      </x:c>
      <x:c r="H141" s="33" t="str">
        <x:f>IF(K141=0,"",IF(A141="","Enter an exit ID",IF(IF(IFERROR(OR(CODE(UPPER(LEFT(A141,1)))&lt;65,CODE(UPPER(LEFT(A141,1)))&gt;90),TRUE),TRUE,OR(NOT(ISTEXT(A141)),LEN(A141)&gt;64,LEN(A141)&lt;&gt;LEN(SUBSTITUTE(A141,"*","")),LEN(A141)&lt;&gt;LEN(SUBSTITUTE(A141,"?","")),LEN(A141)&lt;&gt;LEN(SUBSTITUTE(A141,"~","")),LEN(A141)&lt;&gt;LEN(SUBSTITUTE(A141,"=","")),LEN(A141)&lt;&gt;LEN(SUBSTITUTE(A141,"&lt;","")),LEN(A141)&lt;&gt;LEN(SUBSTITUTE(A141,"&gt;","")))),"IDs: text starting with A–Z, up to 64 characters; do not use *, ?, ~, =, &lt; or &gt;. Example: T-001.",IF(COUNTIFS('Exits'!$A$9:$A$608,A141)&lt;&gt;1,"Exit ID is duplicated",IF(B141="","Enter the parent trade ID",IF(IF(IFERROR(OR(CODE(UPPER(LEFT(B141,1)))&lt;65,CODE(UPPER(LEFT(B141,1)))&gt;90),TRUE),TRUE,OR(NOT(ISTEXT(B141)),LEN(B141)&gt;64,LEN(B141)&lt;&gt;LEN(SUBSTITUTE(B141,"*","")),LEN(B141)&lt;&gt;LEN(SUBSTITUTE(B141,"?","")),LEN(B141)&lt;&gt;LEN(SUBSTITUTE(B141,"~","")),LEN(B141)&lt;&gt;LEN(SUBSTITUTE(B141,"=","")),LEN(B141)&lt;&gt;LEN(SUBSTITUTE(B141,"&lt;","")),LEN(B141)&lt;&gt;LEN(SUBSTITUTE(B141,"&gt;","")))),"IDs: text starting with A–Z, up to 64 characters; do not use *, ?, ~, =, &lt; or &gt;. Example: T-001.",IF(COUNTIFS('Trades'!$A$9:$A$208,B141)&lt;&gt;1,"Parent trade ID must match one Trades row",IF(NOT(ISNUMBER(C141)),"Enter a valid closing date/time",IF(OR(C141&lt;1,C141&gt;2958465),"Enter a valid closing date/time",IF(NOT(ISNUMBER(D141)),"Enter a positive closed quantity",IF(OR(D141&lt;=0,D141&gt;1000000,ROUND(D141,8)&lt;&gt;D141),"Enter a positive closed quantity",IF(NOT(ISNUMBER(INDEX('Trades'!$D$9:$D$208,MATCH(B141,'Trades'!$A$9:$A$208,0)))),"Enter a valid opening date/time",IF(C141&lt;INDEX('Trades'!$D$9:$D$208,MATCH(B141,'Trades'!$A$9:$A$208,0)),"Exit precedes the opening",IF(AND(E141&lt;&gt;"",OR(NOT(ISNUMBER(E141)),E141&lt;=0)),"Enter a positive price or leave blank",IF(AND(F141&lt;&gt;"",NOT(ISNUMBER(F141))),"Gross P&amp;L must be numeric or blank",IF(AND(ISNUMBER(F141),OR(ABS(F141)&gt;1000000000,ROUND(F141,2)&lt;&gt;F141)),"Money: at most 2 decimals; absolute input value ≤ 1,000,000,000.",""))))))))))))))))</x:f>
      </x:c>
      <x:c r="I141" s="29" t="str">
        <x:f>IF(ISNUMBER(D141),ROUND(D141,8),"")</x:f>
      </x:c>
      <x:c r="J141" s="29" t="n">
        <x:f>IF(ISNUMBER(F141),1,0)</x:f>
        <x:v>0</x:v>
      </x:c>
      <x:c r="K141" s="29" t="n">
        <x:f>IF(COUNTA(A141:F141)=0,0,1)</x:f>
        <x:v>0</x:v>
      </x:c>
    </x:row>
    <x:row r="142" ht="36" customHeight="1">
      <x:c r="A142" s="34"/>
      <x:c r="B142" s="34"/>
      <x:c r="C142" s="35"/>
      <x:c r="D142" s="36"/>
      <x:c r="E142" s="36"/>
      <x:c r="F142" s="37"/>
      <x:c r="G142" s="38" t="n">
        <x:f>IF(K142=0,0,IF(H142="",1,-1))</x:f>
        <x:v>0</x:v>
      </x:c>
      <x:c r="H142" s="33" t="str">
        <x:f>IF(K142=0,"",IF(A142="","Enter an exit ID",IF(IF(IFERROR(OR(CODE(UPPER(LEFT(A142,1)))&lt;65,CODE(UPPER(LEFT(A142,1)))&gt;90),TRUE),TRUE,OR(NOT(ISTEXT(A142)),LEN(A142)&gt;64,LEN(A142)&lt;&gt;LEN(SUBSTITUTE(A142,"*","")),LEN(A142)&lt;&gt;LEN(SUBSTITUTE(A142,"?","")),LEN(A142)&lt;&gt;LEN(SUBSTITUTE(A142,"~","")),LEN(A142)&lt;&gt;LEN(SUBSTITUTE(A142,"=","")),LEN(A142)&lt;&gt;LEN(SUBSTITUTE(A142,"&lt;","")),LEN(A142)&lt;&gt;LEN(SUBSTITUTE(A142,"&gt;","")))),"IDs: text starting with A–Z, up to 64 characters; do not use *, ?, ~, =, &lt; or &gt;. Example: T-001.",IF(COUNTIFS('Exits'!$A$9:$A$608,A142)&lt;&gt;1,"Exit ID is duplicated",IF(B142="","Enter the parent trade ID",IF(IF(IFERROR(OR(CODE(UPPER(LEFT(B142,1)))&lt;65,CODE(UPPER(LEFT(B142,1)))&gt;90),TRUE),TRUE,OR(NOT(ISTEXT(B142)),LEN(B142)&gt;64,LEN(B142)&lt;&gt;LEN(SUBSTITUTE(B142,"*","")),LEN(B142)&lt;&gt;LEN(SUBSTITUTE(B142,"?","")),LEN(B142)&lt;&gt;LEN(SUBSTITUTE(B142,"~","")),LEN(B142)&lt;&gt;LEN(SUBSTITUTE(B142,"=","")),LEN(B142)&lt;&gt;LEN(SUBSTITUTE(B142,"&lt;","")),LEN(B142)&lt;&gt;LEN(SUBSTITUTE(B142,"&gt;","")))),"IDs: text starting with A–Z, up to 64 characters; do not use *, ?, ~, =, &lt; or &gt;. Example: T-001.",IF(COUNTIFS('Trades'!$A$9:$A$208,B142)&lt;&gt;1,"Parent trade ID must match one Trades row",IF(NOT(ISNUMBER(C142)),"Enter a valid closing date/time",IF(OR(C142&lt;1,C142&gt;2958465),"Enter a valid closing date/time",IF(NOT(ISNUMBER(D142)),"Enter a positive closed quantity",IF(OR(D142&lt;=0,D142&gt;1000000,ROUND(D142,8)&lt;&gt;D142),"Enter a positive closed quantity",IF(NOT(ISNUMBER(INDEX('Trades'!$D$9:$D$208,MATCH(B142,'Trades'!$A$9:$A$208,0)))),"Enter a valid opening date/time",IF(C142&lt;INDEX('Trades'!$D$9:$D$208,MATCH(B142,'Trades'!$A$9:$A$208,0)),"Exit precedes the opening",IF(AND(E142&lt;&gt;"",OR(NOT(ISNUMBER(E142)),E142&lt;=0)),"Enter a positive price or leave blank",IF(AND(F142&lt;&gt;"",NOT(ISNUMBER(F142))),"Gross P&amp;L must be numeric or blank",IF(AND(ISNUMBER(F142),OR(ABS(F142)&gt;1000000000,ROUND(F142,2)&lt;&gt;F142)),"Money: at most 2 decimals; absolute input value ≤ 1,000,000,000.",""))))))))))))))))</x:f>
      </x:c>
      <x:c r="I142" s="29" t="str">
        <x:f>IF(ISNUMBER(D142),ROUND(D142,8),"")</x:f>
      </x:c>
      <x:c r="J142" s="29" t="n">
        <x:f>IF(ISNUMBER(F142),1,0)</x:f>
        <x:v>0</x:v>
      </x:c>
      <x:c r="K142" s="29" t="n">
        <x:f>IF(COUNTA(A142:F142)=0,0,1)</x:f>
        <x:v>0</x:v>
      </x:c>
    </x:row>
    <x:row r="143" ht="36" customHeight="1">
      <x:c r="A143" s="34"/>
      <x:c r="B143" s="34"/>
      <x:c r="C143" s="35"/>
      <x:c r="D143" s="36"/>
      <x:c r="E143" s="36"/>
      <x:c r="F143" s="37"/>
      <x:c r="G143" s="38" t="n">
        <x:f>IF(K143=0,0,IF(H143="",1,-1))</x:f>
        <x:v>0</x:v>
      </x:c>
      <x:c r="H143" s="33" t="str">
        <x:f>IF(K143=0,"",IF(A143="","Enter an exit ID",IF(IF(IFERROR(OR(CODE(UPPER(LEFT(A143,1)))&lt;65,CODE(UPPER(LEFT(A143,1)))&gt;90),TRUE),TRUE,OR(NOT(ISTEXT(A143)),LEN(A143)&gt;64,LEN(A143)&lt;&gt;LEN(SUBSTITUTE(A143,"*","")),LEN(A143)&lt;&gt;LEN(SUBSTITUTE(A143,"?","")),LEN(A143)&lt;&gt;LEN(SUBSTITUTE(A143,"~","")),LEN(A143)&lt;&gt;LEN(SUBSTITUTE(A143,"=","")),LEN(A143)&lt;&gt;LEN(SUBSTITUTE(A143,"&lt;","")),LEN(A143)&lt;&gt;LEN(SUBSTITUTE(A143,"&gt;","")))),"IDs: text starting with A–Z, up to 64 characters; do not use *, ?, ~, =, &lt; or &gt;. Example: T-001.",IF(COUNTIFS('Exits'!$A$9:$A$608,A143)&lt;&gt;1,"Exit ID is duplicated",IF(B143="","Enter the parent trade ID",IF(IF(IFERROR(OR(CODE(UPPER(LEFT(B143,1)))&lt;65,CODE(UPPER(LEFT(B143,1)))&gt;90),TRUE),TRUE,OR(NOT(ISTEXT(B143)),LEN(B143)&gt;64,LEN(B143)&lt;&gt;LEN(SUBSTITUTE(B143,"*","")),LEN(B143)&lt;&gt;LEN(SUBSTITUTE(B143,"?","")),LEN(B143)&lt;&gt;LEN(SUBSTITUTE(B143,"~","")),LEN(B143)&lt;&gt;LEN(SUBSTITUTE(B143,"=","")),LEN(B143)&lt;&gt;LEN(SUBSTITUTE(B143,"&lt;","")),LEN(B143)&lt;&gt;LEN(SUBSTITUTE(B143,"&gt;","")))),"IDs: text starting with A–Z, up to 64 characters; do not use *, ?, ~, =, &lt; or &gt;. Example: T-001.",IF(COUNTIFS('Trades'!$A$9:$A$208,B143)&lt;&gt;1,"Parent trade ID must match one Trades row",IF(NOT(ISNUMBER(C143)),"Enter a valid closing date/time",IF(OR(C143&lt;1,C143&gt;2958465),"Enter a valid closing date/time",IF(NOT(ISNUMBER(D143)),"Enter a positive closed quantity",IF(OR(D143&lt;=0,D143&gt;1000000,ROUND(D143,8)&lt;&gt;D143),"Enter a positive closed quantity",IF(NOT(ISNUMBER(INDEX('Trades'!$D$9:$D$208,MATCH(B143,'Trades'!$A$9:$A$208,0)))),"Enter a valid opening date/time",IF(C143&lt;INDEX('Trades'!$D$9:$D$208,MATCH(B143,'Trades'!$A$9:$A$208,0)),"Exit precedes the opening",IF(AND(E143&lt;&gt;"",OR(NOT(ISNUMBER(E143)),E143&lt;=0)),"Enter a positive price or leave blank",IF(AND(F143&lt;&gt;"",NOT(ISNUMBER(F143))),"Gross P&amp;L must be numeric or blank",IF(AND(ISNUMBER(F143),OR(ABS(F143)&gt;1000000000,ROUND(F143,2)&lt;&gt;F143)),"Money: at most 2 decimals; absolute input value ≤ 1,000,000,000.",""))))))))))))))))</x:f>
      </x:c>
      <x:c r="I143" s="29" t="str">
        <x:f>IF(ISNUMBER(D143),ROUND(D143,8),"")</x:f>
      </x:c>
      <x:c r="J143" s="29" t="n">
        <x:f>IF(ISNUMBER(F143),1,0)</x:f>
        <x:v>0</x:v>
      </x:c>
      <x:c r="K143" s="29" t="n">
        <x:f>IF(COUNTA(A143:F143)=0,0,1)</x:f>
        <x:v>0</x:v>
      </x:c>
    </x:row>
    <x:row r="144" ht="36" customHeight="1">
      <x:c r="A144" s="34"/>
      <x:c r="B144" s="34"/>
      <x:c r="C144" s="35"/>
      <x:c r="D144" s="36"/>
      <x:c r="E144" s="36"/>
      <x:c r="F144" s="37"/>
      <x:c r="G144" s="38" t="n">
        <x:f>IF(K144=0,0,IF(H144="",1,-1))</x:f>
        <x:v>0</x:v>
      </x:c>
      <x:c r="H144" s="33" t="str">
        <x:f>IF(K144=0,"",IF(A144="","Enter an exit ID",IF(IF(IFERROR(OR(CODE(UPPER(LEFT(A144,1)))&lt;65,CODE(UPPER(LEFT(A144,1)))&gt;90),TRUE),TRUE,OR(NOT(ISTEXT(A144)),LEN(A144)&gt;64,LEN(A144)&lt;&gt;LEN(SUBSTITUTE(A144,"*","")),LEN(A144)&lt;&gt;LEN(SUBSTITUTE(A144,"?","")),LEN(A144)&lt;&gt;LEN(SUBSTITUTE(A144,"~","")),LEN(A144)&lt;&gt;LEN(SUBSTITUTE(A144,"=","")),LEN(A144)&lt;&gt;LEN(SUBSTITUTE(A144,"&lt;","")),LEN(A144)&lt;&gt;LEN(SUBSTITUTE(A144,"&gt;","")))),"IDs: text starting with A–Z, up to 64 characters; do not use *, ?, ~, =, &lt; or &gt;. Example: T-001.",IF(COUNTIFS('Exits'!$A$9:$A$608,A144)&lt;&gt;1,"Exit ID is duplicated",IF(B144="","Enter the parent trade ID",IF(IF(IFERROR(OR(CODE(UPPER(LEFT(B144,1)))&lt;65,CODE(UPPER(LEFT(B144,1)))&gt;90),TRUE),TRUE,OR(NOT(ISTEXT(B144)),LEN(B144)&gt;64,LEN(B144)&lt;&gt;LEN(SUBSTITUTE(B144,"*","")),LEN(B144)&lt;&gt;LEN(SUBSTITUTE(B144,"?","")),LEN(B144)&lt;&gt;LEN(SUBSTITUTE(B144,"~","")),LEN(B144)&lt;&gt;LEN(SUBSTITUTE(B144,"=","")),LEN(B144)&lt;&gt;LEN(SUBSTITUTE(B144,"&lt;","")),LEN(B144)&lt;&gt;LEN(SUBSTITUTE(B144,"&gt;","")))),"IDs: text starting with A–Z, up to 64 characters; do not use *, ?, ~, =, &lt; or &gt;. Example: T-001.",IF(COUNTIFS('Trades'!$A$9:$A$208,B144)&lt;&gt;1,"Parent trade ID must match one Trades row",IF(NOT(ISNUMBER(C144)),"Enter a valid closing date/time",IF(OR(C144&lt;1,C144&gt;2958465),"Enter a valid closing date/time",IF(NOT(ISNUMBER(D144)),"Enter a positive closed quantity",IF(OR(D144&lt;=0,D144&gt;1000000,ROUND(D144,8)&lt;&gt;D144),"Enter a positive closed quantity",IF(NOT(ISNUMBER(INDEX('Trades'!$D$9:$D$208,MATCH(B144,'Trades'!$A$9:$A$208,0)))),"Enter a valid opening date/time",IF(C144&lt;INDEX('Trades'!$D$9:$D$208,MATCH(B144,'Trades'!$A$9:$A$208,0)),"Exit precedes the opening",IF(AND(E144&lt;&gt;"",OR(NOT(ISNUMBER(E144)),E144&lt;=0)),"Enter a positive price or leave blank",IF(AND(F144&lt;&gt;"",NOT(ISNUMBER(F144))),"Gross P&amp;L must be numeric or blank",IF(AND(ISNUMBER(F144),OR(ABS(F144)&gt;1000000000,ROUND(F144,2)&lt;&gt;F144)),"Money: at most 2 decimals; absolute input value ≤ 1,000,000,000.",""))))))))))))))))</x:f>
      </x:c>
      <x:c r="I144" s="29" t="str">
        <x:f>IF(ISNUMBER(D144),ROUND(D144,8),"")</x:f>
      </x:c>
      <x:c r="J144" s="29" t="n">
        <x:f>IF(ISNUMBER(F144),1,0)</x:f>
        <x:v>0</x:v>
      </x:c>
      <x:c r="K144" s="29" t="n">
        <x:f>IF(COUNTA(A144:F144)=0,0,1)</x:f>
        <x:v>0</x:v>
      </x:c>
    </x:row>
    <x:row r="145" ht="36" customHeight="1">
      <x:c r="A145" s="34"/>
      <x:c r="B145" s="34"/>
      <x:c r="C145" s="35"/>
      <x:c r="D145" s="36"/>
      <x:c r="E145" s="36"/>
      <x:c r="F145" s="37"/>
      <x:c r="G145" s="38" t="n">
        <x:f>IF(K145=0,0,IF(H145="",1,-1))</x:f>
        <x:v>0</x:v>
      </x:c>
      <x:c r="H145" s="33" t="str">
        <x:f>IF(K145=0,"",IF(A145="","Enter an exit ID",IF(IF(IFERROR(OR(CODE(UPPER(LEFT(A145,1)))&lt;65,CODE(UPPER(LEFT(A145,1)))&gt;90),TRUE),TRUE,OR(NOT(ISTEXT(A145)),LEN(A145)&gt;64,LEN(A145)&lt;&gt;LEN(SUBSTITUTE(A145,"*","")),LEN(A145)&lt;&gt;LEN(SUBSTITUTE(A145,"?","")),LEN(A145)&lt;&gt;LEN(SUBSTITUTE(A145,"~","")),LEN(A145)&lt;&gt;LEN(SUBSTITUTE(A145,"=","")),LEN(A145)&lt;&gt;LEN(SUBSTITUTE(A145,"&lt;","")),LEN(A145)&lt;&gt;LEN(SUBSTITUTE(A145,"&gt;","")))),"IDs: text starting with A–Z, up to 64 characters; do not use *, ?, ~, =, &lt; or &gt;. Example: T-001.",IF(COUNTIFS('Exits'!$A$9:$A$608,A145)&lt;&gt;1,"Exit ID is duplicated",IF(B145="","Enter the parent trade ID",IF(IF(IFERROR(OR(CODE(UPPER(LEFT(B145,1)))&lt;65,CODE(UPPER(LEFT(B145,1)))&gt;90),TRUE),TRUE,OR(NOT(ISTEXT(B145)),LEN(B145)&gt;64,LEN(B145)&lt;&gt;LEN(SUBSTITUTE(B145,"*","")),LEN(B145)&lt;&gt;LEN(SUBSTITUTE(B145,"?","")),LEN(B145)&lt;&gt;LEN(SUBSTITUTE(B145,"~","")),LEN(B145)&lt;&gt;LEN(SUBSTITUTE(B145,"=","")),LEN(B145)&lt;&gt;LEN(SUBSTITUTE(B145,"&lt;","")),LEN(B145)&lt;&gt;LEN(SUBSTITUTE(B145,"&gt;","")))),"IDs: text starting with A–Z, up to 64 characters; do not use *, ?, ~, =, &lt; or &gt;. Example: T-001.",IF(COUNTIFS('Trades'!$A$9:$A$208,B145)&lt;&gt;1,"Parent trade ID must match one Trades row",IF(NOT(ISNUMBER(C145)),"Enter a valid closing date/time",IF(OR(C145&lt;1,C145&gt;2958465),"Enter a valid closing date/time",IF(NOT(ISNUMBER(D145)),"Enter a positive closed quantity",IF(OR(D145&lt;=0,D145&gt;1000000,ROUND(D145,8)&lt;&gt;D145),"Enter a positive closed quantity",IF(NOT(ISNUMBER(INDEX('Trades'!$D$9:$D$208,MATCH(B145,'Trades'!$A$9:$A$208,0)))),"Enter a valid opening date/time",IF(C145&lt;INDEX('Trades'!$D$9:$D$208,MATCH(B145,'Trades'!$A$9:$A$208,0)),"Exit precedes the opening",IF(AND(E145&lt;&gt;"",OR(NOT(ISNUMBER(E145)),E145&lt;=0)),"Enter a positive price or leave blank",IF(AND(F145&lt;&gt;"",NOT(ISNUMBER(F145))),"Gross P&amp;L must be numeric or blank",IF(AND(ISNUMBER(F145),OR(ABS(F145)&gt;1000000000,ROUND(F145,2)&lt;&gt;F145)),"Money: at most 2 decimals; absolute input value ≤ 1,000,000,000.",""))))))))))))))))</x:f>
      </x:c>
      <x:c r="I145" s="29" t="str">
        <x:f>IF(ISNUMBER(D145),ROUND(D145,8),"")</x:f>
      </x:c>
      <x:c r="J145" s="29" t="n">
        <x:f>IF(ISNUMBER(F145),1,0)</x:f>
        <x:v>0</x:v>
      </x:c>
      <x:c r="K145" s="29" t="n">
        <x:f>IF(COUNTA(A145:F145)=0,0,1)</x:f>
        <x:v>0</x:v>
      </x:c>
    </x:row>
    <x:row r="146" ht="36" customHeight="1">
      <x:c r="A146" s="34"/>
      <x:c r="B146" s="34"/>
      <x:c r="C146" s="35"/>
      <x:c r="D146" s="36"/>
      <x:c r="E146" s="36"/>
      <x:c r="F146" s="37"/>
      <x:c r="G146" s="38" t="n">
        <x:f>IF(K146=0,0,IF(H146="",1,-1))</x:f>
        <x:v>0</x:v>
      </x:c>
      <x:c r="H146" s="33" t="str">
        <x:f>IF(K146=0,"",IF(A146="","Enter an exit ID",IF(IF(IFERROR(OR(CODE(UPPER(LEFT(A146,1)))&lt;65,CODE(UPPER(LEFT(A146,1)))&gt;90),TRUE),TRUE,OR(NOT(ISTEXT(A146)),LEN(A146)&gt;64,LEN(A146)&lt;&gt;LEN(SUBSTITUTE(A146,"*","")),LEN(A146)&lt;&gt;LEN(SUBSTITUTE(A146,"?","")),LEN(A146)&lt;&gt;LEN(SUBSTITUTE(A146,"~","")),LEN(A146)&lt;&gt;LEN(SUBSTITUTE(A146,"=","")),LEN(A146)&lt;&gt;LEN(SUBSTITUTE(A146,"&lt;","")),LEN(A146)&lt;&gt;LEN(SUBSTITUTE(A146,"&gt;","")))),"IDs: text starting with A–Z, up to 64 characters; do not use *, ?, ~, =, &lt; or &gt;. Example: T-001.",IF(COUNTIFS('Exits'!$A$9:$A$608,A146)&lt;&gt;1,"Exit ID is duplicated",IF(B146="","Enter the parent trade ID",IF(IF(IFERROR(OR(CODE(UPPER(LEFT(B146,1)))&lt;65,CODE(UPPER(LEFT(B146,1)))&gt;90),TRUE),TRUE,OR(NOT(ISTEXT(B146)),LEN(B146)&gt;64,LEN(B146)&lt;&gt;LEN(SUBSTITUTE(B146,"*","")),LEN(B146)&lt;&gt;LEN(SUBSTITUTE(B146,"?","")),LEN(B146)&lt;&gt;LEN(SUBSTITUTE(B146,"~","")),LEN(B146)&lt;&gt;LEN(SUBSTITUTE(B146,"=","")),LEN(B146)&lt;&gt;LEN(SUBSTITUTE(B146,"&lt;","")),LEN(B146)&lt;&gt;LEN(SUBSTITUTE(B146,"&gt;","")))),"IDs: text starting with A–Z, up to 64 characters; do not use *, ?, ~, =, &lt; or &gt;. Example: T-001.",IF(COUNTIFS('Trades'!$A$9:$A$208,B146)&lt;&gt;1,"Parent trade ID must match one Trades row",IF(NOT(ISNUMBER(C146)),"Enter a valid closing date/time",IF(OR(C146&lt;1,C146&gt;2958465),"Enter a valid closing date/time",IF(NOT(ISNUMBER(D146)),"Enter a positive closed quantity",IF(OR(D146&lt;=0,D146&gt;1000000,ROUND(D146,8)&lt;&gt;D146),"Enter a positive closed quantity",IF(NOT(ISNUMBER(INDEX('Trades'!$D$9:$D$208,MATCH(B146,'Trades'!$A$9:$A$208,0)))),"Enter a valid opening date/time",IF(C146&lt;INDEX('Trades'!$D$9:$D$208,MATCH(B146,'Trades'!$A$9:$A$208,0)),"Exit precedes the opening",IF(AND(E146&lt;&gt;"",OR(NOT(ISNUMBER(E146)),E146&lt;=0)),"Enter a positive price or leave blank",IF(AND(F146&lt;&gt;"",NOT(ISNUMBER(F146))),"Gross P&amp;L must be numeric or blank",IF(AND(ISNUMBER(F146),OR(ABS(F146)&gt;1000000000,ROUND(F146,2)&lt;&gt;F146)),"Money: at most 2 decimals; absolute input value ≤ 1,000,000,000.",""))))))))))))))))</x:f>
      </x:c>
      <x:c r="I146" s="29" t="str">
        <x:f>IF(ISNUMBER(D146),ROUND(D146,8),"")</x:f>
      </x:c>
      <x:c r="J146" s="29" t="n">
        <x:f>IF(ISNUMBER(F146),1,0)</x:f>
        <x:v>0</x:v>
      </x:c>
      <x:c r="K146" s="29" t="n">
        <x:f>IF(COUNTA(A146:F146)=0,0,1)</x:f>
        <x:v>0</x:v>
      </x:c>
    </x:row>
    <x:row r="147" ht="36" customHeight="1">
      <x:c r="A147" s="34"/>
      <x:c r="B147" s="34"/>
      <x:c r="C147" s="35"/>
      <x:c r="D147" s="36"/>
      <x:c r="E147" s="36"/>
      <x:c r="F147" s="37"/>
      <x:c r="G147" s="38" t="n">
        <x:f>IF(K147=0,0,IF(H147="",1,-1))</x:f>
        <x:v>0</x:v>
      </x:c>
      <x:c r="H147" s="33" t="str">
        <x:f>IF(K147=0,"",IF(A147="","Enter an exit ID",IF(IF(IFERROR(OR(CODE(UPPER(LEFT(A147,1)))&lt;65,CODE(UPPER(LEFT(A147,1)))&gt;90),TRUE),TRUE,OR(NOT(ISTEXT(A147)),LEN(A147)&gt;64,LEN(A147)&lt;&gt;LEN(SUBSTITUTE(A147,"*","")),LEN(A147)&lt;&gt;LEN(SUBSTITUTE(A147,"?","")),LEN(A147)&lt;&gt;LEN(SUBSTITUTE(A147,"~","")),LEN(A147)&lt;&gt;LEN(SUBSTITUTE(A147,"=","")),LEN(A147)&lt;&gt;LEN(SUBSTITUTE(A147,"&lt;","")),LEN(A147)&lt;&gt;LEN(SUBSTITUTE(A147,"&gt;","")))),"IDs: text starting with A–Z, up to 64 characters; do not use *, ?, ~, =, &lt; or &gt;. Example: T-001.",IF(COUNTIFS('Exits'!$A$9:$A$608,A147)&lt;&gt;1,"Exit ID is duplicated",IF(B147="","Enter the parent trade ID",IF(IF(IFERROR(OR(CODE(UPPER(LEFT(B147,1)))&lt;65,CODE(UPPER(LEFT(B147,1)))&gt;90),TRUE),TRUE,OR(NOT(ISTEXT(B147)),LEN(B147)&gt;64,LEN(B147)&lt;&gt;LEN(SUBSTITUTE(B147,"*","")),LEN(B147)&lt;&gt;LEN(SUBSTITUTE(B147,"?","")),LEN(B147)&lt;&gt;LEN(SUBSTITUTE(B147,"~","")),LEN(B147)&lt;&gt;LEN(SUBSTITUTE(B147,"=","")),LEN(B147)&lt;&gt;LEN(SUBSTITUTE(B147,"&lt;","")),LEN(B147)&lt;&gt;LEN(SUBSTITUTE(B147,"&gt;","")))),"IDs: text starting with A–Z, up to 64 characters; do not use *, ?, ~, =, &lt; or &gt;. Example: T-001.",IF(COUNTIFS('Trades'!$A$9:$A$208,B147)&lt;&gt;1,"Parent trade ID must match one Trades row",IF(NOT(ISNUMBER(C147)),"Enter a valid closing date/time",IF(OR(C147&lt;1,C147&gt;2958465),"Enter a valid closing date/time",IF(NOT(ISNUMBER(D147)),"Enter a positive closed quantity",IF(OR(D147&lt;=0,D147&gt;1000000,ROUND(D147,8)&lt;&gt;D147),"Enter a positive closed quantity",IF(NOT(ISNUMBER(INDEX('Trades'!$D$9:$D$208,MATCH(B147,'Trades'!$A$9:$A$208,0)))),"Enter a valid opening date/time",IF(C147&lt;INDEX('Trades'!$D$9:$D$208,MATCH(B147,'Trades'!$A$9:$A$208,0)),"Exit precedes the opening",IF(AND(E147&lt;&gt;"",OR(NOT(ISNUMBER(E147)),E147&lt;=0)),"Enter a positive price or leave blank",IF(AND(F147&lt;&gt;"",NOT(ISNUMBER(F147))),"Gross P&amp;L must be numeric or blank",IF(AND(ISNUMBER(F147),OR(ABS(F147)&gt;1000000000,ROUND(F147,2)&lt;&gt;F147)),"Money: at most 2 decimals; absolute input value ≤ 1,000,000,000.",""))))))))))))))))</x:f>
      </x:c>
      <x:c r="I147" s="29" t="str">
        <x:f>IF(ISNUMBER(D147),ROUND(D147,8),"")</x:f>
      </x:c>
      <x:c r="J147" s="29" t="n">
        <x:f>IF(ISNUMBER(F147),1,0)</x:f>
        <x:v>0</x:v>
      </x:c>
      <x:c r="K147" s="29" t="n">
        <x:f>IF(COUNTA(A147:F147)=0,0,1)</x:f>
        <x:v>0</x:v>
      </x:c>
    </x:row>
    <x:row r="148" ht="36" customHeight="1">
      <x:c r="A148" s="34"/>
      <x:c r="B148" s="34"/>
      <x:c r="C148" s="35"/>
      <x:c r="D148" s="36"/>
      <x:c r="E148" s="36"/>
      <x:c r="F148" s="37"/>
      <x:c r="G148" s="38" t="n">
        <x:f>IF(K148=0,0,IF(H148="",1,-1))</x:f>
        <x:v>0</x:v>
      </x:c>
      <x:c r="H148" s="33" t="str">
        <x:f>IF(K148=0,"",IF(A148="","Enter an exit ID",IF(IF(IFERROR(OR(CODE(UPPER(LEFT(A148,1)))&lt;65,CODE(UPPER(LEFT(A148,1)))&gt;90),TRUE),TRUE,OR(NOT(ISTEXT(A148)),LEN(A148)&gt;64,LEN(A148)&lt;&gt;LEN(SUBSTITUTE(A148,"*","")),LEN(A148)&lt;&gt;LEN(SUBSTITUTE(A148,"?","")),LEN(A148)&lt;&gt;LEN(SUBSTITUTE(A148,"~","")),LEN(A148)&lt;&gt;LEN(SUBSTITUTE(A148,"=","")),LEN(A148)&lt;&gt;LEN(SUBSTITUTE(A148,"&lt;","")),LEN(A148)&lt;&gt;LEN(SUBSTITUTE(A148,"&gt;","")))),"IDs: text starting with A–Z, up to 64 characters; do not use *, ?, ~, =, &lt; or &gt;. Example: T-001.",IF(COUNTIFS('Exits'!$A$9:$A$608,A148)&lt;&gt;1,"Exit ID is duplicated",IF(B148="","Enter the parent trade ID",IF(IF(IFERROR(OR(CODE(UPPER(LEFT(B148,1)))&lt;65,CODE(UPPER(LEFT(B148,1)))&gt;90),TRUE),TRUE,OR(NOT(ISTEXT(B148)),LEN(B148)&gt;64,LEN(B148)&lt;&gt;LEN(SUBSTITUTE(B148,"*","")),LEN(B148)&lt;&gt;LEN(SUBSTITUTE(B148,"?","")),LEN(B148)&lt;&gt;LEN(SUBSTITUTE(B148,"~","")),LEN(B148)&lt;&gt;LEN(SUBSTITUTE(B148,"=","")),LEN(B148)&lt;&gt;LEN(SUBSTITUTE(B148,"&lt;","")),LEN(B148)&lt;&gt;LEN(SUBSTITUTE(B148,"&gt;","")))),"IDs: text starting with A–Z, up to 64 characters; do not use *, ?, ~, =, &lt; or &gt;. Example: T-001.",IF(COUNTIFS('Trades'!$A$9:$A$208,B148)&lt;&gt;1,"Parent trade ID must match one Trades row",IF(NOT(ISNUMBER(C148)),"Enter a valid closing date/time",IF(OR(C148&lt;1,C148&gt;2958465),"Enter a valid closing date/time",IF(NOT(ISNUMBER(D148)),"Enter a positive closed quantity",IF(OR(D148&lt;=0,D148&gt;1000000,ROUND(D148,8)&lt;&gt;D148),"Enter a positive closed quantity",IF(NOT(ISNUMBER(INDEX('Trades'!$D$9:$D$208,MATCH(B148,'Trades'!$A$9:$A$208,0)))),"Enter a valid opening date/time",IF(C148&lt;INDEX('Trades'!$D$9:$D$208,MATCH(B148,'Trades'!$A$9:$A$208,0)),"Exit precedes the opening",IF(AND(E148&lt;&gt;"",OR(NOT(ISNUMBER(E148)),E148&lt;=0)),"Enter a positive price or leave blank",IF(AND(F148&lt;&gt;"",NOT(ISNUMBER(F148))),"Gross P&amp;L must be numeric or blank",IF(AND(ISNUMBER(F148),OR(ABS(F148)&gt;1000000000,ROUND(F148,2)&lt;&gt;F148)),"Money: at most 2 decimals; absolute input value ≤ 1,000,000,000.",""))))))))))))))))</x:f>
      </x:c>
      <x:c r="I148" s="29" t="str">
        <x:f>IF(ISNUMBER(D148),ROUND(D148,8),"")</x:f>
      </x:c>
      <x:c r="J148" s="29" t="n">
        <x:f>IF(ISNUMBER(F148),1,0)</x:f>
        <x:v>0</x:v>
      </x:c>
      <x:c r="K148" s="29" t="n">
        <x:f>IF(COUNTA(A148:F148)=0,0,1)</x:f>
        <x:v>0</x:v>
      </x:c>
    </x:row>
    <x:row r="149" ht="36" customHeight="1">
      <x:c r="A149" s="34"/>
      <x:c r="B149" s="34"/>
      <x:c r="C149" s="35"/>
      <x:c r="D149" s="36"/>
      <x:c r="E149" s="36"/>
      <x:c r="F149" s="37"/>
      <x:c r="G149" s="38" t="n">
        <x:f>IF(K149=0,0,IF(H149="",1,-1))</x:f>
        <x:v>0</x:v>
      </x:c>
      <x:c r="H149" s="33" t="str">
        <x:f>IF(K149=0,"",IF(A149="","Enter an exit ID",IF(IF(IFERROR(OR(CODE(UPPER(LEFT(A149,1)))&lt;65,CODE(UPPER(LEFT(A149,1)))&gt;90),TRUE),TRUE,OR(NOT(ISTEXT(A149)),LEN(A149)&gt;64,LEN(A149)&lt;&gt;LEN(SUBSTITUTE(A149,"*","")),LEN(A149)&lt;&gt;LEN(SUBSTITUTE(A149,"?","")),LEN(A149)&lt;&gt;LEN(SUBSTITUTE(A149,"~","")),LEN(A149)&lt;&gt;LEN(SUBSTITUTE(A149,"=","")),LEN(A149)&lt;&gt;LEN(SUBSTITUTE(A149,"&lt;","")),LEN(A149)&lt;&gt;LEN(SUBSTITUTE(A149,"&gt;","")))),"IDs: text starting with A–Z, up to 64 characters; do not use *, ?, ~, =, &lt; or &gt;. Example: T-001.",IF(COUNTIFS('Exits'!$A$9:$A$608,A149)&lt;&gt;1,"Exit ID is duplicated",IF(B149="","Enter the parent trade ID",IF(IF(IFERROR(OR(CODE(UPPER(LEFT(B149,1)))&lt;65,CODE(UPPER(LEFT(B149,1)))&gt;90),TRUE),TRUE,OR(NOT(ISTEXT(B149)),LEN(B149)&gt;64,LEN(B149)&lt;&gt;LEN(SUBSTITUTE(B149,"*","")),LEN(B149)&lt;&gt;LEN(SUBSTITUTE(B149,"?","")),LEN(B149)&lt;&gt;LEN(SUBSTITUTE(B149,"~","")),LEN(B149)&lt;&gt;LEN(SUBSTITUTE(B149,"=","")),LEN(B149)&lt;&gt;LEN(SUBSTITUTE(B149,"&lt;","")),LEN(B149)&lt;&gt;LEN(SUBSTITUTE(B149,"&gt;","")))),"IDs: text starting with A–Z, up to 64 characters; do not use *, ?, ~, =, &lt; or &gt;. Example: T-001.",IF(COUNTIFS('Trades'!$A$9:$A$208,B149)&lt;&gt;1,"Parent trade ID must match one Trades row",IF(NOT(ISNUMBER(C149)),"Enter a valid closing date/time",IF(OR(C149&lt;1,C149&gt;2958465),"Enter a valid closing date/time",IF(NOT(ISNUMBER(D149)),"Enter a positive closed quantity",IF(OR(D149&lt;=0,D149&gt;1000000,ROUND(D149,8)&lt;&gt;D149),"Enter a positive closed quantity",IF(NOT(ISNUMBER(INDEX('Trades'!$D$9:$D$208,MATCH(B149,'Trades'!$A$9:$A$208,0)))),"Enter a valid opening date/time",IF(C149&lt;INDEX('Trades'!$D$9:$D$208,MATCH(B149,'Trades'!$A$9:$A$208,0)),"Exit precedes the opening",IF(AND(E149&lt;&gt;"",OR(NOT(ISNUMBER(E149)),E149&lt;=0)),"Enter a positive price or leave blank",IF(AND(F149&lt;&gt;"",NOT(ISNUMBER(F149))),"Gross P&amp;L must be numeric or blank",IF(AND(ISNUMBER(F149),OR(ABS(F149)&gt;1000000000,ROUND(F149,2)&lt;&gt;F149)),"Money: at most 2 decimals; absolute input value ≤ 1,000,000,000.",""))))))))))))))))</x:f>
      </x:c>
      <x:c r="I149" s="29" t="str">
        <x:f>IF(ISNUMBER(D149),ROUND(D149,8),"")</x:f>
      </x:c>
      <x:c r="J149" s="29" t="n">
        <x:f>IF(ISNUMBER(F149),1,0)</x:f>
        <x:v>0</x:v>
      </x:c>
      <x:c r="K149" s="29" t="n">
        <x:f>IF(COUNTA(A149:F149)=0,0,1)</x:f>
        <x:v>0</x:v>
      </x:c>
    </x:row>
    <x:row r="150" ht="36" customHeight="1">
      <x:c r="A150" s="34"/>
      <x:c r="B150" s="34"/>
      <x:c r="C150" s="35"/>
      <x:c r="D150" s="36"/>
      <x:c r="E150" s="36"/>
      <x:c r="F150" s="37"/>
      <x:c r="G150" s="38" t="n">
        <x:f>IF(K150=0,0,IF(H150="",1,-1))</x:f>
        <x:v>0</x:v>
      </x:c>
      <x:c r="H150" s="33" t="str">
        <x:f>IF(K150=0,"",IF(A150="","Enter an exit ID",IF(IF(IFERROR(OR(CODE(UPPER(LEFT(A150,1)))&lt;65,CODE(UPPER(LEFT(A150,1)))&gt;90),TRUE),TRUE,OR(NOT(ISTEXT(A150)),LEN(A150)&gt;64,LEN(A150)&lt;&gt;LEN(SUBSTITUTE(A150,"*","")),LEN(A150)&lt;&gt;LEN(SUBSTITUTE(A150,"?","")),LEN(A150)&lt;&gt;LEN(SUBSTITUTE(A150,"~","")),LEN(A150)&lt;&gt;LEN(SUBSTITUTE(A150,"=","")),LEN(A150)&lt;&gt;LEN(SUBSTITUTE(A150,"&lt;","")),LEN(A150)&lt;&gt;LEN(SUBSTITUTE(A150,"&gt;","")))),"IDs: text starting with A–Z, up to 64 characters; do not use *, ?, ~, =, &lt; or &gt;. Example: T-001.",IF(COUNTIFS('Exits'!$A$9:$A$608,A150)&lt;&gt;1,"Exit ID is duplicated",IF(B150="","Enter the parent trade ID",IF(IF(IFERROR(OR(CODE(UPPER(LEFT(B150,1)))&lt;65,CODE(UPPER(LEFT(B150,1)))&gt;90),TRUE),TRUE,OR(NOT(ISTEXT(B150)),LEN(B150)&gt;64,LEN(B150)&lt;&gt;LEN(SUBSTITUTE(B150,"*","")),LEN(B150)&lt;&gt;LEN(SUBSTITUTE(B150,"?","")),LEN(B150)&lt;&gt;LEN(SUBSTITUTE(B150,"~","")),LEN(B150)&lt;&gt;LEN(SUBSTITUTE(B150,"=","")),LEN(B150)&lt;&gt;LEN(SUBSTITUTE(B150,"&lt;","")),LEN(B150)&lt;&gt;LEN(SUBSTITUTE(B150,"&gt;","")))),"IDs: text starting with A–Z, up to 64 characters; do not use *, ?, ~, =, &lt; or &gt;. Example: T-001.",IF(COUNTIFS('Trades'!$A$9:$A$208,B150)&lt;&gt;1,"Parent trade ID must match one Trades row",IF(NOT(ISNUMBER(C150)),"Enter a valid closing date/time",IF(OR(C150&lt;1,C150&gt;2958465),"Enter a valid closing date/time",IF(NOT(ISNUMBER(D150)),"Enter a positive closed quantity",IF(OR(D150&lt;=0,D150&gt;1000000,ROUND(D150,8)&lt;&gt;D150),"Enter a positive closed quantity",IF(NOT(ISNUMBER(INDEX('Trades'!$D$9:$D$208,MATCH(B150,'Trades'!$A$9:$A$208,0)))),"Enter a valid opening date/time",IF(C150&lt;INDEX('Trades'!$D$9:$D$208,MATCH(B150,'Trades'!$A$9:$A$208,0)),"Exit precedes the opening",IF(AND(E150&lt;&gt;"",OR(NOT(ISNUMBER(E150)),E150&lt;=0)),"Enter a positive price or leave blank",IF(AND(F150&lt;&gt;"",NOT(ISNUMBER(F150))),"Gross P&amp;L must be numeric or blank",IF(AND(ISNUMBER(F150),OR(ABS(F150)&gt;1000000000,ROUND(F150,2)&lt;&gt;F150)),"Money: at most 2 decimals; absolute input value ≤ 1,000,000,000.",""))))))))))))))))</x:f>
      </x:c>
      <x:c r="I150" s="29" t="str">
        <x:f>IF(ISNUMBER(D150),ROUND(D150,8),"")</x:f>
      </x:c>
      <x:c r="J150" s="29" t="n">
        <x:f>IF(ISNUMBER(F150),1,0)</x:f>
        <x:v>0</x:v>
      </x:c>
      <x:c r="K150" s="29" t="n">
        <x:f>IF(COUNTA(A150:F150)=0,0,1)</x:f>
        <x:v>0</x:v>
      </x:c>
    </x:row>
    <x:row r="151" ht="36" customHeight="1">
      <x:c r="A151" s="34"/>
      <x:c r="B151" s="34"/>
      <x:c r="C151" s="35"/>
      <x:c r="D151" s="36"/>
      <x:c r="E151" s="36"/>
      <x:c r="F151" s="37"/>
      <x:c r="G151" s="38" t="n">
        <x:f>IF(K151=0,0,IF(H151="",1,-1))</x:f>
        <x:v>0</x:v>
      </x:c>
      <x:c r="H151" s="33" t="str">
        <x:f>IF(K151=0,"",IF(A151="","Enter an exit ID",IF(IF(IFERROR(OR(CODE(UPPER(LEFT(A151,1)))&lt;65,CODE(UPPER(LEFT(A151,1)))&gt;90),TRUE),TRUE,OR(NOT(ISTEXT(A151)),LEN(A151)&gt;64,LEN(A151)&lt;&gt;LEN(SUBSTITUTE(A151,"*","")),LEN(A151)&lt;&gt;LEN(SUBSTITUTE(A151,"?","")),LEN(A151)&lt;&gt;LEN(SUBSTITUTE(A151,"~","")),LEN(A151)&lt;&gt;LEN(SUBSTITUTE(A151,"=","")),LEN(A151)&lt;&gt;LEN(SUBSTITUTE(A151,"&lt;","")),LEN(A151)&lt;&gt;LEN(SUBSTITUTE(A151,"&gt;","")))),"IDs: text starting with A–Z, up to 64 characters; do not use *, ?, ~, =, &lt; or &gt;. Example: T-001.",IF(COUNTIFS('Exits'!$A$9:$A$608,A151)&lt;&gt;1,"Exit ID is duplicated",IF(B151="","Enter the parent trade ID",IF(IF(IFERROR(OR(CODE(UPPER(LEFT(B151,1)))&lt;65,CODE(UPPER(LEFT(B151,1)))&gt;90),TRUE),TRUE,OR(NOT(ISTEXT(B151)),LEN(B151)&gt;64,LEN(B151)&lt;&gt;LEN(SUBSTITUTE(B151,"*","")),LEN(B151)&lt;&gt;LEN(SUBSTITUTE(B151,"?","")),LEN(B151)&lt;&gt;LEN(SUBSTITUTE(B151,"~","")),LEN(B151)&lt;&gt;LEN(SUBSTITUTE(B151,"=","")),LEN(B151)&lt;&gt;LEN(SUBSTITUTE(B151,"&lt;","")),LEN(B151)&lt;&gt;LEN(SUBSTITUTE(B151,"&gt;","")))),"IDs: text starting with A–Z, up to 64 characters; do not use *, ?, ~, =, &lt; or &gt;. Example: T-001.",IF(COUNTIFS('Trades'!$A$9:$A$208,B151)&lt;&gt;1,"Parent trade ID must match one Trades row",IF(NOT(ISNUMBER(C151)),"Enter a valid closing date/time",IF(OR(C151&lt;1,C151&gt;2958465),"Enter a valid closing date/time",IF(NOT(ISNUMBER(D151)),"Enter a positive closed quantity",IF(OR(D151&lt;=0,D151&gt;1000000,ROUND(D151,8)&lt;&gt;D151),"Enter a positive closed quantity",IF(NOT(ISNUMBER(INDEX('Trades'!$D$9:$D$208,MATCH(B151,'Trades'!$A$9:$A$208,0)))),"Enter a valid opening date/time",IF(C151&lt;INDEX('Trades'!$D$9:$D$208,MATCH(B151,'Trades'!$A$9:$A$208,0)),"Exit precedes the opening",IF(AND(E151&lt;&gt;"",OR(NOT(ISNUMBER(E151)),E151&lt;=0)),"Enter a positive price or leave blank",IF(AND(F151&lt;&gt;"",NOT(ISNUMBER(F151))),"Gross P&amp;L must be numeric or blank",IF(AND(ISNUMBER(F151),OR(ABS(F151)&gt;1000000000,ROUND(F151,2)&lt;&gt;F151)),"Money: at most 2 decimals; absolute input value ≤ 1,000,000,000.",""))))))))))))))))</x:f>
      </x:c>
      <x:c r="I151" s="29" t="str">
        <x:f>IF(ISNUMBER(D151),ROUND(D151,8),"")</x:f>
      </x:c>
      <x:c r="J151" s="29" t="n">
        <x:f>IF(ISNUMBER(F151),1,0)</x:f>
        <x:v>0</x:v>
      </x:c>
      <x:c r="K151" s="29" t="n">
        <x:f>IF(COUNTA(A151:F151)=0,0,1)</x:f>
        <x:v>0</x:v>
      </x:c>
    </x:row>
    <x:row r="152" ht="36" customHeight="1">
      <x:c r="A152" s="34"/>
      <x:c r="B152" s="34"/>
      <x:c r="C152" s="35"/>
      <x:c r="D152" s="36"/>
      <x:c r="E152" s="36"/>
      <x:c r="F152" s="37"/>
      <x:c r="G152" s="38" t="n">
        <x:f>IF(K152=0,0,IF(H152="",1,-1))</x:f>
        <x:v>0</x:v>
      </x:c>
      <x:c r="H152" s="33" t="str">
        <x:f>IF(K152=0,"",IF(A152="","Enter an exit ID",IF(IF(IFERROR(OR(CODE(UPPER(LEFT(A152,1)))&lt;65,CODE(UPPER(LEFT(A152,1)))&gt;90),TRUE),TRUE,OR(NOT(ISTEXT(A152)),LEN(A152)&gt;64,LEN(A152)&lt;&gt;LEN(SUBSTITUTE(A152,"*","")),LEN(A152)&lt;&gt;LEN(SUBSTITUTE(A152,"?","")),LEN(A152)&lt;&gt;LEN(SUBSTITUTE(A152,"~","")),LEN(A152)&lt;&gt;LEN(SUBSTITUTE(A152,"=","")),LEN(A152)&lt;&gt;LEN(SUBSTITUTE(A152,"&lt;","")),LEN(A152)&lt;&gt;LEN(SUBSTITUTE(A152,"&gt;","")))),"IDs: text starting with A–Z, up to 64 characters; do not use *, ?, ~, =, &lt; or &gt;. Example: T-001.",IF(COUNTIFS('Exits'!$A$9:$A$608,A152)&lt;&gt;1,"Exit ID is duplicated",IF(B152="","Enter the parent trade ID",IF(IF(IFERROR(OR(CODE(UPPER(LEFT(B152,1)))&lt;65,CODE(UPPER(LEFT(B152,1)))&gt;90),TRUE),TRUE,OR(NOT(ISTEXT(B152)),LEN(B152)&gt;64,LEN(B152)&lt;&gt;LEN(SUBSTITUTE(B152,"*","")),LEN(B152)&lt;&gt;LEN(SUBSTITUTE(B152,"?","")),LEN(B152)&lt;&gt;LEN(SUBSTITUTE(B152,"~","")),LEN(B152)&lt;&gt;LEN(SUBSTITUTE(B152,"=","")),LEN(B152)&lt;&gt;LEN(SUBSTITUTE(B152,"&lt;","")),LEN(B152)&lt;&gt;LEN(SUBSTITUTE(B152,"&gt;","")))),"IDs: text starting with A–Z, up to 64 characters; do not use *, ?, ~, =, &lt; or &gt;. Example: T-001.",IF(COUNTIFS('Trades'!$A$9:$A$208,B152)&lt;&gt;1,"Parent trade ID must match one Trades row",IF(NOT(ISNUMBER(C152)),"Enter a valid closing date/time",IF(OR(C152&lt;1,C152&gt;2958465),"Enter a valid closing date/time",IF(NOT(ISNUMBER(D152)),"Enter a positive closed quantity",IF(OR(D152&lt;=0,D152&gt;1000000,ROUND(D152,8)&lt;&gt;D152),"Enter a positive closed quantity",IF(NOT(ISNUMBER(INDEX('Trades'!$D$9:$D$208,MATCH(B152,'Trades'!$A$9:$A$208,0)))),"Enter a valid opening date/time",IF(C152&lt;INDEX('Trades'!$D$9:$D$208,MATCH(B152,'Trades'!$A$9:$A$208,0)),"Exit precedes the opening",IF(AND(E152&lt;&gt;"",OR(NOT(ISNUMBER(E152)),E152&lt;=0)),"Enter a positive price or leave blank",IF(AND(F152&lt;&gt;"",NOT(ISNUMBER(F152))),"Gross P&amp;L must be numeric or blank",IF(AND(ISNUMBER(F152),OR(ABS(F152)&gt;1000000000,ROUND(F152,2)&lt;&gt;F152)),"Money: at most 2 decimals; absolute input value ≤ 1,000,000,000.",""))))))))))))))))</x:f>
      </x:c>
      <x:c r="I152" s="29" t="str">
        <x:f>IF(ISNUMBER(D152),ROUND(D152,8),"")</x:f>
      </x:c>
      <x:c r="J152" s="29" t="n">
        <x:f>IF(ISNUMBER(F152),1,0)</x:f>
        <x:v>0</x:v>
      </x:c>
      <x:c r="K152" s="29" t="n">
        <x:f>IF(COUNTA(A152:F152)=0,0,1)</x:f>
        <x:v>0</x:v>
      </x:c>
    </x:row>
    <x:row r="153" ht="36" customHeight="1">
      <x:c r="A153" s="34"/>
      <x:c r="B153" s="34"/>
      <x:c r="C153" s="35"/>
      <x:c r="D153" s="36"/>
      <x:c r="E153" s="36"/>
      <x:c r="F153" s="37"/>
      <x:c r="G153" s="38" t="n">
        <x:f>IF(K153=0,0,IF(H153="",1,-1))</x:f>
        <x:v>0</x:v>
      </x:c>
      <x:c r="H153" s="33" t="str">
        <x:f>IF(K153=0,"",IF(A153="","Enter an exit ID",IF(IF(IFERROR(OR(CODE(UPPER(LEFT(A153,1)))&lt;65,CODE(UPPER(LEFT(A153,1)))&gt;90),TRUE),TRUE,OR(NOT(ISTEXT(A153)),LEN(A153)&gt;64,LEN(A153)&lt;&gt;LEN(SUBSTITUTE(A153,"*","")),LEN(A153)&lt;&gt;LEN(SUBSTITUTE(A153,"?","")),LEN(A153)&lt;&gt;LEN(SUBSTITUTE(A153,"~","")),LEN(A153)&lt;&gt;LEN(SUBSTITUTE(A153,"=","")),LEN(A153)&lt;&gt;LEN(SUBSTITUTE(A153,"&lt;","")),LEN(A153)&lt;&gt;LEN(SUBSTITUTE(A153,"&gt;","")))),"IDs: text starting with A–Z, up to 64 characters; do not use *, ?, ~, =, &lt; or &gt;. Example: T-001.",IF(COUNTIFS('Exits'!$A$9:$A$608,A153)&lt;&gt;1,"Exit ID is duplicated",IF(B153="","Enter the parent trade ID",IF(IF(IFERROR(OR(CODE(UPPER(LEFT(B153,1)))&lt;65,CODE(UPPER(LEFT(B153,1)))&gt;90),TRUE),TRUE,OR(NOT(ISTEXT(B153)),LEN(B153)&gt;64,LEN(B153)&lt;&gt;LEN(SUBSTITUTE(B153,"*","")),LEN(B153)&lt;&gt;LEN(SUBSTITUTE(B153,"?","")),LEN(B153)&lt;&gt;LEN(SUBSTITUTE(B153,"~","")),LEN(B153)&lt;&gt;LEN(SUBSTITUTE(B153,"=","")),LEN(B153)&lt;&gt;LEN(SUBSTITUTE(B153,"&lt;","")),LEN(B153)&lt;&gt;LEN(SUBSTITUTE(B153,"&gt;","")))),"IDs: text starting with A–Z, up to 64 characters; do not use *, ?, ~, =, &lt; or &gt;. Example: T-001.",IF(COUNTIFS('Trades'!$A$9:$A$208,B153)&lt;&gt;1,"Parent trade ID must match one Trades row",IF(NOT(ISNUMBER(C153)),"Enter a valid closing date/time",IF(OR(C153&lt;1,C153&gt;2958465),"Enter a valid closing date/time",IF(NOT(ISNUMBER(D153)),"Enter a positive closed quantity",IF(OR(D153&lt;=0,D153&gt;1000000,ROUND(D153,8)&lt;&gt;D153),"Enter a positive closed quantity",IF(NOT(ISNUMBER(INDEX('Trades'!$D$9:$D$208,MATCH(B153,'Trades'!$A$9:$A$208,0)))),"Enter a valid opening date/time",IF(C153&lt;INDEX('Trades'!$D$9:$D$208,MATCH(B153,'Trades'!$A$9:$A$208,0)),"Exit precedes the opening",IF(AND(E153&lt;&gt;"",OR(NOT(ISNUMBER(E153)),E153&lt;=0)),"Enter a positive price or leave blank",IF(AND(F153&lt;&gt;"",NOT(ISNUMBER(F153))),"Gross P&amp;L must be numeric or blank",IF(AND(ISNUMBER(F153),OR(ABS(F153)&gt;1000000000,ROUND(F153,2)&lt;&gt;F153)),"Money: at most 2 decimals; absolute input value ≤ 1,000,000,000.",""))))))))))))))))</x:f>
      </x:c>
      <x:c r="I153" s="29" t="str">
        <x:f>IF(ISNUMBER(D153),ROUND(D153,8),"")</x:f>
      </x:c>
      <x:c r="J153" s="29" t="n">
        <x:f>IF(ISNUMBER(F153),1,0)</x:f>
        <x:v>0</x:v>
      </x:c>
      <x:c r="K153" s="29" t="n">
        <x:f>IF(COUNTA(A153:F153)=0,0,1)</x:f>
        <x:v>0</x:v>
      </x:c>
    </x:row>
    <x:row r="154" ht="36" customHeight="1">
      <x:c r="A154" s="34"/>
      <x:c r="B154" s="34"/>
      <x:c r="C154" s="35"/>
      <x:c r="D154" s="36"/>
      <x:c r="E154" s="36"/>
      <x:c r="F154" s="37"/>
      <x:c r="G154" s="38" t="n">
        <x:f>IF(K154=0,0,IF(H154="",1,-1))</x:f>
        <x:v>0</x:v>
      </x:c>
      <x:c r="H154" s="33" t="str">
        <x:f>IF(K154=0,"",IF(A154="","Enter an exit ID",IF(IF(IFERROR(OR(CODE(UPPER(LEFT(A154,1)))&lt;65,CODE(UPPER(LEFT(A154,1)))&gt;90),TRUE),TRUE,OR(NOT(ISTEXT(A154)),LEN(A154)&gt;64,LEN(A154)&lt;&gt;LEN(SUBSTITUTE(A154,"*","")),LEN(A154)&lt;&gt;LEN(SUBSTITUTE(A154,"?","")),LEN(A154)&lt;&gt;LEN(SUBSTITUTE(A154,"~","")),LEN(A154)&lt;&gt;LEN(SUBSTITUTE(A154,"=","")),LEN(A154)&lt;&gt;LEN(SUBSTITUTE(A154,"&lt;","")),LEN(A154)&lt;&gt;LEN(SUBSTITUTE(A154,"&gt;","")))),"IDs: text starting with A–Z, up to 64 characters; do not use *, ?, ~, =, &lt; or &gt;. Example: T-001.",IF(COUNTIFS('Exits'!$A$9:$A$608,A154)&lt;&gt;1,"Exit ID is duplicated",IF(B154="","Enter the parent trade ID",IF(IF(IFERROR(OR(CODE(UPPER(LEFT(B154,1)))&lt;65,CODE(UPPER(LEFT(B154,1)))&gt;90),TRUE),TRUE,OR(NOT(ISTEXT(B154)),LEN(B154)&gt;64,LEN(B154)&lt;&gt;LEN(SUBSTITUTE(B154,"*","")),LEN(B154)&lt;&gt;LEN(SUBSTITUTE(B154,"?","")),LEN(B154)&lt;&gt;LEN(SUBSTITUTE(B154,"~","")),LEN(B154)&lt;&gt;LEN(SUBSTITUTE(B154,"=","")),LEN(B154)&lt;&gt;LEN(SUBSTITUTE(B154,"&lt;","")),LEN(B154)&lt;&gt;LEN(SUBSTITUTE(B154,"&gt;","")))),"IDs: text starting with A–Z, up to 64 characters; do not use *, ?, ~, =, &lt; or &gt;. Example: T-001.",IF(COUNTIFS('Trades'!$A$9:$A$208,B154)&lt;&gt;1,"Parent trade ID must match one Trades row",IF(NOT(ISNUMBER(C154)),"Enter a valid closing date/time",IF(OR(C154&lt;1,C154&gt;2958465),"Enter a valid closing date/time",IF(NOT(ISNUMBER(D154)),"Enter a positive closed quantity",IF(OR(D154&lt;=0,D154&gt;1000000,ROUND(D154,8)&lt;&gt;D154),"Enter a positive closed quantity",IF(NOT(ISNUMBER(INDEX('Trades'!$D$9:$D$208,MATCH(B154,'Trades'!$A$9:$A$208,0)))),"Enter a valid opening date/time",IF(C154&lt;INDEX('Trades'!$D$9:$D$208,MATCH(B154,'Trades'!$A$9:$A$208,0)),"Exit precedes the opening",IF(AND(E154&lt;&gt;"",OR(NOT(ISNUMBER(E154)),E154&lt;=0)),"Enter a positive price or leave blank",IF(AND(F154&lt;&gt;"",NOT(ISNUMBER(F154))),"Gross P&amp;L must be numeric or blank",IF(AND(ISNUMBER(F154),OR(ABS(F154)&gt;1000000000,ROUND(F154,2)&lt;&gt;F154)),"Money: at most 2 decimals; absolute input value ≤ 1,000,000,000.",""))))))))))))))))</x:f>
      </x:c>
      <x:c r="I154" s="29" t="str">
        <x:f>IF(ISNUMBER(D154),ROUND(D154,8),"")</x:f>
      </x:c>
      <x:c r="J154" s="29" t="n">
        <x:f>IF(ISNUMBER(F154),1,0)</x:f>
        <x:v>0</x:v>
      </x:c>
      <x:c r="K154" s="29" t="n">
        <x:f>IF(COUNTA(A154:F154)=0,0,1)</x:f>
        <x:v>0</x:v>
      </x:c>
    </x:row>
    <x:row r="155" ht="36" customHeight="1">
      <x:c r="A155" s="34"/>
      <x:c r="B155" s="34"/>
      <x:c r="C155" s="35"/>
      <x:c r="D155" s="36"/>
      <x:c r="E155" s="36"/>
      <x:c r="F155" s="37"/>
      <x:c r="G155" s="38" t="n">
        <x:f>IF(K155=0,0,IF(H155="",1,-1))</x:f>
        <x:v>0</x:v>
      </x:c>
      <x:c r="H155" s="33" t="str">
        <x:f>IF(K155=0,"",IF(A155="","Enter an exit ID",IF(IF(IFERROR(OR(CODE(UPPER(LEFT(A155,1)))&lt;65,CODE(UPPER(LEFT(A155,1)))&gt;90),TRUE),TRUE,OR(NOT(ISTEXT(A155)),LEN(A155)&gt;64,LEN(A155)&lt;&gt;LEN(SUBSTITUTE(A155,"*","")),LEN(A155)&lt;&gt;LEN(SUBSTITUTE(A155,"?","")),LEN(A155)&lt;&gt;LEN(SUBSTITUTE(A155,"~","")),LEN(A155)&lt;&gt;LEN(SUBSTITUTE(A155,"=","")),LEN(A155)&lt;&gt;LEN(SUBSTITUTE(A155,"&lt;","")),LEN(A155)&lt;&gt;LEN(SUBSTITUTE(A155,"&gt;","")))),"IDs: text starting with A–Z, up to 64 characters; do not use *, ?, ~, =, &lt; or &gt;. Example: T-001.",IF(COUNTIFS('Exits'!$A$9:$A$608,A155)&lt;&gt;1,"Exit ID is duplicated",IF(B155="","Enter the parent trade ID",IF(IF(IFERROR(OR(CODE(UPPER(LEFT(B155,1)))&lt;65,CODE(UPPER(LEFT(B155,1)))&gt;90),TRUE),TRUE,OR(NOT(ISTEXT(B155)),LEN(B155)&gt;64,LEN(B155)&lt;&gt;LEN(SUBSTITUTE(B155,"*","")),LEN(B155)&lt;&gt;LEN(SUBSTITUTE(B155,"?","")),LEN(B155)&lt;&gt;LEN(SUBSTITUTE(B155,"~","")),LEN(B155)&lt;&gt;LEN(SUBSTITUTE(B155,"=","")),LEN(B155)&lt;&gt;LEN(SUBSTITUTE(B155,"&lt;","")),LEN(B155)&lt;&gt;LEN(SUBSTITUTE(B155,"&gt;","")))),"IDs: text starting with A–Z, up to 64 characters; do not use *, ?, ~, =, &lt; or &gt;. Example: T-001.",IF(COUNTIFS('Trades'!$A$9:$A$208,B155)&lt;&gt;1,"Parent trade ID must match one Trades row",IF(NOT(ISNUMBER(C155)),"Enter a valid closing date/time",IF(OR(C155&lt;1,C155&gt;2958465),"Enter a valid closing date/time",IF(NOT(ISNUMBER(D155)),"Enter a positive closed quantity",IF(OR(D155&lt;=0,D155&gt;1000000,ROUND(D155,8)&lt;&gt;D155),"Enter a positive closed quantity",IF(NOT(ISNUMBER(INDEX('Trades'!$D$9:$D$208,MATCH(B155,'Trades'!$A$9:$A$208,0)))),"Enter a valid opening date/time",IF(C155&lt;INDEX('Trades'!$D$9:$D$208,MATCH(B155,'Trades'!$A$9:$A$208,0)),"Exit precedes the opening",IF(AND(E155&lt;&gt;"",OR(NOT(ISNUMBER(E155)),E155&lt;=0)),"Enter a positive price or leave blank",IF(AND(F155&lt;&gt;"",NOT(ISNUMBER(F155))),"Gross P&amp;L must be numeric or blank",IF(AND(ISNUMBER(F155),OR(ABS(F155)&gt;1000000000,ROUND(F155,2)&lt;&gt;F155)),"Money: at most 2 decimals; absolute input value ≤ 1,000,000,000.",""))))))))))))))))</x:f>
      </x:c>
      <x:c r="I155" s="29" t="str">
        <x:f>IF(ISNUMBER(D155),ROUND(D155,8),"")</x:f>
      </x:c>
      <x:c r="J155" s="29" t="n">
        <x:f>IF(ISNUMBER(F155),1,0)</x:f>
        <x:v>0</x:v>
      </x:c>
      <x:c r="K155" s="29" t="n">
        <x:f>IF(COUNTA(A155:F155)=0,0,1)</x:f>
        <x:v>0</x:v>
      </x:c>
    </x:row>
    <x:row r="156" ht="36" customHeight="1">
      <x:c r="A156" s="34"/>
      <x:c r="B156" s="34"/>
      <x:c r="C156" s="35"/>
      <x:c r="D156" s="36"/>
      <x:c r="E156" s="36"/>
      <x:c r="F156" s="37"/>
      <x:c r="G156" s="38" t="n">
        <x:f>IF(K156=0,0,IF(H156="",1,-1))</x:f>
        <x:v>0</x:v>
      </x:c>
      <x:c r="H156" s="33" t="str">
        <x:f>IF(K156=0,"",IF(A156="","Enter an exit ID",IF(IF(IFERROR(OR(CODE(UPPER(LEFT(A156,1)))&lt;65,CODE(UPPER(LEFT(A156,1)))&gt;90),TRUE),TRUE,OR(NOT(ISTEXT(A156)),LEN(A156)&gt;64,LEN(A156)&lt;&gt;LEN(SUBSTITUTE(A156,"*","")),LEN(A156)&lt;&gt;LEN(SUBSTITUTE(A156,"?","")),LEN(A156)&lt;&gt;LEN(SUBSTITUTE(A156,"~","")),LEN(A156)&lt;&gt;LEN(SUBSTITUTE(A156,"=","")),LEN(A156)&lt;&gt;LEN(SUBSTITUTE(A156,"&lt;","")),LEN(A156)&lt;&gt;LEN(SUBSTITUTE(A156,"&gt;","")))),"IDs: text starting with A–Z, up to 64 characters; do not use *, ?, ~, =, &lt; or &gt;. Example: T-001.",IF(COUNTIFS('Exits'!$A$9:$A$608,A156)&lt;&gt;1,"Exit ID is duplicated",IF(B156="","Enter the parent trade ID",IF(IF(IFERROR(OR(CODE(UPPER(LEFT(B156,1)))&lt;65,CODE(UPPER(LEFT(B156,1)))&gt;90),TRUE),TRUE,OR(NOT(ISTEXT(B156)),LEN(B156)&gt;64,LEN(B156)&lt;&gt;LEN(SUBSTITUTE(B156,"*","")),LEN(B156)&lt;&gt;LEN(SUBSTITUTE(B156,"?","")),LEN(B156)&lt;&gt;LEN(SUBSTITUTE(B156,"~","")),LEN(B156)&lt;&gt;LEN(SUBSTITUTE(B156,"=","")),LEN(B156)&lt;&gt;LEN(SUBSTITUTE(B156,"&lt;","")),LEN(B156)&lt;&gt;LEN(SUBSTITUTE(B156,"&gt;","")))),"IDs: text starting with A–Z, up to 64 characters; do not use *, ?, ~, =, &lt; or &gt;. Example: T-001.",IF(COUNTIFS('Trades'!$A$9:$A$208,B156)&lt;&gt;1,"Parent trade ID must match one Trades row",IF(NOT(ISNUMBER(C156)),"Enter a valid closing date/time",IF(OR(C156&lt;1,C156&gt;2958465),"Enter a valid closing date/time",IF(NOT(ISNUMBER(D156)),"Enter a positive closed quantity",IF(OR(D156&lt;=0,D156&gt;1000000,ROUND(D156,8)&lt;&gt;D156),"Enter a positive closed quantity",IF(NOT(ISNUMBER(INDEX('Trades'!$D$9:$D$208,MATCH(B156,'Trades'!$A$9:$A$208,0)))),"Enter a valid opening date/time",IF(C156&lt;INDEX('Trades'!$D$9:$D$208,MATCH(B156,'Trades'!$A$9:$A$208,0)),"Exit precedes the opening",IF(AND(E156&lt;&gt;"",OR(NOT(ISNUMBER(E156)),E156&lt;=0)),"Enter a positive price or leave blank",IF(AND(F156&lt;&gt;"",NOT(ISNUMBER(F156))),"Gross P&amp;L must be numeric or blank",IF(AND(ISNUMBER(F156),OR(ABS(F156)&gt;1000000000,ROUND(F156,2)&lt;&gt;F156)),"Money: at most 2 decimals; absolute input value ≤ 1,000,000,000.",""))))))))))))))))</x:f>
      </x:c>
      <x:c r="I156" s="29" t="str">
        <x:f>IF(ISNUMBER(D156),ROUND(D156,8),"")</x:f>
      </x:c>
      <x:c r="J156" s="29" t="n">
        <x:f>IF(ISNUMBER(F156),1,0)</x:f>
        <x:v>0</x:v>
      </x:c>
      <x:c r="K156" s="29" t="n">
        <x:f>IF(COUNTA(A156:F156)=0,0,1)</x:f>
        <x:v>0</x:v>
      </x:c>
    </x:row>
    <x:row r="157" ht="36" customHeight="1">
      <x:c r="A157" s="34"/>
      <x:c r="B157" s="34"/>
      <x:c r="C157" s="35"/>
      <x:c r="D157" s="36"/>
      <x:c r="E157" s="36"/>
      <x:c r="F157" s="37"/>
      <x:c r="G157" s="38" t="n">
        <x:f>IF(K157=0,0,IF(H157="",1,-1))</x:f>
        <x:v>0</x:v>
      </x:c>
      <x:c r="H157" s="33" t="str">
        <x:f>IF(K157=0,"",IF(A157="","Enter an exit ID",IF(IF(IFERROR(OR(CODE(UPPER(LEFT(A157,1)))&lt;65,CODE(UPPER(LEFT(A157,1)))&gt;90),TRUE),TRUE,OR(NOT(ISTEXT(A157)),LEN(A157)&gt;64,LEN(A157)&lt;&gt;LEN(SUBSTITUTE(A157,"*","")),LEN(A157)&lt;&gt;LEN(SUBSTITUTE(A157,"?","")),LEN(A157)&lt;&gt;LEN(SUBSTITUTE(A157,"~","")),LEN(A157)&lt;&gt;LEN(SUBSTITUTE(A157,"=","")),LEN(A157)&lt;&gt;LEN(SUBSTITUTE(A157,"&lt;","")),LEN(A157)&lt;&gt;LEN(SUBSTITUTE(A157,"&gt;","")))),"IDs: text starting with A–Z, up to 64 characters; do not use *, ?, ~, =, &lt; or &gt;. Example: T-001.",IF(COUNTIFS('Exits'!$A$9:$A$608,A157)&lt;&gt;1,"Exit ID is duplicated",IF(B157="","Enter the parent trade ID",IF(IF(IFERROR(OR(CODE(UPPER(LEFT(B157,1)))&lt;65,CODE(UPPER(LEFT(B157,1)))&gt;90),TRUE),TRUE,OR(NOT(ISTEXT(B157)),LEN(B157)&gt;64,LEN(B157)&lt;&gt;LEN(SUBSTITUTE(B157,"*","")),LEN(B157)&lt;&gt;LEN(SUBSTITUTE(B157,"?","")),LEN(B157)&lt;&gt;LEN(SUBSTITUTE(B157,"~","")),LEN(B157)&lt;&gt;LEN(SUBSTITUTE(B157,"=","")),LEN(B157)&lt;&gt;LEN(SUBSTITUTE(B157,"&lt;","")),LEN(B157)&lt;&gt;LEN(SUBSTITUTE(B157,"&gt;","")))),"IDs: text starting with A–Z, up to 64 characters; do not use *, ?, ~, =, &lt; or &gt;. Example: T-001.",IF(COUNTIFS('Trades'!$A$9:$A$208,B157)&lt;&gt;1,"Parent trade ID must match one Trades row",IF(NOT(ISNUMBER(C157)),"Enter a valid closing date/time",IF(OR(C157&lt;1,C157&gt;2958465),"Enter a valid closing date/time",IF(NOT(ISNUMBER(D157)),"Enter a positive closed quantity",IF(OR(D157&lt;=0,D157&gt;1000000,ROUND(D157,8)&lt;&gt;D157),"Enter a positive closed quantity",IF(NOT(ISNUMBER(INDEX('Trades'!$D$9:$D$208,MATCH(B157,'Trades'!$A$9:$A$208,0)))),"Enter a valid opening date/time",IF(C157&lt;INDEX('Trades'!$D$9:$D$208,MATCH(B157,'Trades'!$A$9:$A$208,0)),"Exit precedes the opening",IF(AND(E157&lt;&gt;"",OR(NOT(ISNUMBER(E157)),E157&lt;=0)),"Enter a positive price or leave blank",IF(AND(F157&lt;&gt;"",NOT(ISNUMBER(F157))),"Gross P&amp;L must be numeric or blank",IF(AND(ISNUMBER(F157),OR(ABS(F157)&gt;1000000000,ROUND(F157,2)&lt;&gt;F157)),"Money: at most 2 decimals; absolute input value ≤ 1,000,000,000.",""))))))))))))))))</x:f>
      </x:c>
      <x:c r="I157" s="29" t="str">
        <x:f>IF(ISNUMBER(D157),ROUND(D157,8),"")</x:f>
      </x:c>
      <x:c r="J157" s="29" t="n">
        <x:f>IF(ISNUMBER(F157),1,0)</x:f>
        <x:v>0</x:v>
      </x:c>
      <x:c r="K157" s="29" t="n">
        <x:f>IF(COUNTA(A157:F157)=0,0,1)</x:f>
        <x:v>0</x:v>
      </x:c>
    </x:row>
    <x:row r="158" ht="36" customHeight="1">
      <x:c r="A158" s="34"/>
      <x:c r="B158" s="34"/>
      <x:c r="C158" s="35"/>
      <x:c r="D158" s="36"/>
      <x:c r="E158" s="36"/>
      <x:c r="F158" s="37"/>
      <x:c r="G158" s="38" t="n">
        <x:f>IF(K158=0,0,IF(H158="",1,-1))</x:f>
        <x:v>0</x:v>
      </x:c>
      <x:c r="H158" s="33" t="str">
        <x:f>IF(K158=0,"",IF(A158="","Enter an exit ID",IF(IF(IFERROR(OR(CODE(UPPER(LEFT(A158,1)))&lt;65,CODE(UPPER(LEFT(A158,1)))&gt;90),TRUE),TRUE,OR(NOT(ISTEXT(A158)),LEN(A158)&gt;64,LEN(A158)&lt;&gt;LEN(SUBSTITUTE(A158,"*","")),LEN(A158)&lt;&gt;LEN(SUBSTITUTE(A158,"?","")),LEN(A158)&lt;&gt;LEN(SUBSTITUTE(A158,"~","")),LEN(A158)&lt;&gt;LEN(SUBSTITUTE(A158,"=","")),LEN(A158)&lt;&gt;LEN(SUBSTITUTE(A158,"&lt;","")),LEN(A158)&lt;&gt;LEN(SUBSTITUTE(A158,"&gt;","")))),"IDs: text starting with A–Z, up to 64 characters; do not use *, ?, ~, =, &lt; or &gt;. Example: T-001.",IF(COUNTIFS('Exits'!$A$9:$A$608,A158)&lt;&gt;1,"Exit ID is duplicated",IF(B158="","Enter the parent trade ID",IF(IF(IFERROR(OR(CODE(UPPER(LEFT(B158,1)))&lt;65,CODE(UPPER(LEFT(B158,1)))&gt;90),TRUE),TRUE,OR(NOT(ISTEXT(B158)),LEN(B158)&gt;64,LEN(B158)&lt;&gt;LEN(SUBSTITUTE(B158,"*","")),LEN(B158)&lt;&gt;LEN(SUBSTITUTE(B158,"?","")),LEN(B158)&lt;&gt;LEN(SUBSTITUTE(B158,"~","")),LEN(B158)&lt;&gt;LEN(SUBSTITUTE(B158,"=","")),LEN(B158)&lt;&gt;LEN(SUBSTITUTE(B158,"&lt;","")),LEN(B158)&lt;&gt;LEN(SUBSTITUTE(B158,"&gt;","")))),"IDs: text starting with A–Z, up to 64 characters; do not use *, ?, ~, =, &lt; or &gt;. Example: T-001.",IF(COUNTIFS('Trades'!$A$9:$A$208,B158)&lt;&gt;1,"Parent trade ID must match one Trades row",IF(NOT(ISNUMBER(C158)),"Enter a valid closing date/time",IF(OR(C158&lt;1,C158&gt;2958465),"Enter a valid closing date/time",IF(NOT(ISNUMBER(D158)),"Enter a positive closed quantity",IF(OR(D158&lt;=0,D158&gt;1000000,ROUND(D158,8)&lt;&gt;D158),"Enter a positive closed quantity",IF(NOT(ISNUMBER(INDEX('Trades'!$D$9:$D$208,MATCH(B158,'Trades'!$A$9:$A$208,0)))),"Enter a valid opening date/time",IF(C158&lt;INDEX('Trades'!$D$9:$D$208,MATCH(B158,'Trades'!$A$9:$A$208,0)),"Exit precedes the opening",IF(AND(E158&lt;&gt;"",OR(NOT(ISNUMBER(E158)),E158&lt;=0)),"Enter a positive price or leave blank",IF(AND(F158&lt;&gt;"",NOT(ISNUMBER(F158))),"Gross P&amp;L must be numeric or blank",IF(AND(ISNUMBER(F158),OR(ABS(F158)&gt;1000000000,ROUND(F158,2)&lt;&gt;F158)),"Money: at most 2 decimals; absolute input value ≤ 1,000,000,000.",""))))))))))))))))</x:f>
      </x:c>
      <x:c r="I158" s="29" t="str">
        <x:f>IF(ISNUMBER(D158),ROUND(D158,8),"")</x:f>
      </x:c>
      <x:c r="J158" s="29" t="n">
        <x:f>IF(ISNUMBER(F158),1,0)</x:f>
        <x:v>0</x:v>
      </x:c>
      <x:c r="K158" s="29" t="n">
        <x:f>IF(COUNTA(A158:F158)=0,0,1)</x:f>
        <x:v>0</x:v>
      </x:c>
    </x:row>
    <x:row r="159" ht="36" customHeight="1">
      <x:c r="A159" s="34"/>
      <x:c r="B159" s="34"/>
      <x:c r="C159" s="35"/>
      <x:c r="D159" s="36"/>
      <x:c r="E159" s="36"/>
      <x:c r="F159" s="37"/>
      <x:c r="G159" s="38" t="n">
        <x:f>IF(K159=0,0,IF(H159="",1,-1))</x:f>
        <x:v>0</x:v>
      </x:c>
      <x:c r="H159" s="33" t="str">
        <x:f>IF(K159=0,"",IF(A159="","Enter an exit ID",IF(IF(IFERROR(OR(CODE(UPPER(LEFT(A159,1)))&lt;65,CODE(UPPER(LEFT(A159,1)))&gt;90),TRUE),TRUE,OR(NOT(ISTEXT(A159)),LEN(A159)&gt;64,LEN(A159)&lt;&gt;LEN(SUBSTITUTE(A159,"*","")),LEN(A159)&lt;&gt;LEN(SUBSTITUTE(A159,"?","")),LEN(A159)&lt;&gt;LEN(SUBSTITUTE(A159,"~","")),LEN(A159)&lt;&gt;LEN(SUBSTITUTE(A159,"=","")),LEN(A159)&lt;&gt;LEN(SUBSTITUTE(A159,"&lt;","")),LEN(A159)&lt;&gt;LEN(SUBSTITUTE(A159,"&gt;","")))),"IDs: text starting with A–Z, up to 64 characters; do not use *, ?, ~, =, &lt; or &gt;. Example: T-001.",IF(COUNTIFS('Exits'!$A$9:$A$608,A159)&lt;&gt;1,"Exit ID is duplicated",IF(B159="","Enter the parent trade ID",IF(IF(IFERROR(OR(CODE(UPPER(LEFT(B159,1)))&lt;65,CODE(UPPER(LEFT(B159,1)))&gt;90),TRUE),TRUE,OR(NOT(ISTEXT(B159)),LEN(B159)&gt;64,LEN(B159)&lt;&gt;LEN(SUBSTITUTE(B159,"*","")),LEN(B159)&lt;&gt;LEN(SUBSTITUTE(B159,"?","")),LEN(B159)&lt;&gt;LEN(SUBSTITUTE(B159,"~","")),LEN(B159)&lt;&gt;LEN(SUBSTITUTE(B159,"=","")),LEN(B159)&lt;&gt;LEN(SUBSTITUTE(B159,"&lt;","")),LEN(B159)&lt;&gt;LEN(SUBSTITUTE(B159,"&gt;","")))),"IDs: text starting with A–Z, up to 64 characters; do not use *, ?, ~, =, &lt; or &gt;. Example: T-001.",IF(COUNTIFS('Trades'!$A$9:$A$208,B159)&lt;&gt;1,"Parent trade ID must match one Trades row",IF(NOT(ISNUMBER(C159)),"Enter a valid closing date/time",IF(OR(C159&lt;1,C159&gt;2958465),"Enter a valid closing date/time",IF(NOT(ISNUMBER(D159)),"Enter a positive closed quantity",IF(OR(D159&lt;=0,D159&gt;1000000,ROUND(D159,8)&lt;&gt;D159),"Enter a positive closed quantity",IF(NOT(ISNUMBER(INDEX('Trades'!$D$9:$D$208,MATCH(B159,'Trades'!$A$9:$A$208,0)))),"Enter a valid opening date/time",IF(C159&lt;INDEX('Trades'!$D$9:$D$208,MATCH(B159,'Trades'!$A$9:$A$208,0)),"Exit precedes the opening",IF(AND(E159&lt;&gt;"",OR(NOT(ISNUMBER(E159)),E159&lt;=0)),"Enter a positive price or leave blank",IF(AND(F159&lt;&gt;"",NOT(ISNUMBER(F159))),"Gross P&amp;L must be numeric or blank",IF(AND(ISNUMBER(F159),OR(ABS(F159)&gt;1000000000,ROUND(F159,2)&lt;&gt;F159)),"Money: at most 2 decimals; absolute input value ≤ 1,000,000,000.",""))))))))))))))))</x:f>
      </x:c>
      <x:c r="I159" s="29" t="str">
        <x:f>IF(ISNUMBER(D159),ROUND(D159,8),"")</x:f>
      </x:c>
      <x:c r="J159" s="29" t="n">
        <x:f>IF(ISNUMBER(F159),1,0)</x:f>
        <x:v>0</x:v>
      </x:c>
      <x:c r="K159" s="29" t="n">
        <x:f>IF(COUNTA(A159:F159)=0,0,1)</x:f>
        <x:v>0</x:v>
      </x:c>
    </x:row>
    <x:row r="160" ht="36" customHeight="1">
      <x:c r="A160" s="34"/>
      <x:c r="B160" s="34"/>
      <x:c r="C160" s="35"/>
      <x:c r="D160" s="36"/>
      <x:c r="E160" s="36"/>
      <x:c r="F160" s="37"/>
      <x:c r="G160" s="38" t="n">
        <x:f>IF(K160=0,0,IF(H160="",1,-1))</x:f>
        <x:v>0</x:v>
      </x:c>
      <x:c r="H160" s="33" t="str">
        <x:f>IF(K160=0,"",IF(A160="","Enter an exit ID",IF(IF(IFERROR(OR(CODE(UPPER(LEFT(A160,1)))&lt;65,CODE(UPPER(LEFT(A160,1)))&gt;90),TRUE),TRUE,OR(NOT(ISTEXT(A160)),LEN(A160)&gt;64,LEN(A160)&lt;&gt;LEN(SUBSTITUTE(A160,"*","")),LEN(A160)&lt;&gt;LEN(SUBSTITUTE(A160,"?","")),LEN(A160)&lt;&gt;LEN(SUBSTITUTE(A160,"~","")),LEN(A160)&lt;&gt;LEN(SUBSTITUTE(A160,"=","")),LEN(A160)&lt;&gt;LEN(SUBSTITUTE(A160,"&lt;","")),LEN(A160)&lt;&gt;LEN(SUBSTITUTE(A160,"&gt;","")))),"IDs: text starting with A–Z, up to 64 characters; do not use *, ?, ~, =, &lt; or &gt;. Example: T-001.",IF(COUNTIFS('Exits'!$A$9:$A$608,A160)&lt;&gt;1,"Exit ID is duplicated",IF(B160="","Enter the parent trade ID",IF(IF(IFERROR(OR(CODE(UPPER(LEFT(B160,1)))&lt;65,CODE(UPPER(LEFT(B160,1)))&gt;90),TRUE),TRUE,OR(NOT(ISTEXT(B160)),LEN(B160)&gt;64,LEN(B160)&lt;&gt;LEN(SUBSTITUTE(B160,"*","")),LEN(B160)&lt;&gt;LEN(SUBSTITUTE(B160,"?","")),LEN(B160)&lt;&gt;LEN(SUBSTITUTE(B160,"~","")),LEN(B160)&lt;&gt;LEN(SUBSTITUTE(B160,"=","")),LEN(B160)&lt;&gt;LEN(SUBSTITUTE(B160,"&lt;","")),LEN(B160)&lt;&gt;LEN(SUBSTITUTE(B160,"&gt;","")))),"IDs: text starting with A–Z, up to 64 characters; do not use *, ?, ~, =, &lt; or &gt;. Example: T-001.",IF(COUNTIFS('Trades'!$A$9:$A$208,B160)&lt;&gt;1,"Parent trade ID must match one Trades row",IF(NOT(ISNUMBER(C160)),"Enter a valid closing date/time",IF(OR(C160&lt;1,C160&gt;2958465),"Enter a valid closing date/time",IF(NOT(ISNUMBER(D160)),"Enter a positive closed quantity",IF(OR(D160&lt;=0,D160&gt;1000000,ROUND(D160,8)&lt;&gt;D160),"Enter a positive closed quantity",IF(NOT(ISNUMBER(INDEX('Trades'!$D$9:$D$208,MATCH(B160,'Trades'!$A$9:$A$208,0)))),"Enter a valid opening date/time",IF(C160&lt;INDEX('Trades'!$D$9:$D$208,MATCH(B160,'Trades'!$A$9:$A$208,0)),"Exit precedes the opening",IF(AND(E160&lt;&gt;"",OR(NOT(ISNUMBER(E160)),E160&lt;=0)),"Enter a positive price or leave blank",IF(AND(F160&lt;&gt;"",NOT(ISNUMBER(F160))),"Gross P&amp;L must be numeric or blank",IF(AND(ISNUMBER(F160),OR(ABS(F160)&gt;1000000000,ROUND(F160,2)&lt;&gt;F160)),"Money: at most 2 decimals; absolute input value ≤ 1,000,000,000.",""))))))))))))))))</x:f>
      </x:c>
      <x:c r="I160" s="29" t="str">
        <x:f>IF(ISNUMBER(D160),ROUND(D160,8),"")</x:f>
      </x:c>
      <x:c r="J160" s="29" t="n">
        <x:f>IF(ISNUMBER(F160),1,0)</x:f>
        <x:v>0</x:v>
      </x:c>
      <x:c r="K160" s="29" t="n">
        <x:f>IF(COUNTA(A160:F160)=0,0,1)</x:f>
        <x:v>0</x:v>
      </x:c>
    </x:row>
    <x:row r="161" ht="36" customHeight="1">
      <x:c r="A161" s="34"/>
      <x:c r="B161" s="34"/>
      <x:c r="C161" s="35"/>
      <x:c r="D161" s="36"/>
      <x:c r="E161" s="36"/>
      <x:c r="F161" s="37"/>
      <x:c r="G161" s="38" t="n">
        <x:f>IF(K161=0,0,IF(H161="",1,-1))</x:f>
        <x:v>0</x:v>
      </x:c>
      <x:c r="H161" s="33" t="str">
        <x:f>IF(K161=0,"",IF(A161="","Enter an exit ID",IF(IF(IFERROR(OR(CODE(UPPER(LEFT(A161,1)))&lt;65,CODE(UPPER(LEFT(A161,1)))&gt;90),TRUE),TRUE,OR(NOT(ISTEXT(A161)),LEN(A161)&gt;64,LEN(A161)&lt;&gt;LEN(SUBSTITUTE(A161,"*","")),LEN(A161)&lt;&gt;LEN(SUBSTITUTE(A161,"?","")),LEN(A161)&lt;&gt;LEN(SUBSTITUTE(A161,"~","")),LEN(A161)&lt;&gt;LEN(SUBSTITUTE(A161,"=","")),LEN(A161)&lt;&gt;LEN(SUBSTITUTE(A161,"&lt;","")),LEN(A161)&lt;&gt;LEN(SUBSTITUTE(A161,"&gt;","")))),"IDs: text starting with A–Z, up to 64 characters; do not use *, ?, ~, =, &lt; or &gt;. Example: T-001.",IF(COUNTIFS('Exits'!$A$9:$A$608,A161)&lt;&gt;1,"Exit ID is duplicated",IF(B161="","Enter the parent trade ID",IF(IF(IFERROR(OR(CODE(UPPER(LEFT(B161,1)))&lt;65,CODE(UPPER(LEFT(B161,1)))&gt;90),TRUE),TRUE,OR(NOT(ISTEXT(B161)),LEN(B161)&gt;64,LEN(B161)&lt;&gt;LEN(SUBSTITUTE(B161,"*","")),LEN(B161)&lt;&gt;LEN(SUBSTITUTE(B161,"?","")),LEN(B161)&lt;&gt;LEN(SUBSTITUTE(B161,"~","")),LEN(B161)&lt;&gt;LEN(SUBSTITUTE(B161,"=","")),LEN(B161)&lt;&gt;LEN(SUBSTITUTE(B161,"&lt;","")),LEN(B161)&lt;&gt;LEN(SUBSTITUTE(B161,"&gt;","")))),"IDs: text starting with A–Z, up to 64 characters; do not use *, ?, ~, =, &lt; or &gt;. Example: T-001.",IF(COUNTIFS('Trades'!$A$9:$A$208,B161)&lt;&gt;1,"Parent trade ID must match one Trades row",IF(NOT(ISNUMBER(C161)),"Enter a valid closing date/time",IF(OR(C161&lt;1,C161&gt;2958465),"Enter a valid closing date/time",IF(NOT(ISNUMBER(D161)),"Enter a positive closed quantity",IF(OR(D161&lt;=0,D161&gt;1000000,ROUND(D161,8)&lt;&gt;D161),"Enter a positive closed quantity",IF(NOT(ISNUMBER(INDEX('Trades'!$D$9:$D$208,MATCH(B161,'Trades'!$A$9:$A$208,0)))),"Enter a valid opening date/time",IF(C161&lt;INDEX('Trades'!$D$9:$D$208,MATCH(B161,'Trades'!$A$9:$A$208,0)),"Exit precedes the opening",IF(AND(E161&lt;&gt;"",OR(NOT(ISNUMBER(E161)),E161&lt;=0)),"Enter a positive price or leave blank",IF(AND(F161&lt;&gt;"",NOT(ISNUMBER(F161))),"Gross P&amp;L must be numeric or blank",IF(AND(ISNUMBER(F161),OR(ABS(F161)&gt;1000000000,ROUND(F161,2)&lt;&gt;F161)),"Money: at most 2 decimals; absolute input value ≤ 1,000,000,000.",""))))))))))))))))</x:f>
      </x:c>
      <x:c r="I161" s="29" t="str">
        <x:f>IF(ISNUMBER(D161),ROUND(D161,8),"")</x:f>
      </x:c>
      <x:c r="J161" s="29" t="n">
        <x:f>IF(ISNUMBER(F161),1,0)</x:f>
        <x:v>0</x:v>
      </x:c>
      <x:c r="K161" s="29" t="n">
        <x:f>IF(COUNTA(A161:F161)=0,0,1)</x:f>
        <x:v>0</x:v>
      </x:c>
    </x:row>
    <x:row r="162" ht="36" customHeight="1">
      <x:c r="A162" s="34"/>
      <x:c r="B162" s="34"/>
      <x:c r="C162" s="35"/>
      <x:c r="D162" s="36"/>
      <x:c r="E162" s="36"/>
      <x:c r="F162" s="37"/>
      <x:c r="G162" s="38" t="n">
        <x:f>IF(K162=0,0,IF(H162="",1,-1))</x:f>
        <x:v>0</x:v>
      </x:c>
      <x:c r="H162" s="33" t="str">
        <x:f>IF(K162=0,"",IF(A162="","Enter an exit ID",IF(IF(IFERROR(OR(CODE(UPPER(LEFT(A162,1)))&lt;65,CODE(UPPER(LEFT(A162,1)))&gt;90),TRUE),TRUE,OR(NOT(ISTEXT(A162)),LEN(A162)&gt;64,LEN(A162)&lt;&gt;LEN(SUBSTITUTE(A162,"*","")),LEN(A162)&lt;&gt;LEN(SUBSTITUTE(A162,"?","")),LEN(A162)&lt;&gt;LEN(SUBSTITUTE(A162,"~","")),LEN(A162)&lt;&gt;LEN(SUBSTITUTE(A162,"=","")),LEN(A162)&lt;&gt;LEN(SUBSTITUTE(A162,"&lt;","")),LEN(A162)&lt;&gt;LEN(SUBSTITUTE(A162,"&gt;","")))),"IDs: text starting with A–Z, up to 64 characters; do not use *, ?, ~, =, &lt; or &gt;. Example: T-001.",IF(COUNTIFS('Exits'!$A$9:$A$608,A162)&lt;&gt;1,"Exit ID is duplicated",IF(B162="","Enter the parent trade ID",IF(IF(IFERROR(OR(CODE(UPPER(LEFT(B162,1)))&lt;65,CODE(UPPER(LEFT(B162,1)))&gt;90),TRUE),TRUE,OR(NOT(ISTEXT(B162)),LEN(B162)&gt;64,LEN(B162)&lt;&gt;LEN(SUBSTITUTE(B162,"*","")),LEN(B162)&lt;&gt;LEN(SUBSTITUTE(B162,"?","")),LEN(B162)&lt;&gt;LEN(SUBSTITUTE(B162,"~","")),LEN(B162)&lt;&gt;LEN(SUBSTITUTE(B162,"=","")),LEN(B162)&lt;&gt;LEN(SUBSTITUTE(B162,"&lt;","")),LEN(B162)&lt;&gt;LEN(SUBSTITUTE(B162,"&gt;","")))),"IDs: text starting with A–Z, up to 64 characters; do not use *, ?, ~, =, &lt; or &gt;. Example: T-001.",IF(COUNTIFS('Trades'!$A$9:$A$208,B162)&lt;&gt;1,"Parent trade ID must match one Trades row",IF(NOT(ISNUMBER(C162)),"Enter a valid closing date/time",IF(OR(C162&lt;1,C162&gt;2958465),"Enter a valid closing date/time",IF(NOT(ISNUMBER(D162)),"Enter a positive closed quantity",IF(OR(D162&lt;=0,D162&gt;1000000,ROUND(D162,8)&lt;&gt;D162),"Enter a positive closed quantity",IF(NOT(ISNUMBER(INDEX('Trades'!$D$9:$D$208,MATCH(B162,'Trades'!$A$9:$A$208,0)))),"Enter a valid opening date/time",IF(C162&lt;INDEX('Trades'!$D$9:$D$208,MATCH(B162,'Trades'!$A$9:$A$208,0)),"Exit precedes the opening",IF(AND(E162&lt;&gt;"",OR(NOT(ISNUMBER(E162)),E162&lt;=0)),"Enter a positive price or leave blank",IF(AND(F162&lt;&gt;"",NOT(ISNUMBER(F162))),"Gross P&amp;L must be numeric or blank",IF(AND(ISNUMBER(F162),OR(ABS(F162)&gt;1000000000,ROUND(F162,2)&lt;&gt;F162)),"Money: at most 2 decimals; absolute input value ≤ 1,000,000,000.",""))))))))))))))))</x:f>
      </x:c>
      <x:c r="I162" s="29" t="str">
        <x:f>IF(ISNUMBER(D162),ROUND(D162,8),"")</x:f>
      </x:c>
      <x:c r="J162" s="29" t="n">
        <x:f>IF(ISNUMBER(F162),1,0)</x:f>
        <x:v>0</x:v>
      </x:c>
      <x:c r="K162" s="29" t="n">
        <x:f>IF(COUNTA(A162:F162)=0,0,1)</x:f>
        <x:v>0</x:v>
      </x:c>
    </x:row>
    <x:row r="163" ht="36" customHeight="1">
      <x:c r="A163" s="34"/>
      <x:c r="B163" s="34"/>
      <x:c r="C163" s="35"/>
      <x:c r="D163" s="36"/>
      <x:c r="E163" s="36"/>
      <x:c r="F163" s="37"/>
      <x:c r="G163" s="38" t="n">
        <x:f>IF(K163=0,0,IF(H163="",1,-1))</x:f>
        <x:v>0</x:v>
      </x:c>
      <x:c r="H163" s="33" t="str">
        <x:f>IF(K163=0,"",IF(A163="","Enter an exit ID",IF(IF(IFERROR(OR(CODE(UPPER(LEFT(A163,1)))&lt;65,CODE(UPPER(LEFT(A163,1)))&gt;90),TRUE),TRUE,OR(NOT(ISTEXT(A163)),LEN(A163)&gt;64,LEN(A163)&lt;&gt;LEN(SUBSTITUTE(A163,"*","")),LEN(A163)&lt;&gt;LEN(SUBSTITUTE(A163,"?","")),LEN(A163)&lt;&gt;LEN(SUBSTITUTE(A163,"~","")),LEN(A163)&lt;&gt;LEN(SUBSTITUTE(A163,"=","")),LEN(A163)&lt;&gt;LEN(SUBSTITUTE(A163,"&lt;","")),LEN(A163)&lt;&gt;LEN(SUBSTITUTE(A163,"&gt;","")))),"IDs: text starting with A–Z, up to 64 characters; do not use *, ?, ~, =, &lt; or &gt;. Example: T-001.",IF(COUNTIFS('Exits'!$A$9:$A$608,A163)&lt;&gt;1,"Exit ID is duplicated",IF(B163="","Enter the parent trade ID",IF(IF(IFERROR(OR(CODE(UPPER(LEFT(B163,1)))&lt;65,CODE(UPPER(LEFT(B163,1)))&gt;90),TRUE),TRUE,OR(NOT(ISTEXT(B163)),LEN(B163)&gt;64,LEN(B163)&lt;&gt;LEN(SUBSTITUTE(B163,"*","")),LEN(B163)&lt;&gt;LEN(SUBSTITUTE(B163,"?","")),LEN(B163)&lt;&gt;LEN(SUBSTITUTE(B163,"~","")),LEN(B163)&lt;&gt;LEN(SUBSTITUTE(B163,"=","")),LEN(B163)&lt;&gt;LEN(SUBSTITUTE(B163,"&lt;","")),LEN(B163)&lt;&gt;LEN(SUBSTITUTE(B163,"&gt;","")))),"IDs: text starting with A–Z, up to 64 characters; do not use *, ?, ~, =, &lt; or &gt;. Example: T-001.",IF(COUNTIFS('Trades'!$A$9:$A$208,B163)&lt;&gt;1,"Parent trade ID must match one Trades row",IF(NOT(ISNUMBER(C163)),"Enter a valid closing date/time",IF(OR(C163&lt;1,C163&gt;2958465),"Enter a valid closing date/time",IF(NOT(ISNUMBER(D163)),"Enter a positive closed quantity",IF(OR(D163&lt;=0,D163&gt;1000000,ROUND(D163,8)&lt;&gt;D163),"Enter a positive closed quantity",IF(NOT(ISNUMBER(INDEX('Trades'!$D$9:$D$208,MATCH(B163,'Trades'!$A$9:$A$208,0)))),"Enter a valid opening date/time",IF(C163&lt;INDEX('Trades'!$D$9:$D$208,MATCH(B163,'Trades'!$A$9:$A$208,0)),"Exit precedes the opening",IF(AND(E163&lt;&gt;"",OR(NOT(ISNUMBER(E163)),E163&lt;=0)),"Enter a positive price or leave blank",IF(AND(F163&lt;&gt;"",NOT(ISNUMBER(F163))),"Gross P&amp;L must be numeric or blank",IF(AND(ISNUMBER(F163),OR(ABS(F163)&gt;1000000000,ROUND(F163,2)&lt;&gt;F163)),"Money: at most 2 decimals; absolute input value ≤ 1,000,000,000.",""))))))))))))))))</x:f>
      </x:c>
      <x:c r="I163" s="29" t="str">
        <x:f>IF(ISNUMBER(D163),ROUND(D163,8),"")</x:f>
      </x:c>
      <x:c r="J163" s="29" t="n">
        <x:f>IF(ISNUMBER(F163),1,0)</x:f>
        <x:v>0</x:v>
      </x:c>
      <x:c r="K163" s="29" t="n">
        <x:f>IF(COUNTA(A163:F163)=0,0,1)</x:f>
        <x:v>0</x:v>
      </x:c>
    </x:row>
    <x:row r="164" ht="36" customHeight="1">
      <x:c r="A164" s="34"/>
      <x:c r="B164" s="34"/>
      <x:c r="C164" s="35"/>
      <x:c r="D164" s="36"/>
      <x:c r="E164" s="36"/>
      <x:c r="F164" s="37"/>
      <x:c r="G164" s="38" t="n">
        <x:f>IF(K164=0,0,IF(H164="",1,-1))</x:f>
        <x:v>0</x:v>
      </x:c>
      <x:c r="H164" s="33" t="str">
        <x:f>IF(K164=0,"",IF(A164="","Enter an exit ID",IF(IF(IFERROR(OR(CODE(UPPER(LEFT(A164,1)))&lt;65,CODE(UPPER(LEFT(A164,1)))&gt;90),TRUE),TRUE,OR(NOT(ISTEXT(A164)),LEN(A164)&gt;64,LEN(A164)&lt;&gt;LEN(SUBSTITUTE(A164,"*","")),LEN(A164)&lt;&gt;LEN(SUBSTITUTE(A164,"?","")),LEN(A164)&lt;&gt;LEN(SUBSTITUTE(A164,"~","")),LEN(A164)&lt;&gt;LEN(SUBSTITUTE(A164,"=","")),LEN(A164)&lt;&gt;LEN(SUBSTITUTE(A164,"&lt;","")),LEN(A164)&lt;&gt;LEN(SUBSTITUTE(A164,"&gt;","")))),"IDs: text starting with A–Z, up to 64 characters; do not use *, ?, ~, =, &lt; or &gt;. Example: T-001.",IF(COUNTIFS('Exits'!$A$9:$A$608,A164)&lt;&gt;1,"Exit ID is duplicated",IF(B164="","Enter the parent trade ID",IF(IF(IFERROR(OR(CODE(UPPER(LEFT(B164,1)))&lt;65,CODE(UPPER(LEFT(B164,1)))&gt;90),TRUE),TRUE,OR(NOT(ISTEXT(B164)),LEN(B164)&gt;64,LEN(B164)&lt;&gt;LEN(SUBSTITUTE(B164,"*","")),LEN(B164)&lt;&gt;LEN(SUBSTITUTE(B164,"?","")),LEN(B164)&lt;&gt;LEN(SUBSTITUTE(B164,"~","")),LEN(B164)&lt;&gt;LEN(SUBSTITUTE(B164,"=","")),LEN(B164)&lt;&gt;LEN(SUBSTITUTE(B164,"&lt;","")),LEN(B164)&lt;&gt;LEN(SUBSTITUTE(B164,"&gt;","")))),"IDs: text starting with A–Z, up to 64 characters; do not use *, ?, ~, =, &lt; or &gt;. Example: T-001.",IF(COUNTIFS('Trades'!$A$9:$A$208,B164)&lt;&gt;1,"Parent trade ID must match one Trades row",IF(NOT(ISNUMBER(C164)),"Enter a valid closing date/time",IF(OR(C164&lt;1,C164&gt;2958465),"Enter a valid closing date/time",IF(NOT(ISNUMBER(D164)),"Enter a positive closed quantity",IF(OR(D164&lt;=0,D164&gt;1000000,ROUND(D164,8)&lt;&gt;D164),"Enter a positive closed quantity",IF(NOT(ISNUMBER(INDEX('Trades'!$D$9:$D$208,MATCH(B164,'Trades'!$A$9:$A$208,0)))),"Enter a valid opening date/time",IF(C164&lt;INDEX('Trades'!$D$9:$D$208,MATCH(B164,'Trades'!$A$9:$A$208,0)),"Exit precedes the opening",IF(AND(E164&lt;&gt;"",OR(NOT(ISNUMBER(E164)),E164&lt;=0)),"Enter a positive price or leave blank",IF(AND(F164&lt;&gt;"",NOT(ISNUMBER(F164))),"Gross P&amp;L must be numeric or blank",IF(AND(ISNUMBER(F164),OR(ABS(F164)&gt;1000000000,ROUND(F164,2)&lt;&gt;F164)),"Money: at most 2 decimals; absolute input value ≤ 1,000,000,000.",""))))))))))))))))</x:f>
      </x:c>
      <x:c r="I164" s="29" t="str">
        <x:f>IF(ISNUMBER(D164),ROUND(D164,8),"")</x:f>
      </x:c>
      <x:c r="J164" s="29" t="n">
        <x:f>IF(ISNUMBER(F164),1,0)</x:f>
        <x:v>0</x:v>
      </x:c>
      <x:c r="K164" s="29" t="n">
        <x:f>IF(COUNTA(A164:F164)=0,0,1)</x:f>
        <x:v>0</x:v>
      </x:c>
    </x:row>
    <x:row r="165" ht="36" customHeight="1">
      <x:c r="A165" s="34"/>
      <x:c r="B165" s="34"/>
      <x:c r="C165" s="35"/>
      <x:c r="D165" s="36"/>
      <x:c r="E165" s="36"/>
      <x:c r="F165" s="37"/>
      <x:c r="G165" s="38" t="n">
        <x:f>IF(K165=0,0,IF(H165="",1,-1))</x:f>
        <x:v>0</x:v>
      </x:c>
      <x:c r="H165" s="33" t="str">
        <x:f>IF(K165=0,"",IF(A165="","Enter an exit ID",IF(IF(IFERROR(OR(CODE(UPPER(LEFT(A165,1)))&lt;65,CODE(UPPER(LEFT(A165,1)))&gt;90),TRUE),TRUE,OR(NOT(ISTEXT(A165)),LEN(A165)&gt;64,LEN(A165)&lt;&gt;LEN(SUBSTITUTE(A165,"*","")),LEN(A165)&lt;&gt;LEN(SUBSTITUTE(A165,"?","")),LEN(A165)&lt;&gt;LEN(SUBSTITUTE(A165,"~","")),LEN(A165)&lt;&gt;LEN(SUBSTITUTE(A165,"=","")),LEN(A165)&lt;&gt;LEN(SUBSTITUTE(A165,"&lt;","")),LEN(A165)&lt;&gt;LEN(SUBSTITUTE(A165,"&gt;","")))),"IDs: text starting with A–Z, up to 64 characters; do not use *, ?, ~, =, &lt; or &gt;. Example: T-001.",IF(COUNTIFS('Exits'!$A$9:$A$608,A165)&lt;&gt;1,"Exit ID is duplicated",IF(B165="","Enter the parent trade ID",IF(IF(IFERROR(OR(CODE(UPPER(LEFT(B165,1)))&lt;65,CODE(UPPER(LEFT(B165,1)))&gt;90),TRUE),TRUE,OR(NOT(ISTEXT(B165)),LEN(B165)&gt;64,LEN(B165)&lt;&gt;LEN(SUBSTITUTE(B165,"*","")),LEN(B165)&lt;&gt;LEN(SUBSTITUTE(B165,"?","")),LEN(B165)&lt;&gt;LEN(SUBSTITUTE(B165,"~","")),LEN(B165)&lt;&gt;LEN(SUBSTITUTE(B165,"=","")),LEN(B165)&lt;&gt;LEN(SUBSTITUTE(B165,"&lt;","")),LEN(B165)&lt;&gt;LEN(SUBSTITUTE(B165,"&gt;","")))),"IDs: text starting with A–Z, up to 64 characters; do not use *, ?, ~, =, &lt; or &gt;. Example: T-001.",IF(COUNTIFS('Trades'!$A$9:$A$208,B165)&lt;&gt;1,"Parent trade ID must match one Trades row",IF(NOT(ISNUMBER(C165)),"Enter a valid closing date/time",IF(OR(C165&lt;1,C165&gt;2958465),"Enter a valid closing date/time",IF(NOT(ISNUMBER(D165)),"Enter a positive closed quantity",IF(OR(D165&lt;=0,D165&gt;1000000,ROUND(D165,8)&lt;&gt;D165),"Enter a positive closed quantity",IF(NOT(ISNUMBER(INDEX('Trades'!$D$9:$D$208,MATCH(B165,'Trades'!$A$9:$A$208,0)))),"Enter a valid opening date/time",IF(C165&lt;INDEX('Trades'!$D$9:$D$208,MATCH(B165,'Trades'!$A$9:$A$208,0)),"Exit precedes the opening",IF(AND(E165&lt;&gt;"",OR(NOT(ISNUMBER(E165)),E165&lt;=0)),"Enter a positive price or leave blank",IF(AND(F165&lt;&gt;"",NOT(ISNUMBER(F165))),"Gross P&amp;L must be numeric or blank",IF(AND(ISNUMBER(F165),OR(ABS(F165)&gt;1000000000,ROUND(F165,2)&lt;&gt;F165)),"Money: at most 2 decimals; absolute input value ≤ 1,000,000,000.",""))))))))))))))))</x:f>
      </x:c>
      <x:c r="I165" s="29" t="str">
        <x:f>IF(ISNUMBER(D165),ROUND(D165,8),"")</x:f>
      </x:c>
      <x:c r="J165" s="29" t="n">
        <x:f>IF(ISNUMBER(F165),1,0)</x:f>
        <x:v>0</x:v>
      </x:c>
      <x:c r="K165" s="29" t="n">
        <x:f>IF(COUNTA(A165:F165)=0,0,1)</x:f>
        <x:v>0</x:v>
      </x:c>
    </x:row>
    <x:row r="166" ht="36" customHeight="1">
      <x:c r="A166" s="34"/>
      <x:c r="B166" s="34"/>
      <x:c r="C166" s="35"/>
      <x:c r="D166" s="36"/>
      <x:c r="E166" s="36"/>
      <x:c r="F166" s="37"/>
      <x:c r="G166" s="38" t="n">
        <x:f>IF(K166=0,0,IF(H166="",1,-1))</x:f>
        <x:v>0</x:v>
      </x:c>
      <x:c r="H166" s="33" t="str">
        <x:f>IF(K166=0,"",IF(A166="","Enter an exit ID",IF(IF(IFERROR(OR(CODE(UPPER(LEFT(A166,1)))&lt;65,CODE(UPPER(LEFT(A166,1)))&gt;90),TRUE),TRUE,OR(NOT(ISTEXT(A166)),LEN(A166)&gt;64,LEN(A166)&lt;&gt;LEN(SUBSTITUTE(A166,"*","")),LEN(A166)&lt;&gt;LEN(SUBSTITUTE(A166,"?","")),LEN(A166)&lt;&gt;LEN(SUBSTITUTE(A166,"~","")),LEN(A166)&lt;&gt;LEN(SUBSTITUTE(A166,"=","")),LEN(A166)&lt;&gt;LEN(SUBSTITUTE(A166,"&lt;","")),LEN(A166)&lt;&gt;LEN(SUBSTITUTE(A166,"&gt;","")))),"IDs: text starting with A–Z, up to 64 characters; do not use *, ?, ~, =, &lt; or &gt;. Example: T-001.",IF(COUNTIFS('Exits'!$A$9:$A$608,A166)&lt;&gt;1,"Exit ID is duplicated",IF(B166="","Enter the parent trade ID",IF(IF(IFERROR(OR(CODE(UPPER(LEFT(B166,1)))&lt;65,CODE(UPPER(LEFT(B166,1)))&gt;90),TRUE),TRUE,OR(NOT(ISTEXT(B166)),LEN(B166)&gt;64,LEN(B166)&lt;&gt;LEN(SUBSTITUTE(B166,"*","")),LEN(B166)&lt;&gt;LEN(SUBSTITUTE(B166,"?","")),LEN(B166)&lt;&gt;LEN(SUBSTITUTE(B166,"~","")),LEN(B166)&lt;&gt;LEN(SUBSTITUTE(B166,"=","")),LEN(B166)&lt;&gt;LEN(SUBSTITUTE(B166,"&lt;","")),LEN(B166)&lt;&gt;LEN(SUBSTITUTE(B166,"&gt;","")))),"IDs: text starting with A–Z, up to 64 characters; do not use *, ?, ~, =, &lt; or &gt;. Example: T-001.",IF(COUNTIFS('Trades'!$A$9:$A$208,B166)&lt;&gt;1,"Parent trade ID must match one Trades row",IF(NOT(ISNUMBER(C166)),"Enter a valid closing date/time",IF(OR(C166&lt;1,C166&gt;2958465),"Enter a valid closing date/time",IF(NOT(ISNUMBER(D166)),"Enter a positive closed quantity",IF(OR(D166&lt;=0,D166&gt;1000000,ROUND(D166,8)&lt;&gt;D166),"Enter a positive closed quantity",IF(NOT(ISNUMBER(INDEX('Trades'!$D$9:$D$208,MATCH(B166,'Trades'!$A$9:$A$208,0)))),"Enter a valid opening date/time",IF(C166&lt;INDEX('Trades'!$D$9:$D$208,MATCH(B166,'Trades'!$A$9:$A$208,0)),"Exit precedes the opening",IF(AND(E166&lt;&gt;"",OR(NOT(ISNUMBER(E166)),E166&lt;=0)),"Enter a positive price or leave blank",IF(AND(F166&lt;&gt;"",NOT(ISNUMBER(F166))),"Gross P&amp;L must be numeric or blank",IF(AND(ISNUMBER(F166),OR(ABS(F166)&gt;1000000000,ROUND(F166,2)&lt;&gt;F166)),"Money: at most 2 decimals; absolute input value ≤ 1,000,000,000.",""))))))))))))))))</x:f>
      </x:c>
      <x:c r="I166" s="29" t="str">
        <x:f>IF(ISNUMBER(D166),ROUND(D166,8),"")</x:f>
      </x:c>
      <x:c r="J166" s="29" t="n">
        <x:f>IF(ISNUMBER(F166),1,0)</x:f>
        <x:v>0</x:v>
      </x:c>
      <x:c r="K166" s="29" t="n">
        <x:f>IF(COUNTA(A166:F166)=0,0,1)</x:f>
        <x:v>0</x:v>
      </x:c>
    </x:row>
    <x:row r="167" ht="36" customHeight="1">
      <x:c r="A167" s="34"/>
      <x:c r="B167" s="34"/>
      <x:c r="C167" s="35"/>
      <x:c r="D167" s="36"/>
      <x:c r="E167" s="36"/>
      <x:c r="F167" s="37"/>
      <x:c r="G167" s="38" t="n">
        <x:f>IF(K167=0,0,IF(H167="",1,-1))</x:f>
        <x:v>0</x:v>
      </x:c>
      <x:c r="H167" s="33" t="str">
        <x:f>IF(K167=0,"",IF(A167="","Enter an exit ID",IF(IF(IFERROR(OR(CODE(UPPER(LEFT(A167,1)))&lt;65,CODE(UPPER(LEFT(A167,1)))&gt;90),TRUE),TRUE,OR(NOT(ISTEXT(A167)),LEN(A167)&gt;64,LEN(A167)&lt;&gt;LEN(SUBSTITUTE(A167,"*","")),LEN(A167)&lt;&gt;LEN(SUBSTITUTE(A167,"?","")),LEN(A167)&lt;&gt;LEN(SUBSTITUTE(A167,"~","")),LEN(A167)&lt;&gt;LEN(SUBSTITUTE(A167,"=","")),LEN(A167)&lt;&gt;LEN(SUBSTITUTE(A167,"&lt;","")),LEN(A167)&lt;&gt;LEN(SUBSTITUTE(A167,"&gt;","")))),"IDs: text starting with A–Z, up to 64 characters; do not use *, ?, ~, =, &lt; or &gt;. Example: T-001.",IF(COUNTIFS('Exits'!$A$9:$A$608,A167)&lt;&gt;1,"Exit ID is duplicated",IF(B167="","Enter the parent trade ID",IF(IF(IFERROR(OR(CODE(UPPER(LEFT(B167,1)))&lt;65,CODE(UPPER(LEFT(B167,1)))&gt;90),TRUE),TRUE,OR(NOT(ISTEXT(B167)),LEN(B167)&gt;64,LEN(B167)&lt;&gt;LEN(SUBSTITUTE(B167,"*","")),LEN(B167)&lt;&gt;LEN(SUBSTITUTE(B167,"?","")),LEN(B167)&lt;&gt;LEN(SUBSTITUTE(B167,"~","")),LEN(B167)&lt;&gt;LEN(SUBSTITUTE(B167,"=","")),LEN(B167)&lt;&gt;LEN(SUBSTITUTE(B167,"&lt;","")),LEN(B167)&lt;&gt;LEN(SUBSTITUTE(B167,"&gt;","")))),"IDs: text starting with A–Z, up to 64 characters; do not use *, ?, ~, =, &lt; or &gt;. Example: T-001.",IF(COUNTIFS('Trades'!$A$9:$A$208,B167)&lt;&gt;1,"Parent trade ID must match one Trades row",IF(NOT(ISNUMBER(C167)),"Enter a valid closing date/time",IF(OR(C167&lt;1,C167&gt;2958465),"Enter a valid closing date/time",IF(NOT(ISNUMBER(D167)),"Enter a positive closed quantity",IF(OR(D167&lt;=0,D167&gt;1000000,ROUND(D167,8)&lt;&gt;D167),"Enter a positive closed quantity",IF(NOT(ISNUMBER(INDEX('Trades'!$D$9:$D$208,MATCH(B167,'Trades'!$A$9:$A$208,0)))),"Enter a valid opening date/time",IF(C167&lt;INDEX('Trades'!$D$9:$D$208,MATCH(B167,'Trades'!$A$9:$A$208,0)),"Exit precedes the opening",IF(AND(E167&lt;&gt;"",OR(NOT(ISNUMBER(E167)),E167&lt;=0)),"Enter a positive price or leave blank",IF(AND(F167&lt;&gt;"",NOT(ISNUMBER(F167))),"Gross P&amp;L must be numeric or blank",IF(AND(ISNUMBER(F167),OR(ABS(F167)&gt;1000000000,ROUND(F167,2)&lt;&gt;F167)),"Money: at most 2 decimals; absolute input value ≤ 1,000,000,000.",""))))))))))))))))</x:f>
      </x:c>
      <x:c r="I167" s="29" t="str">
        <x:f>IF(ISNUMBER(D167),ROUND(D167,8),"")</x:f>
      </x:c>
      <x:c r="J167" s="29" t="n">
        <x:f>IF(ISNUMBER(F167),1,0)</x:f>
        <x:v>0</x:v>
      </x:c>
      <x:c r="K167" s="29" t="n">
        <x:f>IF(COUNTA(A167:F167)=0,0,1)</x:f>
        <x:v>0</x:v>
      </x:c>
    </x:row>
    <x:row r="168" ht="36" customHeight="1">
      <x:c r="A168" s="34"/>
      <x:c r="B168" s="34"/>
      <x:c r="C168" s="35"/>
      <x:c r="D168" s="36"/>
      <x:c r="E168" s="36"/>
      <x:c r="F168" s="37"/>
      <x:c r="G168" s="38" t="n">
        <x:f>IF(K168=0,0,IF(H168="",1,-1))</x:f>
        <x:v>0</x:v>
      </x:c>
      <x:c r="H168" s="33" t="str">
        <x:f>IF(K168=0,"",IF(A168="","Enter an exit ID",IF(IF(IFERROR(OR(CODE(UPPER(LEFT(A168,1)))&lt;65,CODE(UPPER(LEFT(A168,1)))&gt;90),TRUE),TRUE,OR(NOT(ISTEXT(A168)),LEN(A168)&gt;64,LEN(A168)&lt;&gt;LEN(SUBSTITUTE(A168,"*","")),LEN(A168)&lt;&gt;LEN(SUBSTITUTE(A168,"?","")),LEN(A168)&lt;&gt;LEN(SUBSTITUTE(A168,"~","")),LEN(A168)&lt;&gt;LEN(SUBSTITUTE(A168,"=","")),LEN(A168)&lt;&gt;LEN(SUBSTITUTE(A168,"&lt;","")),LEN(A168)&lt;&gt;LEN(SUBSTITUTE(A168,"&gt;","")))),"IDs: text starting with A–Z, up to 64 characters; do not use *, ?, ~, =, &lt; or &gt;. Example: T-001.",IF(COUNTIFS('Exits'!$A$9:$A$608,A168)&lt;&gt;1,"Exit ID is duplicated",IF(B168="","Enter the parent trade ID",IF(IF(IFERROR(OR(CODE(UPPER(LEFT(B168,1)))&lt;65,CODE(UPPER(LEFT(B168,1)))&gt;90),TRUE),TRUE,OR(NOT(ISTEXT(B168)),LEN(B168)&gt;64,LEN(B168)&lt;&gt;LEN(SUBSTITUTE(B168,"*","")),LEN(B168)&lt;&gt;LEN(SUBSTITUTE(B168,"?","")),LEN(B168)&lt;&gt;LEN(SUBSTITUTE(B168,"~","")),LEN(B168)&lt;&gt;LEN(SUBSTITUTE(B168,"=","")),LEN(B168)&lt;&gt;LEN(SUBSTITUTE(B168,"&lt;","")),LEN(B168)&lt;&gt;LEN(SUBSTITUTE(B168,"&gt;","")))),"IDs: text starting with A–Z, up to 64 characters; do not use *, ?, ~, =, &lt; or &gt;. Example: T-001.",IF(COUNTIFS('Trades'!$A$9:$A$208,B168)&lt;&gt;1,"Parent trade ID must match one Trades row",IF(NOT(ISNUMBER(C168)),"Enter a valid closing date/time",IF(OR(C168&lt;1,C168&gt;2958465),"Enter a valid closing date/time",IF(NOT(ISNUMBER(D168)),"Enter a positive closed quantity",IF(OR(D168&lt;=0,D168&gt;1000000,ROUND(D168,8)&lt;&gt;D168),"Enter a positive closed quantity",IF(NOT(ISNUMBER(INDEX('Trades'!$D$9:$D$208,MATCH(B168,'Trades'!$A$9:$A$208,0)))),"Enter a valid opening date/time",IF(C168&lt;INDEX('Trades'!$D$9:$D$208,MATCH(B168,'Trades'!$A$9:$A$208,0)),"Exit precedes the opening",IF(AND(E168&lt;&gt;"",OR(NOT(ISNUMBER(E168)),E168&lt;=0)),"Enter a positive price or leave blank",IF(AND(F168&lt;&gt;"",NOT(ISNUMBER(F168))),"Gross P&amp;L must be numeric or blank",IF(AND(ISNUMBER(F168),OR(ABS(F168)&gt;1000000000,ROUND(F168,2)&lt;&gt;F168)),"Money: at most 2 decimals; absolute input value ≤ 1,000,000,000.",""))))))))))))))))</x:f>
      </x:c>
      <x:c r="I168" s="29" t="str">
        <x:f>IF(ISNUMBER(D168),ROUND(D168,8),"")</x:f>
      </x:c>
      <x:c r="J168" s="29" t="n">
        <x:f>IF(ISNUMBER(F168),1,0)</x:f>
        <x:v>0</x:v>
      </x:c>
      <x:c r="K168" s="29" t="n">
        <x:f>IF(COUNTA(A168:F168)=0,0,1)</x:f>
        <x:v>0</x:v>
      </x:c>
    </x:row>
    <x:row r="169" ht="36" customHeight="1">
      <x:c r="A169" s="34"/>
      <x:c r="B169" s="34"/>
      <x:c r="C169" s="35"/>
      <x:c r="D169" s="36"/>
      <x:c r="E169" s="36"/>
      <x:c r="F169" s="37"/>
      <x:c r="G169" s="38" t="n">
        <x:f>IF(K169=0,0,IF(H169="",1,-1))</x:f>
        <x:v>0</x:v>
      </x:c>
      <x:c r="H169" s="33" t="str">
        <x:f>IF(K169=0,"",IF(A169="","Enter an exit ID",IF(IF(IFERROR(OR(CODE(UPPER(LEFT(A169,1)))&lt;65,CODE(UPPER(LEFT(A169,1)))&gt;90),TRUE),TRUE,OR(NOT(ISTEXT(A169)),LEN(A169)&gt;64,LEN(A169)&lt;&gt;LEN(SUBSTITUTE(A169,"*","")),LEN(A169)&lt;&gt;LEN(SUBSTITUTE(A169,"?","")),LEN(A169)&lt;&gt;LEN(SUBSTITUTE(A169,"~","")),LEN(A169)&lt;&gt;LEN(SUBSTITUTE(A169,"=","")),LEN(A169)&lt;&gt;LEN(SUBSTITUTE(A169,"&lt;","")),LEN(A169)&lt;&gt;LEN(SUBSTITUTE(A169,"&gt;","")))),"IDs: text starting with A–Z, up to 64 characters; do not use *, ?, ~, =, &lt; or &gt;. Example: T-001.",IF(COUNTIFS('Exits'!$A$9:$A$608,A169)&lt;&gt;1,"Exit ID is duplicated",IF(B169="","Enter the parent trade ID",IF(IF(IFERROR(OR(CODE(UPPER(LEFT(B169,1)))&lt;65,CODE(UPPER(LEFT(B169,1)))&gt;90),TRUE),TRUE,OR(NOT(ISTEXT(B169)),LEN(B169)&gt;64,LEN(B169)&lt;&gt;LEN(SUBSTITUTE(B169,"*","")),LEN(B169)&lt;&gt;LEN(SUBSTITUTE(B169,"?","")),LEN(B169)&lt;&gt;LEN(SUBSTITUTE(B169,"~","")),LEN(B169)&lt;&gt;LEN(SUBSTITUTE(B169,"=","")),LEN(B169)&lt;&gt;LEN(SUBSTITUTE(B169,"&lt;","")),LEN(B169)&lt;&gt;LEN(SUBSTITUTE(B169,"&gt;","")))),"IDs: text starting with A–Z, up to 64 characters; do not use *, ?, ~, =, &lt; or &gt;. Example: T-001.",IF(COUNTIFS('Trades'!$A$9:$A$208,B169)&lt;&gt;1,"Parent trade ID must match one Trades row",IF(NOT(ISNUMBER(C169)),"Enter a valid closing date/time",IF(OR(C169&lt;1,C169&gt;2958465),"Enter a valid closing date/time",IF(NOT(ISNUMBER(D169)),"Enter a positive closed quantity",IF(OR(D169&lt;=0,D169&gt;1000000,ROUND(D169,8)&lt;&gt;D169),"Enter a positive closed quantity",IF(NOT(ISNUMBER(INDEX('Trades'!$D$9:$D$208,MATCH(B169,'Trades'!$A$9:$A$208,0)))),"Enter a valid opening date/time",IF(C169&lt;INDEX('Trades'!$D$9:$D$208,MATCH(B169,'Trades'!$A$9:$A$208,0)),"Exit precedes the opening",IF(AND(E169&lt;&gt;"",OR(NOT(ISNUMBER(E169)),E169&lt;=0)),"Enter a positive price or leave blank",IF(AND(F169&lt;&gt;"",NOT(ISNUMBER(F169))),"Gross P&amp;L must be numeric or blank",IF(AND(ISNUMBER(F169),OR(ABS(F169)&gt;1000000000,ROUND(F169,2)&lt;&gt;F169)),"Money: at most 2 decimals; absolute input value ≤ 1,000,000,000.",""))))))))))))))))</x:f>
      </x:c>
      <x:c r="I169" s="29" t="str">
        <x:f>IF(ISNUMBER(D169),ROUND(D169,8),"")</x:f>
      </x:c>
      <x:c r="J169" s="29" t="n">
        <x:f>IF(ISNUMBER(F169),1,0)</x:f>
        <x:v>0</x:v>
      </x:c>
      <x:c r="K169" s="29" t="n">
        <x:f>IF(COUNTA(A169:F169)=0,0,1)</x:f>
        <x:v>0</x:v>
      </x:c>
    </x:row>
    <x:row r="170" ht="36" customHeight="1">
      <x:c r="A170" s="34"/>
      <x:c r="B170" s="34"/>
      <x:c r="C170" s="35"/>
      <x:c r="D170" s="36"/>
      <x:c r="E170" s="36"/>
      <x:c r="F170" s="37"/>
      <x:c r="G170" s="38" t="n">
        <x:f>IF(K170=0,0,IF(H170="",1,-1))</x:f>
        <x:v>0</x:v>
      </x:c>
      <x:c r="H170" s="33" t="str">
        <x:f>IF(K170=0,"",IF(A170="","Enter an exit ID",IF(IF(IFERROR(OR(CODE(UPPER(LEFT(A170,1)))&lt;65,CODE(UPPER(LEFT(A170,1)))&gt;90),TRUE),TRUE,OR(NOT(ISTEXT(A170)),LEN(A170)&gt;64,LEN(A170)&lt;&gt;LEN(SUBSTITUTE(A170,"*","")),LEN(A170)&lt;&gt;LEN(SUBSTITUTE(A170,"?","")),LEN(A170)&lt;&gt;LEN(SUBSTITUTE(A170,"~","")),LEN(A170)&lt;&gt;LEN(SUBSTITUTE(A170,"=","")),LEN(A170)&lt;&gt;LEN(SUBSTITUTE(A170,"&lt;","")),LEN(A170)&lt;&gt;LEN(SUBSTITUTE(A170,"&gt;","")))),"IDs: text starting with A–Z, up to 64 characters; do not use *, ?, ~, =, &lt; or &gt;. Example: T-001.",IF(COUNTIFS('Exits'!$A$9:$A$608,A170)&lt;&gt;1,"Exit ID is duplicated",IF(B170="","Enter the parent trade ID",IF(IF(IFERROR(OR(CODE(UPPER(LEFT(B170,1)))&lt;65,CODE(UPPER(LEFT(B170,1)))&gt;90),TRUE),TRUE,OR(NOT(ISTEXT(B170)),LEN(B170)&gt;64,LEN(B170)&lt;&gt;LEN(SUBSTITUTE(B170,"*","")),LEN(B170)&lt;&gt;LEN(SUBSTITUTE(B170,"?","")),LEN(B170)&lt;&gt;LEN(SUBSTITUTE(B170,"~","")),LEN(B170)&lt;&gt;LEN(SUBSTITUTE(B170,"=","")),LEN(B170)&lt;&gt;LEN(SUBSTITUTE(B170,"&lt;","")),LEN(B170)&lt;&gt;LEN(SUBSTITUTE(B170,"&gt;","")))),"IDs: text starting with A–Z, up to 64 characters; do not use *, ?, ~, =, &lt; or &gt;. Example: T-001.",IF(COUNTIFS('Trades'!$A$9:$A$208,B170)&lt;&gt;1,"Parent trade ID must match one Trades row",IF(NOT(ISNUMBER(C170)),"Enter a valid closing date/time",IF(OR(C170&lt;1,C170&gt;2958465),"Enter a valid closing date/time",IF(NOT(ISNUMBER(D170)),"Enter a positive closed quantity",IF(OR(D170&lt;=0,D170&gt;1000000,ROUND(D170,8)&lt;&gt;D170),"Enter a positive closed quantity",IF(NOT(ISNUMBER(INDEX('Trades'!$D$9:$D$208,MATCH(B170,'Trades'!$A$9:$A$208,0)))),"Enter a valid opening date/time",IF(C170&lt;INDEX('Trades'!$D$9:$D$208,MATCH(B170,'Trades'!$A$9:$A$208,0)),"Exit precedes the opening",IF(AND(E170&lt;&gt;"",OR(NOT(ISNUMBER(E170)),E170&lt;=0)),"Enter a positive price or leave blank",IF(AND(F170&lt;&gt;"",NOT(ISNUMBER(F170))),"Gross P&amp;L must be numeric or blank",IF(AND(ISNUMBER(F170),OR(ABS(F170)&gt;1000000000,ROUND(F170,2)&lt;&gt;F170)),"Money: at most 2 decimals; absolute input value ≤ 1,000,000,000.",""))))))))))))))))</x:f>
      </x:c>
      <x:c r="I170" s="29" t="str">
        <x:f>IF(ISNUMBER(D170),ROUND(D170,8),"")</x:f>
      </x:c>
      <x:c r="J170" s="29" t="n">
        <x:f>IF(ISNUMBER(F170),1,0)</x:f>
        <x:v>0</x:v>
      </x:c>
      <x:c r="K170" s="29" t="n">
        <x:f>IF(COUNTA(A170:F170)=0,0,1)</x:f>
        <x:v>0</x:v>
      </x:c>
    </x:row>
    <x:row r="171" ht="36" customHeight="1">
      <x:c r="A171" s="34"/>
      <x:c r="B171" s="34"/>
      <x:c r="C171" s="35"/>
      <x:c r="D171" s="36"/>
      <x:c r="E171" s="36"/>
      <x:c r="F171" s="37"/>
      <x:c r="G171" s="38" t="n">
        <x:f>IF(K171=0,0,IF(H171="",1,-1))</x:f>
        <x:v>0</x:v>
      </x:c>
      <x:c r="H171" s="33" t="str">
        <x:f>IF(K171=0,"",IF(A171="","Enter an exit ID",IF(IF(IFERROR(OR(CODE(UPPER(LEFT(A171,1)))&lt;65,CODE(UPPER(LEFT(A171,1)))&gt;90),TRUE),TRUE,OR(NOT(ISTEXT(A171)),LEN(A171)&gt;64,LEN(A171)&lt;&gt;LEN(SUBSTITUTE(A171,"*","")),LEN(A171)&lt;&gt;LEN(SUBSTITUTE(A171,"?","")),LEN(A171)&lt;&gt;LEN(SUBSTITUTE(A171,"~","")),LEN(A171)&lt;&gt;LEN(SUBSTITUTE(A171,"=","")),LEN(A171)&lt;&gt;LEN(SUBSTITUTE(A171,"&lt;","")),LEN(A171)&lt;&gt;LEN(SUBSTITUTE(A171,"&gt;","")))),"IDs: text starting with A–Z, up to 64 characters; do not use *, ?, ~, =, &lt; or &gt;. Example: T-001.",IF(COUNTIFS('Exits'!$A$9:$A$608,A171)&lt;&gt;1,"Exit ID is duplicated",IF(B171="","Enter the parent trade ID",IF(IF(IFERROR(OR(CODE(UPPER(LEFT(B171,1)))&lt;65,CODE(UPPER(LEFT(B171,1)))&gt;90),TRUE),TRUE,OR(NOT(ISTEXT(B171)),LEN(B171)&gt;64,LEN(B171)&lt;&gt;LEN(SUBSTITUTE(B171,"*","")),LEN(B171)&lt;&gt;LEN(SUBSTITUTE(B171,"?","")),LEN(B171)&lt;&gt;LEN(SUBSTITUTE(B171,"~","")),LEN(B171)&lt;&gt;LEN(SUBSTITUTE(B171,"=","")),LEN(B171)&lt;&gt;LEN(SUBSTITUTE(B171,"&lt;","")),LEN(B171)&lt;&gt;LEN(SUBSTITUTE(B171,"&gt;","")))),"IDs: text starting with A–Z, up to 64 characters; do not use *, ?, ~, =, &lt; or &gt;. Example: T-001.",IF(COUNTIFS('Trades'!$A$9:$A$208,B171)&lt;&gt;1,"Parent trade ID must match one Trades row",IF(NOT(ISNUMBER(C171)),"Enter a valid closing date/time",IF(OR(C171&lt;1,C171&gt;2958465),"Enter a valid closing date/time",IF(NOT(ISNUMBER(D171)),"Enter a positive closed quantity",IF(OR(D171&lt;=0,D171&gt;1000000,ROUND(D171,8)&lt;&gt;D171),"Enter a positive closed quantity",IF(NOT(ISNUMBER(INDEX('Trades'!$D$9:$D$208,MATCH(B171,'Trades'!$A$9:$A$208,0)))),"Enter a valid opening date/time",IF(C171&lt;INDEX('Trades'!$D$9:$D$208,MATCH(B171,'Trades'!$A$9:$A$208,0)),"Exit precedes the opening",IF(AND(E171&lt;&gt;"",OR(NOT(ISNUMBER(E171)),E171&lt;=0)),"Enter a positive price or leave blank",IF(AND(F171&lt;&gt;"",NOT(ISNUMBER(F171))),"Gross P&amp;L must be numeric or blank",IF(AND(ISNUMBER(F171),OR(ABS(F171)&gt;1000000000,ROUND(F171,2)&lt;&gt;F171)),"Money: at most 2 decimals; absolute input value ≤ 1,000,000,000.",""))))))))))))))))</x:f>
      </x:c>
      <x:c r="I171" s="29" t="str">
        <x:f>IF(ISNUMBER(D171),ROUND(D171,8),"")</x:f>
      </x:c>
      <x:c r="J171" s="29" t="n">
        <x:f>IF(ISNUMBER(F171),1,0)</x:f>
        <x:v>0</x:v>
      </x:c>
      <x:c r="K171" s="29" t="n">
        <x:f>IF(COUNTA(A171:F171)=0,0,1)</x:f>
        <x:v>0</x:v>
      </x:c>
    </x:row>
    <x:row r="172" ht="36" customHeight="1">
      <x:c r="A172" s="34"/>
      <x:c r="B172" s="34"/>
      <x:c r="C172" s="35"/>
      <x:c r="D172" s="36"/>
      <x:c r="E172" s="36"/>
      <x:c r="F172" s="37"/>
      <x:c r="G172" s="38" t="n">
        <x:f>IF(K172=0,0,IF(H172="",1,-1))</x:f>
        <x:v>0</x:v>
      </x:c>
      <x:c r="H172" s="33" t="str">
        <x:f>IF(K172=0,"",IF(A172="","Enter an exit ID",IF(IF(IFERROR(OR(CODE(UPPER(LEFT(A172,1)))&lt;65,CODE(UPPER(LEFT(A172,1)))&gt;90),TRUE),TRUE,OR(NOT(ISTEXT(A172)),LEN(A172)&gt;64,LEN(A172)&lt;&gt;LEN(SUBSTITUTE(A172,"*","")),LEN(A172)&lt;&gt;LEN(SUBSTITUTE(A172,"?","")),LEN(A172)&lt;&gt;LEN(SUBSTITUTE(A172,"~","")),LEN(A172)&lt;&gt;LEN(SUBSTITUTE(A172,"=","")),LEN(A172)&lt;&gt;LEN(SUBSTITUTE(A172,"&lt;","")),LEN(A172)&lt;&gt;LEN(SUBSTITUTE(A172,"&gt;","")))),"IDs: text starting with A–Z, up to 64 characters; do not use *, ?, ~, =, &lt; or &gt;. Example: T-001.",IF(COUNTIFS('Exits'!$A$9:$A$608,A172)&lt;&gt;1,"Exit ID is duplicated",IF(B172="","Enter the parent trade ID",IF(IF(IFERROR(OR(CODE(UPPER(LEFT(B172,1)))&lt;65,CODE(UPPER(LEFT(B172,1)))&gt;90),TRUE),TRUE,OR(NOT(ISTEXT(B172)),LEN(B172)&gt;64,LEN(B172)&lt;&gt;LEN(SUBSTITUTE(B172,"*","")),LEN(B172)&lt;&gt;LEN(SUBSTITUTE(B172,"?","")),LEN(B172)&lt;&gt;LEN(SUBSTITUTE(B172,"~","")),LEN(B172)&lt;&gt;LEN(SUBSTITUTE(B172,"=","")),LEN(B172)&lt;&gt;LEN(SUBSTITUTE(B172,"&lt;","")),LEN(B172)&lt;&gt;LEN(SUBSTITUTE(B172,"&gt;","")))),"IDs: text starting with A–Z, up to 64 characters; do not use *, ?, ~, =, &lt; or &gt;. Example: T-001.",IF(COUNTIFS('Trades'!$A$9:$A$208,B172)&lt;&gt;1,"Parent trade ID must match one Trades row",IF(NOT(ISNUMBER(C172)),"Enter a valid closing date/time",IF(OR(C172&lt;1,C172&gt;2958465),"Enter a valid closing date/time",IF(NOT(ISNUMBER(D172)),"Enter a positive closed quantity",IF(OR(D172&lt;=0,D172&gt;1000000,ROUND(D172,8)&lt;&gt;D172),"Enter a positive closed quantity",IF(NOT(ISNUMBER(INDEX('Trades'!$D$9:$D$208,MATCH(B172,'Trades'!$A$9:$A$208,0)))),"Enter a valid opening date/time",IF(C172&lt;INDEX('Trades'!$D$9:$D$208,MATCH(B172,'Trades'!$A$9:$A$208,0)),"Exit precedes the opening",IF(AND(E172&lt;&gt;"",OR(NOT(ISNUMBER(E172)),E172&lt;=0)),"Enter a positive price or leave blank",IF(AND(F172&lt;&gt;"",NOT(ISNUMBER(F172))),"Gross P&amp;L must be numeric or blank",IF(AND(ISNUMBER(F172),OR(ABS(F172)&gt;1000000000,ROUND(F172,2)&lt;&gt;F172)),"Money: at most 2 decimals; absolute input value ≤ 1,000,000,000.",""))))))))))))))))</x:f>
      </x:c>
      <x:c r="I172" s="29" t="str">
        <x:f>IF(ISNUMBER(D172),ROUND(D172,8),"")</x:f>
      </x:c>
      <x:c r="J172" s="29" t="n">
        <x:f>IF(ISNUMBER(F172),1,0)</x:f>
        <x:v>0</x:v>
      </x:c>
      <x:c r="K172" s="29" t="n">
        <x:f>IF(COUNTA(A172:F172)=0,0,1)</x:f>
        <x:v>0</x:v>
      </x:c>
    </x:row>
    <x:row r="173" ht="36" customHeight="1">
      <x:c r="A173" s="34"/>
      <x:c r="B173" s="34"/>
      <x:c r="C173" s="35"/>
      <x:c r="D173" s="36"/>
      <x:c r="E173" s="36"/>
      <x:c r="F173" s="37"/>
      <x:c r="G173" s="38" t="n">
        <x:f>IF(K173=0,0,IF(H173="",1,-1))</x:f>
        <x:v>0</x:v>
      </x:c>
      <x:c r="H173" s="33" t="str">
        <x:f>IF(K173=0,"",IF(A173="","Enter an exit ID",IF(IF(IFERROR(OR(CODE(UPPER(LEFT(A173,1)))&lt;65,CODE(UPPER(LEFT(A173,1)))&gt;90),TRUE),TRUE,OR(NOT(ISTEXT(A173)),LEN(A173)&gt;64,LEN(A173)&lt;&gt;LEN(SUBSTITUTE(A173,"*","")),LEN(A173)&lt;&gt;LEN(SUBSTITUTE(A173,"?","")),LEN(A173)&lt;&gt;LEN(SUBSTITUTE(A173,"~","")),LEN(A173)&lt;&gt;LEN(SUBSTITUTE(A173,"=","")),LEN(A173)&lt;&gt;LEN(SUBSTITUTE(A173,"&lt;","")),LEN(A173)&lt;&gt;LEN(SUBSTITUTE(A173,"&gt;","")))),"IDs: text starting with A–Z, up to 64 characters; do not use *, ?, ~, =, &lt; or &gt;. Example: T-001.",IF(COUNTIFS('Exits'!$A$9:$A$608,A173)&lt;&gt;1,"Exit ID is duplicated",IF(B173="","Enter the parent trade ID",IF(IF(IFERROR(OR(CODE(UPPER(LEFT(B173,1)))&lt;65,CODE(UPPER(LEFT(B173,1)))&gt;90),TRUE),TRUE,OR(NOT(ISTEXT(B173)),LEN(B173)&gt;64,LEN(B173)&lt;&gt;LEN(SUBSTITUTE(B173,"*","")),LEN(B173)&lt;&gt;LEN(SUBSTITUTE(B173,"?","")),LEN(B173)&lt;&gt;LEN(SUBSTITUTE(B173,"~","")),LEN(B173)&lt;&gt;LEN(SUBSTITUTE(B173,"=","")),LEN(B173)&lt;&gt;LEN(SUBSTITUTE(B173,"&lt;","")),LEN(B173)&lt;&gt;LEN(SUBSTITUTE(B173,"&gt;","")))),"IDs: text starting with A–Z, up to 64 characters; do not use *, ?, ~, =, &lt; or &gt;. Example: T-001.",IF(COUNTIFS('Trades'!$A$9:$A$208,B173)&lt;&gt;1,"Parent trade ID must match one Trades row",IF(NOT(ISNUMBER(C173)),"Enter a valid closing date/time",IF(OR(C173&lt;1,C173&gt;2958465),"Enter a valid closing date/time",IF(NOT(ISNUMBER(D173)),"Enter a positive closed quantity",IF(OR(D173&lt;=0,D173&gt;1000000,ROUND(D173,8)&lt;&gt;D173),"Enter a positive closed quantity",IF(NOT(ISNUMBER(INDEX('Trades'!$D$9:$D$208,MATCH(B173,'Trades'!$A$9:$A$208,0)))),"Enter a valid opening date/time",IF(C173&lt;INDEX('Trades'!$D$9:$D$208,MATCH(B173,'Trades'!$A$9:$A$208,0)),"Exit precedes the opening",IF(AND(E173&lt;&gt;"",OR(NOT(ISNUMBER(E173)),E173&lt;=0)),"Enter a positive price or leave blank",IF(AND(F173&lt;&gt;"",NOT(ISNUMBER(F173))),"Gross P&amp;L must be numeric or blank",IF(AND(ISNUMBER(F173),OR(ABS(F173)&gt;1000000000,ROUND(F173,2)&lt;&gt;F173)),"Money: at most 2 decimals; absolute input value ≤ 1,000,000,000.",""))))))))))))))))</x:f>
      </x:c>
      <x:c r="I173" s="29" t="str">
        <x:f>IF(ISNUMBER(D173),ROUND(D173,8),"")</x:f>
      </x:c>
      <x:c r="J173" s="29" t="n">
        <x:f>IF(ISNUMBER(F173),1,0)</x:f>
        <x:v>0</x:v>
      </x:c>
      <x:c r="K173" s="29" t="n">
        <x:f>IF(COUNTA(A173:F173)=0,0,1)</x:f>
        <x:v>0</x:v>
      </x:c>
    </x:row>
    <x:row r="174" ht="36" customHeight="1">
      <x:c r="A174" s="34"/>
      <x:c r="B174" s="34"/>
      <x:c r="C174" s="35"/>
      <x:c r="D174" s="36"/>
      <x:c r="E174" s="36"/>
      <x:c r="F174" s="37"/>
      <x:c r="G174" s="38" t="n">
        <x:f>IF(K174=0,0,IF(H174="",1,-1))</x:f>
        <x:v>0</x:v>
      </x:c>
      <x:c r="H174" s="33" t="str">
        <x:f>IF(K174=0,"",IF(A174="","Enter an exit ID",IF(IF(IFERROR(OR(CODE(UPPER(LEFT(A174,1)))&lt;65,CODE(UPPER(LEFT(A174,1)))&gt;90),TRUE),TRUE,OR(NOT(ISTEXT(A174)),LEN(A174)&gt;64,LEN(A174)&lt;&gt;LEN(SUBSTITUTE(A174,"*","")),LEN(A174)&lt;&gt;LEN(SUBSTITUTE(A174,"?","")),LEN(A174)&lt;&gt;LEN(SUBSTITUTE(A174,"~","")),LEN(A174)&lt;&gt;LEN(SUBSTITUTE(A174,"=","")),LEN(A174)&lt;&gt;LEN(SUBSTITUTE(A174,"&lt;","")),LEN(A174)&lt;&gt;LEN(SUBSTITUTE(A174,"&gt;","")))),"IDs: text starting with A–Z, up to 64 characters; do not use *, ?, ~, =, &lt; or &gt;. Example: T-001.",IF(COUNTIFS('Exits'!$A$9:$A$608,A174)&lt;&gt;1,"Exit ID is duplicated",IF(B174="","Enter the parent trade ID",IF(IF(IFERROR(OR(CODE(UPPER(LEFT(B174,1)))&lt;65,CODE(UPPER(LEFT(B174,1)))&gt;90),TRUE),TRUE,OR(NOT(ISTEXT(B174)),LEN(B174)&gt;64,LEN(B174)&lt;&gt;LEN(SUBSTITUTE(B174,"*","")),LEN(B174)&lt;&gt;LEN(SUBSTITUTE(B174,"?","")),LEN(B174)&lt;&gt;LEN(SUBSTITUTE(B174,"~","")),LEN(B174)&lt;&gt;LEN(SUBSTITUTE(B174,"=","")),LEN(B174)&lt;&gt;LEN(SUBSTITUTE(B174,"&lt;","")),LEN(B174)&lt;&gt;LEN(SUBSTITUTE(B174,"&gt;","")))),"IDs: text starting with A–Z, up to 64 characters; do not use *, ?, ~, =, &lt; or &gt;. Example: T-001.",IF(COUNTIFS('Trades'!$A$9:$A$208,B174)&lt;&gt;1,"Parent trade ID must match one Trades row",IF(NOT(ISNUMBER(C174)),"Enter a valid closing date/time",IF(OR(C174&lt;1,C174&gt;2958465),"Enter a valid closing date/time",IF(NOT(ISNUMBER(D174)),"Enter a positive closed quantity",IF(OR(D174&lt;=0,D174&gt;1000000,ROUND(D174,8)&lt;&gt;D174),"Enter a positive closed quantity",IF(NOT(ISNUMBER(INDEX('Trades'!$D$9:$D$208,MATCH(B174,'Trades'!$A$9:$A$208,0)))),"Enter a valid opening date/time",IF(C174&lt;INDEX('Trades'!$D$9:$D$208,MATCH(B174,'Trades'!$A$9:$A$208,0)),"Exit precedes the opening",IF(AND(E174&lt;&gt;"",OR(NOT(ISNUMBER(E174)),E174&lt;=0)),"Enter a positive price or leave blank",IF(AND(F174&lt;&gt;"",NOT(ISNUMBER(F174))),"Gross P&amp;L must be numeric or blank",IF(AND(ISNUMBER(F174),OR(ABS(F174)&gt;1000000000,ROUND(F174,2)&lt;&gt;F174)),"Money: at most 2 decimals; absolute input value ≤ 1,000,000,000.",""))))))))))))))))</x:f>
      </x:c>
      <x:c r="I174" s="29" t="str">
        <x:f>IF(ISNUMBER(D174),ROUND(D174,8),"")</x:f>
      </x:c>
      <x:c r="J174" s="29" t="n">
        <x:f>IF(ISNUMBER(F174),1,0)</x:f>
        <x:v>0</x:v>
      </x:c>
      <x:c r="K174" s="29" t="n">
        <x:f>IF(COUNTA(A174:F174)=0,0,1)</x:f>
        <x:v>0</x:v>
      </x:c>
    </x:row>
    <x:row r="175" ht="36" customHeight="1">
      <x:c r="A175" s="34"/>
      <x:c r="B175" s="34"/>
      <x:c r="C175" s="35"/>
      <x:c r="D175" s="36"/>
      <x:c r="E175" s="36"/>
      <x:c r="F175" s="37"/>
      <x:c r="G175" s="38" t="n">
        <x:f>IF(K175=0,0,IF(H175="",1,-1))</x:f>
        <x:v>0</x:v>
      </x:c>
      <x:c r="H175" s="33" t="str">
        <x:f>IF(K175=0,"",IF(A175="","Enter an exit ID",IF(IF(IFERROR(OR(CODE(UPPER(LEFT(A175,1)))&lt;65,CODE(UPPER(LEFT(A175,1)))&gt;90),TRUE),TRUE,OR(NOT(ISTEXT(A175)),LEN(A175)&gt;64,LEN(A175)&lt;&gt;LEN(SUBSTITUTE(A175,"*","")),LEN(A175)&lt;&gt;LEN(SUBSTITUTE(A175,"?","")),LEN(A175)&lt;&gt;LEN(SUBSTITUTE(A175,"~","")),LEN(A175)&lt;&gt;LEN(SUBSTITUTE(A175,"=","")),LEN(A175)&lt;&gt;LEN(SUBSTITUTE(A175,"&lt;","")),LEN(A175)&lt;&gt;LEN(SUBSTITUTE(A175,"&gt;","")))),"IDs: text starting with A–Z, up to 64 characters; do not use *, ?, ~, =, &lt; or &gt;. Example: T-001.",IF(COUNTIFS('Exits'!$A$9:$A$608,A175)&lt;&gt;1,"Exit ID is duplicated",IF(B175="","Enter the parent trade ID",IF(IF(IFERROR(OR(CODE(UPPER(LEFT(B175,1)))&lt;65,CODE(UPPER(LEFT(B175,1)))&gt;90),TRUE),TRUE,OR(NOT(ISTEXT(B175)),LEN(B175)&gt;64,LEN(B175)&lt;&gt;LEN(SUBSTITUTE(B175,"*","")),LEN(B175)&lt;&gt;LEN(SUBSTITUTE(B175,"?","")),LEN(B175)&lt;&gt;LEN(SUBSTITUTE(B175,"~","")),LEN(B175)&lt;&gt;LEN(SUBSTITUTE(B175,"=","")),LEN(B175)&lt;&gt;LEN(SUBSTITUTE(B175,"&lt;","")),LEN(B175)&lt;&gt;LEN(SUBSTITUTE(B175,"&gt;","")))),"IDs: text starting with A–Z, up to 64 characters; do not use *, ?, ~, =, &lt; or &gt;. Example: T-001.",IF(COUNTIFS('Trades'!$A$9:$A$208,B175)&lt;&gt;1,"Parent trade ID must match one Trades row",IF(NOT(ISNUMBER(C175)),"Enter a valid closing date/time",IF(OR(C175&lt;1,C175&gt;2958465),"Enter a valid closing date/time",IF(NOT(ISNUMBER(D175)),"Enter a positive closed quantity",IF(OR(D175&lt;=0,D175&gt;1000000,ROUND(D175,8)&lt;&gt;D175),"Enter a positive closed quantity",IF(NOT(ISNUMBER(INDEX('Trades'!$D$9:$D$208,MATCH(B175,'Trades'!$A$9:$A$208,0)))),"Enter a valid opening date/time",IF(C175&lt;INDEX('Trades'!$D$9:$D$208,MATCH(B175,'Trades'!$A$9:$A$208,0)),"Exit precedes the opening",IF(AND(E175&lt;&gt;"",OR(NOT(ISNUMBER(E175)),E175&lt;=0)),"Enter a positive price or leave blank",IF(AND(F175&lt;&gt;"",NOT(ISNUMBER(F175))),"Gross P&amp;L must be numeric or blank",IF(AND(ISNUMBER(F175),OR(ABS(F175)&gt;1000000000,ROUND(F175,2)&lt;&gt;F175)),"Money: at most 2 decimals; absolute input value ≤ 1,000,000,000.",""))))))))))))))))</x:f>
      </x:c>
      <x:c r="I175" s="29" t="str">
        <x:f>IF(ISNUMBER(D175),ROUND(D175,8),"")</x:f>
      </x:c>
      <x:c r="J175" s="29" t="n">
        <x:f>IF(ISNUMBER(F175),1,0)</x:f>
        <x:v>0</x:v>
      </x:c>
      <x:c r="K175" s="29" t="n">
        <x:f>IF(COUNTA(A175:F175)=0,0,1)</x:f>
        <x:v>0</x:v>
      </x:c>
    </x:row>
    <x:row r="176" ht="36" customHeight="1">
      <x:c r="A176" s="34"/>
      <x:c r="B176" s="34"/>
      <x:c r="C176" s="35"/>
      <x:c r="D176" s="36"/>
      <x:c r="E176" s="36"/>
      <x:c r="F176" s="37"/>
      <x:c r="G176" s="38" t="n">
        <x:f>IF(K176=0,0,IF(H176="",1,-1))</x:f>
        <x:v>0</x:v>
      </x:c>
      <x:c r="H176" s="33" t="str">
        <x:f>IF(K176=0,"",IF(A176="","Enter an exit ID",IF(IF(IFERROR(OR(CODE(UPPER(LEFT(A176,1)))&lt;65,CODE(UPPER(LEFT(A176,1)))&gt;90),TRUE),TRUE,OR(NOT(ISTEXT(A176)),LEN(A176)&gt;64,LEN(A176)&lt;&gt;LEN(SUBSTITUTE(A176,"*","")),LEN(A176)&lt;&gt;LEN(SUBSTITUTE(A176,"?","")),LEN(A176)&lt;&gt;LEN(SUBSTITUTE(A176,"~","")),LEN(A176)&lt;&gt;LEN(SUBSTITUTE(A176,"=","")),LEN(A176)&lt;&gt;LEN(SUBSTITUTE(A176,"&lt;","")),LEN(A176)&lt;&gt;LEN(SUBSTITUTE(A176,"&gt;","")))),"IDs: text starting with A–Z, up to 64 characters; do not use *, ?, ~, =, &lt; or &gt;. Example: T-001.",IF(COUNTIFS('Exits'!$A$9:$A$608,A176)&lt;&gt;1,"Exit ID is duplicated",IF(B176="","Enter the parent trade ID",IF(IF(IFERROR(OR(CODE(UPPER(LEFT(B176,1)))&lt;65,CODE(UPPER(LEFT(B176,1)))&gt;90),TRUE),TRUE,OR(NOT(ISTEXT(B176)),LEN(B176)&gt;64,LEN(B176)&lt;&gt;LEN(SUBSTITUTE(B176,"*","")),LEN(B176)&lt;&gt;LEN(SUBSTITUTE(B176,"?","")),LEN(B176)&lt;&gt;LEN(SUBSTITUTE(B176,"~","")),LEN(B176)&lt;&gt;LEN(SUBSTITUTE(B176,"=","")),LEN(B176)&lt;&gt;LEN(SUBSTITUTE(B176,"&lt;","")),LEN(B176)&lt;&gt;LEN(SUBSTITUTE(B176,"&gt;","")))),"IDs: text starting with A–Z, up to 64 characters; do not use *, ?, ~, =, &lt; or &gt;. Example: T-001.",IF(COUNTIFS('Trades'!$A$9:$A$208,B176)&lt;&gt;1,"Parent trade ID must match one Trades row",IF(NOT(ISNUMBER(C176)),"Enter a valid closing date/time",IF(OR(C176&lt;1,C176&gt;2958465),"Enter a valid closing date/time",IF(NOT(ISNUMBER(D176)),"Enter a positive closed quantity",IF(OR(D176&lt;=0,D176&gt;1000000,ROUND(D176,8)&lt;&gt;D176),"Enter a positive closed quantity",IF(NOT(ISNUMBER(INDEX('Trades'!$D$9:$D$208,MATCH(B176,'Trades'!$A$9:$A$208,0)))),"Enter a valid opening date/time",IF(C176&lt;INDEX('Trades'!$D$9:$D$208,MATCH(B176,'Trades'!$A$9:$A$208,0)),"Exit precedes the opening",IF(AND(E176&lt;&gt;"",OR(NOT(ISNUMBER(E176)),E176&lt;=0)),"Enter a positive price or leave blank",IF(AND(F176&lt;&gt;"",NOT(ISNUMBER(F176))),"Gross P&amp;L must be numeric or blank",IF(AND(ISNUMBER(F176),OR(ABS(F176)&gt;1000000000,ROUND(F176,2)&lt;&gt;F176)),"Money: at most 2 decimals; absolute input value ≤ 1,000,000,000.",""))))))))))))))))</x:f>
      </x:c>
      <x:c r="I176" s="29" t="str">
        <x:f>IF(ISNUMBER(D176),ROUND(D176,8),"")</x:f>
      </x:c>
      <x:c r="J176" s="29" t="n">
        <x:f>IF(ISNUMBER(F176),1,0)</x:f>
        <x:v>0</x:v>
      </x:c>
      <x:c r="K176" s="29" t="n">
        <x:f>IF(COUNTA(A176:F176)=0,0,1)</x:f>
        <x:v>0</x:v>
      </x:c>
    </x:row>
    <x:row r="177" ht="36" customHeight="1">
      <x:c r="A177" s="34"/>
      <x:c r="B177" s="34"/>
      <x:c r="C177" s="35"/>
      <x:c r="D177" s="36"/>
      <x:c r="E177" s="36"/>
      <x:c r="F177" s="37"/>
      <x:c r="G177" s="38" t="n">
        <x:f>IF(K177=0,0,IF(H177="",1,-1))</x:f>
        <x:v>0</x:v>
      </x:c>
      <x:c r="H177" s="33" t="str">
        <x:f>IF(K177=0,"",IF(A177="","Enter an exit ID",IF(IF(IFERROR(OR(CODE(UPPER(LEFT(A177,1)))&lt;65,CODE(UPPER(LEFT(A177,1)))&gt;90),TRUE),TRUE,OR(NOT(ISTEXT(A177)),LEN(A177)&gt;64,LEN(A177)&lt;&gt;LEN(SUBSTITUTE(A177,"*","")),LEN(A177)&lt;&gt;LEN(SUBSTITUTE(A177,"?","")),LEN(A177)&lt;&gt;LEN(SUBSTITUTE(A177,"~","")),LEN(A177)&lt;&gt;LEN(SUBSTITUTE(A177,"=","")),LEN(A177)&lt;&gt;LEN(SUBSTITUTE(A177,"&lt;","")),LEN(A177)&lt;&gt;LEN(SUBSTITUTE(A177,"&gt;","")))),"IDs: text starting with A–Z, up to 64 characters; do not use *, ?, ~, =, &lt; or &gt;. Example: T-001.",IF(COUNTIFS('Exits'!$A$9:$A$608,A177)&lt;&gt;1,"Exit ID is duplicated",IF(B177="","Enter the parent trade ID",IF(IF(IFERROR(OR(CODE(UPPER(LEFT(B177,1)))&lt;65,CODE(UPPER(LEFT(B177,1)))&gt;90),TRUE),TRUE,OR(NOT(ISTEXT(B177)),LEN(B177)&gt;64,LEN(B177)&lt;&gt;LEN(SUBSTITUTE(B177,"*","")),LEN(B177)&lt;&gt;LEN(SUBSTITUTE(B177,"?","")),LEN(B177)&lt;&gt;LEN(SUBSTITUTE(B177,"~","")),LEN(B177)&lt;&gt;LEN(SUBSTITUTE(B177,"=","")),LEN(B177)&lt;&gt;LEN(SUBSTITUTE(B177,"&lt;","")),LEN(B177)&lt;&gt;LEN(SUBSTITUTE(B177,"&gt;","")))),"IDs: text starting with A–Z, up to 64 characters; do not use *, ?, ~, =, &lt; or &gt;. Example: T-001.",IF(COUNTIFS('Trades'!$A$9:$A$208,B177)&lt;&gt;1,"Parent trade ID must match one Trades row",IF(NOT(ISNUMBER(C177)),"Enter a valid closing date/time",IF(OR(C177&lt;1,C177&gt;2958465),"Enter a valid closing date/time",IF(NOT(ISNUMBER(D177)),"Enter a positive closed quantity",IF(OR(D177&lt;=0,D177&gt;1000000,ROUND(D177,8)&lt;&gt;D177),"Enter a positive closed quantity",IF(NOT(ISNUMBER(INDEX('Trades'!$D$9:$D$208,MATCH(B177,'Trades'!$A$9:$A$208,0)))),"Enter a valid opening date/time",IF(C177&lt;INDEX('Trades'!$D$9:$D$208,MATCH(B177,'Trades'!$A$9:$A$208,0)),"Exit precedes the opening",IF(AND(E177&lt;&gt;"",OR(NOT(ISNUMBER(E177)),E177&lt;=0)),"Enter a positive price or leave blank",IF(AND(F177&lt;&gt;"",NOT(ISNUMBER(F177))),"Gross P&amp;L must be numeric or blank",IF(AND(ISNUMBER(F177),OR(ABS(F177)&gt;1000000000,ROUND(F177,2)&lt;&gt;F177)),"Money: at most 2 decimals; absolute input value ≤ 1,000,000,000.",""))))))))))))))))</x:f>
      </x:c>
      <x:c r="I177" s="29" t="str">
        <x:f>IF(ISNUMBER(D177),ROUND(D177,8),"")</x:f>
      </x:c>
      <x:c r="J177" s="29" t="n">
        <x:f>IF(ISNUMBER(F177),1,0)</x:f>
        <x:v>0</x:v>
      </x:c>
      <x:c r="K177" s="29" t="n">
        <x:f>IF(COUNTA(A177:F177)=0,0,1)</x:f>
        <x:v>0</x:v>
      </x:c>
    </x:row>
    <x:row r="178" ht="36" customHeight="1">
      <x:c r="A178" s="34"/>
      <x:c r="B178" s="34"/>
      <x:c r="C178" s="35"/>
      <x:c r="D178" s="36"/>
      <x:c r="E178" s="36"/>
      <x:c r="F178" s="37"/>
      <x:c r="G178" s="38" t="n">
        <x:f>IF(K178=0,0,IF(H178="",1,-1))</x:f>
        <x:v>0</x:v>
      </x:c>
      <x:c r="H178" s="33" t="str">
        <x:f>IF(K178=0,"",IF(A178="","Enter an exit ID",IF(IF(IFERROR(OR(CODE(UPPER(LEFT(A178,1)))&lt;65,CODE(UPPER(LEFT(A178,1)))&gt;90),TRUE),TRUE,OR(NOT(ISTEXT(A178)),LEN(A178)&gt;64,LEN(A178)&lt;&gt;LEN(SUBSTITUTE(A178,"*","")),LEN(A178)&lt;&gt;LEN(SUBSTITUTE(A178,"?","")),LEN(A178)&lt;&gt;LEN(SUBSTITUTE(A178,"~","")),LEN(A178)&lt;&gt;LEN(SUBSTITUTE(A178,"=","")),LEN(A178)&lt;&gt;LEN(SUBSTITUTE(A178,"&lt;","")),LEN(A178)&lt;&gt;LEN(SUBSTITUTE(A178,"&gt;","")))),"IDs: text starting with A–Z, up to 64 characters; do not use *, ?, ~, =, &lt; or &gt;. Example: T-001.",IF(COUNTIFS('Exits'!$A$9:$A$608,A178)&lt;&gt;1,"Exit ID is duplicated",IF(B178="","Enter the parent trade ID",IF(IF(IFERROR(OR(CODE(UPPER(LEFT(B178,1)))&lt;65,CODE(UPPER(LEFT(B178,1)))&gt;90),TRUE),TRUE,OR(NOT(ISTEXT(B178)),LEN(B178)&gt;64,LEN(B178)&lt;&gt;LEN(SUBSTITUTE(B178,"*","")),LEN(B178)&lt;&gt;LEN(SUBSTITUTE(B178,"?","")),LEN(B178)&lt;&gt;LEN(SUBSTITUTE(B178,"~","")),LEN(B178)&lt;&gt;LEN(SUBSTITUTE(B178,"=","")),LEN(B178)&lt;&gt;LEN(SUBSTITUTE(B178,"&lt;","")),LEN(B178)&lt;&gt;LEN(SUBSTITUTE(B178,"&gt;","")))),"IDs: text starting with A–Z, up to 64 characters; do not use *, ?, ~, =, &lt; or &gt;. Example: T-001.",IF(COUNTIFS('Trades'!$A$9:$A$208,B178)&lt;&gt;1,"Parent trade ID must match one Trades row",IF(NOT(ISNUMBER(C178)),"Enter a valid closing date/time",IF(OR(C178&lt;1,C178&gt;2958465),"Enter a valid closing date/time",IF(NOT(ISNUMBER(D178)),"Enter a positive closed quantity",IF(OR(D178&lt;=0,D178&gt;1000000,ROUND(D178,8)&lt;&gt;D178),"Enter a positive closed quantity",IF(NOT(ISNUMBER(INDEX('Trades'!$D$9:$D$208,MATCH(B178,'Trades'!$A$9:$A$208,0)))),"Enter a valid opening date/time",IF(C178&lt;INDEX('Trades'!$D$9:$D$208,MATCH(B178,'Trades'!$A$9:$A$208,0)),"Exit precedes the opening",IF(AND(E178&lt;&gt;"",OR(NOT(ISNUMBER(E178)),E178&lt;=0)),"Enter a positive price or leave blank",IF(AND(F178&lt;&gt;"",NOT(ISNUMBER(F178))),"Gross P&amp;L must be numeric or blank",IF(AND(ISNUMBER(F178),OR(ABS(F178)&gt;1000000000,ROUND(F178,2)&lt;&gt;F178)),"Money: at most 2 decimals; absolute input value ≤ 1,000,000,000.",""))))))))))))))))</x:f>
      </x:c>
      <x:c r="I178" s="29" t="str">
        <x:f>IF(ISNUMBER(D178),ROUND(D178,8),"")</x:f>
      </x:c>
      <x:c r="J178" s="29" t="n">
        <x:f>IF(ISNUMBER(F178),1,0)</x:f>
        <x:v>0</x:v>
      </x:c>
      <x:c r="K178" s="29" t="n">
        <x:f>IF(COUNTA(A178:F178)=0,0,1)</x:f>
        <x:v>0</x:v>
      </x:c>
    </x:row>
    <x:row r="179" ht="36" customHeight="1">
      <x:c r="A179" s="34"/>
      <x:c r="B179" s="34"/>
      <x:c r="C179" s="35"/>
      <x:c r="D179" s="36"/>
      <x:c r="E179" s="36"/>
      <x:c r="F179" s="37"/>
      <x:c r="G179" s="38" t="n">
        <x:f>IF(K179=0,0,IF(H179="",1,-1))</x:f>
        <x:v>0</x:v>
      </x:c>
      <x:c r="H179" s="33" t="str">
        <x:f>IF(K179=0,"",IF(A179="","Enter an exit ID",IF(IF(IFERROR(OR(CODE(UPPER(LEFT(A179,1)))&lt;65,CODE(UPPER(LEFT(A179,1)))&gt;90),TRUE),TRUE,OR(NOT(ISTEXT(A179)),LEN(A179)&gt;64,LEN(A179)&lt;&gt;LEN(SUBSTITUTE(A179,"*","")),LEN(A179)&lt;&gt;LEN(SUBSTITUTE(A179,"?","")),LEN(A179)&lt;&gt;LEN(SUBSTITUTE(A179,"~","")),LEN(A179)&lt;&gt;LEN(SUBSTITUTE(A179,"=","")),LEN(A179)&lt;&gt;LEN(SUBSTITUTE(A179,"&lt;","")),LEN(A179)&lt;&gt;LEN(SUBSTITUTE(A179,"&gt;","")))),"IDs: text starting with A–Z, up to 64 characters; do not use *, ?, ~, =, &lt; or &gt;. Example: T-001.",IF(COUNTIFS('Exits'!$A$9:$A$608,A179)&lt;&gt;1,"Exit ID is duplicated",IF(B179="","Enter the parent trade ID",IF(IF(IFERROR(OR(CODE(UPPER(LEFT(B179,1)))&lt;65,CODE(UPPER(LEFT(B179,1)))&gt;90),TRUE),TRUE,OR(NOT(ISTEXT(B179)),LEN(B179)&gt;64,LEN(B179)&lt;&gt;LEN(SUBSTITUTE(B179,"*","")),LEN(B179)&lt;&gt;LEN(SUBSTITUTE(B179,"?","")),LEN(B179)&lt;&gt;LEN(SUBSTITUTE(B179,"~","")),LEN(B179)&lt;&gt;LEN(SUBSTITUTE(B179,"=","")),LEN(B179)&lt;&gt;LEN(SUBSTITUTE(B179,"&lt;","")),LEN(B179)&lt;&gt;LEN(SUBSTITUTE(B179,"&gt;","")))),"IDs: text starting with A–Z, up to 64 characters; do not use *, ?, ~, =, &lt; or &gt;. Example: T-001.",IF(COUNTIFS('Trades'!$A$9:$A$208,B179)&lt;&gt;1,"Parent trade ID must match one Trades row",IF(NOT(ISNUMBER(C179)),"Enter a valid closing date/time",IF(OR(C179&lt;1,C179&gt;2958465),"Enter a valid closing date/time",IF(NOT(ISNUMBER(D179)),"Enter a positive closed quantity",IF(OR(D179&lt;=0,D179&gt;1000000,ROUND(D179,8)&lt;&gt;D179),"Enter a positive closed quantity",IF(NOT(ISNUMBER(INDEX('Trades'!$D$9:$D$208,MATCH(B179,'Trades'!$A$9:$A$208,0)))),"Enter a valid opening date/time",IF(C179&lt;INDEX('Trades'!$D$9:$D$208,MATCH(B179,'Trades'!$A$9:$A$208,0)),"Exit precedes the opening",IF(AND(E179&lt;&gt;"",OR(NOT(ISNUMBER(E179)),E179&lt;=0)),"Enter a positive price or leave blank",IF(AND(F179&lt;&gt;"",NOT(ISNUMBER(F179))),"Gross P&amp;L must be numeric or blank",IF(AND(ISNUMBER(F179),OR(ABS(F179)&gt;1000000000,ROUND(F179,2)&lt;&gt;F179)),"Money: at most 2 decimals; absolute input value ≤ 1,000,000,000.",""))))))))))))))))</x:f>
      </x:c>
      <x:c r="I179" s="29" t="str">
        <x:f>IF(ISNUMBER(D179),ROUND(D179,8),"")</x:f>
      </x:c>
      <x:c r="J179" s="29" t="n">
        <x:f>IF(ISNUMBER(F179),1,0)</x:f>
        <x:v>0</x:v>
      </x:c>
      <x:c r="K179" s="29" t="n">
        <x:f>IF(COUNTA(A179:F179)=0,0,1)</x:f>
        <x:v>0</x:v>
      </x:c>
    </x:row>
    <x:row r="180" ht="36" customHeight="1">
      <x:c r="A180" s="34"/>
      <x:c r="B180" s="34"/>
      <x:c r="C180" s="35"/>
      <x:c r="D180" s="36"/>
      <x:c r="E180" s="36"/>
      <x:c r="F180" s="37"/>
      <x:c r="G180" s="38" t="n">
        <x:f>IF(K180=0,0,IF(H180="",1,-1))</x:f>
        <x:v>0</x:v>
      </x:c>
      <x:c r="H180" s="33" t="str">
        <x:f>IF(K180=0,"",IF(A180="","Enter an exit ID",IF(IF(IFERROR(OR(CODE(UPPER(LEFT(A180,1)))&lt;65,CODE(UPPER(LEFT(A180,1)))&gt;90),TRUE),TRUE,OR(NOT(ISTEXT(A180)),LEN(A180)&gt;64,LEN(A180)&lt;&gt;LEN(SUBSTITUTE(A180,"*","")),LEN(A180)&lt;&gt;LEN(SUBSTITUTE(A180,"?","")),LEN(A180)&lt;&gt;LEN(SUBSTITUTE(A180,"~","")),LEN(A180)&lt;&gt;LEN(SUBSTITUTE(A180,"=","")),LEN(A180)&lt;&gt;LEN(SUBSTITUTE(A180,"&lt;","")),LEN(A180)&lt;&gt;LEN(SUBSTITUTE(A180,"&gt;","")))),"IDs: text starting with A–Z, up to 64 characters; do not use *, ?, ~, =, &lt; or &gt;. Example: T-001.",IF(COUNTIFS('Exits'!$A$9:$A$608,A180)&lt;&gt;1,"Exit ID is duplicated",IF(B180="","Enter the parent trade ID",IF(IF(IFERROR(OR(CODE(UPPER(LEFT(B180,1)))&lt;65,CODE(UPPER(LEFT(B180,1)))&gt;90),TRUE),TRUE,OR(NOT(ISTEXT(B180)),LEN(B180)&gt;64,LEN(B180)&lt;&gt;LEN(SUBSTITUTE(B180,"*","")),LEN(B180)&lt;&gt;LEN(SUBSTITUTE(B180,"?","")),LEN(B180)&lt;&gt;LEN(SUBSTITUTE(B180,"~","")),LEN(B180)&lt;&gt;LEN(SUBSTITUTE(B180,"=","")),LEN(B180)&lt;&gt;LEN(SUBSTITUTE(B180,"&lt;","")),LEN(B180)&lt;&gt;LEN(SUBSTITUTE(B180,"&gt;","")))),"IDs: text starting with A–Z, up to 64 characters; do not use *, ?, ~, =, &lt; or &gt;. Example: T-001.",IF(COUNTIFS('Trades'!$A$9:$A$208,B180)&lt;&gt;1,"Parent trade ID must match one Trades row",IF(NOT(ISNUMBER(C180)),"Enter a valid closing date/time",IF(OR(C180&lt;1,C180&gt;2958465),"Enter a valid closing date/time",IF(NOT(ISNUMBER(D180)),"Enter a positive closed quantity",IF(OR(D180&lt;=0,D180&gt;1000000,ROUND(D180,8)&lt;&gt;D180),"Enter a positive closed quantity",IF(NOT(ISNUMBER(INDEX('Trades'!$D$9:$D$208,MATCH(B180,'Trades'!$A$9:$A$208,0)))),"Enter a valid opening date/time",IF(C180&lt;INDEX('Trades'!$D$9:$D$208,MATCH(B180,'Trades'!$A$9:$A$208,0)),"Exit precedes the opening",IF(AND(E180&lt;&gt;"",OR(NOT(ISNUMBER(E180)),E180&lt;=0)),"Enter a positive price or leave blank",IF(AND(F180&lt;&gt;"",NOT(ISNUMBER(F180))),"Gross P&amp;L must be numeric or blank",IF(AND(ISNUMBER(F180),OR(ABS(F180)&gt;1000000000,ROUND(F180,2)&lt;&gt;F180)),"Money: at most 2 decimals; absolute input value ≤ 1,000,000,000.",""))))))))))))))))</x:f>
      </x:c>
      <x:c r="I180" s="29" t="str">
        <x:f>IF(ISNUMBER(D180),ROUND(D180,8),"")</x:f>
      </x:c>
      <x:c r="J180" s="29" t="n">
        <x:f>IF(ISNUMBER(F180),1,0)</x:f>
        <x:v>0</x:v>
      </x:c>
      <x:c r="K180" s="29" t="n">
        <x:f>IF(COUNTA(A180:F180)=0,0,1)</x:f>
        <x:v>0</x:v>
      </x:c>
    </x:row>
    <x:row r="181" ht="36" customHeight="1">
      <x:c r="A181" s="34"/>
      <x:c r="B181" s="34"/>
      <x:c r="C181" s="35"/>
      <x:c r="D181" s="36"/>
      <x:c r="E181" s="36"/>
      <x:c r="F181" s="37"/>
      <x:c r="G181" s="38" t="n">
        <x:f>IF(K181=0,0,IF(H181="",1,-1))</x:f>
        <x:v>0</x:v>
      </x:c>
      <x:c r="H181" s="33" t="str">
        <x:f>IF(K181=0,"",IF(A181="","Enter an exit ID",IF(IF(IFERROR(OR(CODE(UPPER(LEFT(A181,1)))&lt;65,CODE(UPPER(LEFT(A181,1)))&gt;90),TRUE),TRUE,OR(NOT(ISTEXT(A181)),LEN(A181)&gt;64,LEN(A181)&lt;&gt;LEN(SUBSTITUTE(A181,"*","")),LEN(A181)&lt;&gt;LEN(SUBSTITUTE(A181,"?","")),LEN(A181)&lt;&gt;LEN(SUBSTITUTE(A181,"~","")),LEN(A181)&lt;&gt;LEN(SUBSTITUTE(A181,"=","")),LEN(A181)&lt;&gt;LEN(SUBSTITUTE(A181,"&lt;","")),LEN(A181)&lt;&gt;LEN(SUBSTITUTE(A181,"&gt;","")))),"IDs: text starting with A–Z, up to 64 characters; do not use *, ?, ~, =, &lt; or &gt;. Example: T-001.",IF(COUNTIFS('Exits'!$A$9:$A$608,A181)&lt;&gt;1,"Exit ID is duplicated",IF(B181="","Enter the parent trade ID",IF(IF(IFERROR(OR(CODE(UPPER(LEFT(B181,1)))&lt;65,CODE(UPPER(LEFT(B181,1)))&gt;90),TRUE),TRUE,OR(NOT(ISTEXT(B181)),LEN(B181)&gt;64,LEN(B181)&lt;&gt;LEN(SUBSTITUTE(B181,"*","")),LEN(B181)&lt;&gt;LEN(SUBSTITUTE(B181,"?","")),LEN(B181)&lt;&gt;LEN(SUBSTITUTE(B181,"~","")),LEN(B181)&lt;&gt;LEN(SUBSTITUTE(B181,"=","")),LEN(B181)&lt;&gt;LEN(SUBSTITUTE(B181,"&lt;","")),LEN(B181)&lt;&gt;LEN(SUBSTITUTE(B181,"&gt;","")))),"IDs: text starting with A–Z, up to 64 characters; do not use *, ?, ~, =, &lt; or &gt;. Example: T-001.",IF(COUNTIFS('Trades'!$A$9:$A$208,B181)&lt;&gt;1,"Parent trade ID must match one Trades row",IF(NOT(ISNUMBER(C181)),"Enter a valid closing date/time",IF(OR(C181&lt;1,C181&gt;2958465),"Enter a valid closing date/time",IF(NOT(ISNUMBER(D181)),"Enter a positive closed quantity",IF(OR(D181&lt;=0,D181&gt;1000000,ROUND(D181,8)&lt;&gt;D181),"Enter a positive closed quantity",IF(NOT(ISNUMBER(INDEX('Trades'!$D$9:$D$208,MATCH(B181,'Trades'!$A$9:$A$208,0)))),"Enter a valid opening date/time",IF(C181&lt;INDEX('Trades'!$D$9:$D$208,MATCH(B181,'Trades'!$A$9:$A$208,0)),"Exit precedes the opening",IF(AND(E181&lt;&gt;"",OR(NOT(ISNUMBER(E181)),E181&lt;=0)),"Enter a positive price or leave blank",IF(AND(F181&lt;&gt;"",NOT(ISNUMBER(F181))),"Gross P&amp;L must be numeric or blank",IF(AND(ISNUMBER(F181),OR(ABS(F181)&gt;1000000000,ROUND(F181,2)&lt;&gt;F181)),"Money: at most 2 decimals; absolute input value ≤ 1,000,000,000.",""))))))))))))))))</x:f>
      </x:c>
      <x:c r="I181" s="29" t="str">
        <x:f>IF(ISNUMBER(D181),ROUND(D181,8),"")</x:f>
      </x:c>
      <x:c r="J181" s="29" t="n">
        <x:f>IF(ISNUMBER(F181),1,0)</x:f>
        <x:v>0</x:v>
      </x:c>
      <x:c r="K181" s="29" t="n">
        <x:f>IF(COUNTA(A181:F181)=0,0,1)</x:f>
        <x:v>0</x:v>
      </x:c>
    </x:row>
    <x:row r="182" ht="36" customHeight="1">
      <x:c r="A182" s="34"/>
      <x:c r="B182" s="34"/>
      <x:c r="C182" s="35"/>
      <x:c r="D182" s="36"/>
      <x:c r="E182" s="36"/>
      <x:c r="F182" s="37"/>
      <x:c r="G182" s="38" t="n">
        <x:f>IF(K182=0,0,IF(H182="",1,-1))</x:f>
        <x:v>0</x:v>
      </x:c>
      <x:c r="H182" s="33" t="str">
        <x:f>IF(K182=0,"",IF(A182="","Enter an exit ID",IF(IF(IFERROR(OR(CODE(UPPER(LEFT(A182,1)))&lt;65,CODE(UPPER(LEFT(A182,1)))&gt;90),TRUE),TRUE,OR(NOT(ISTEXT(A182)),LEN(A182)&gt;64,LEN(A182)&lt;&gt;LEN(SUBSTITUTE(A182,"*","")),LEN(A182)&lt;&gt;LEN(SUBSTITUTE(A182,"?","")),LEN(A182)&lt;&gt;LEN(SUBSTITUTE(A182,"~","")),LEN(A182)&lt;&gt;LEN(SUBSTITUTE(A182,"=","")),LEN(A182)&lt;&gt;LEN(SUBSTITUTE(A182,"&lt;","")),LEN(A182)&lt;&gt;LEN(SUBSTITUTE(A182,"&gt;","")))),"IDs: text starting with A–Z, up to 64 characters; do not use *, ?, ~, =, &lt; or &gt;. Example: T-001.",IF(COUNTIFS('Exits'!$A$9:$A$608,A182)&lt;&gt;1,"Exit ID is duplicated",IF(B182="","Enter the parent trade ID",IF(IF(IFERROR(OR(CODE(UPPER(LEFT(B182,1)))&lt;65,CODE(UPPER(LEFT(B182,1)))&gt;90),TRUE),TRUE,OR(NOT(ISTEXT(B182)),LEN(B182)&gt;64,LEN(B182)&lt;&gt;LEN(SUBSTITUTE(B182,"*","")),LEN(B182)&lt;&gt;LEN(SUBSTITUTE(B182,"?","")),LEN(B182)&lt;&gt;LEN(SUBSTITUTE(B182,"~","")),LEN(B182)&lt;&gt;LEN(SUBSTITUTE(B182,"=","")),LEN(B182)&lt;&gt;LEN(SUBSTITUTE(B182,"&lt;","")),LEN(B182)&lt;&gt;LEN(SUBSTITUTE(B182,"&gt;","")))),"IDs: text starting with A–Z, up to 64 characters; do not use *, ?, ~, =, &lt; or &gt;. Example: T-001.",IF(COUNTIFS('Trades'!$A$9:$A$208,B182)&lt;&gt;1,"Parent trade ID must match one Trades row",IF(NOT(ISNUMBER(C182)),"Enter a valid closing date/time",IF(OR(C182&lt;1,C182&gt;2958465),"Enter a valid closing date/time",IF(NOT(ISNUMBER(D182)),"Enter a positive closed quantity",IF(OR(D182&lt;=0,D182&gt;1000000,ROUND(D182,8)&lt;&gt;D182),"Enter a positive closed quantity",IF(NOT(ISNUMBER(INDEX('Trades'!$D$9:$D$208,MATCH(B182,'Trades'!$A$9:$A$208,0)))),"Enter a valid opening date/time",IF(C182&lt;INDEX('Trades'!$D$9:$D$208,MATCH(B182,'Trades'!$A$9:$A$208,0)),"Exit precedes the opening",IF(AND(E182&lt;&gt;"",OR(NOT(ISNUMBER(E182)),E182&lt;=0)),"Enter a positive price or leave blank",IF(AND(F182&lt;&gt;"",NOT(ISNUMBER(F182))),"Gross P&amp;L must be numeric or blank",IF(AND(ISNUMBER(F182),OR(ABS(F182)&gt;1000000000,ROUND(F182,2)&lt;&gt;F182)),"Money: at most 2 decimals; absolute input value ≤ 1,000,000,000.",""))))))))))))))))</x:f>
      </x:c>
      <x:c r="I182" s="29" t="str">
        <x:f>IF(ISNUMBER(D182),ROUND(D182,8),"")</x:f>
      </x:c>
      <x:c r="J182" s="29" t="n">
        <x:f>IF(ISNUMBER(F182),1,0)</x:f>
        <x:v>0</x:v>
      </x:c>
      <x:c r="K182" s="29" t="n">
        <x:f>IF(COUNTA(A182:F182)=0,0,1)</x:f>
        <x:v>0</x:v>
      </x:c>
    </x:row>
    <x:row r="183" ht="36" customHeight="1">
      <x:c r="A183" s="34"/>
      <x:c r="B183" s="34"/>
      <x:c r="C183" s="35"/>
      <x:c r="D183" s="36"/>
      <x:c r="E183" s="36"/>
      <x:c r="F183" s="37"/>
      <x:c r="G183" s="38" t="n">
        <x:f>IF(K183=0,0,IF(H183="",1,-1))</x:f>
        <x:v>0</x:v>
      </x:c>
      <x:c r="H183" s="33" t="str">
        <x:f>IF(K183=0,"",IF(A183="","Enter an exit ID",IF(IF(IFERROR(OR(CODE(UPPER(LEFT(A183,1)))&lt;65,CODE(UPPER(LEFT(A183,1)))&gt;90),TRUE),TRUE,OR(NOT(ISTEXT(A183)),LEN(A183)&gt;64,LEN(A183)&lt;&gt;LEN(SUBSTITUTE(A183,"*","")),LEN(A183)&lt;&gt;LEN(SUBSTITUTE(A183,"?","")),LEN(A183)&lt;&gt;LEN(SUBSTITUTE(A183,"~","")),LEN(A183)&lt;&gt;LEN(SUBSTITUTE(A183,"=","")),LEN(A183)&lt;&gt;LEN(SUBSTITUTE(A183,"&lt;","")),LEN(A183)&lt;&gt;LEN(SUBSTITUTE(A183,"&gt;","")))),"IDs: text starting with A–Z, up to 64 characters; do not use *, ?, ~, =, &lt; or &gt;. Example: T-001.",IF(COUNTIFS('Exits'!$A$9:$A$608,A183)&lt;&gt;1,"Exit ID is duplicated",IF(B183="","Enter the parent trade ID",IF(IF(IFERROR(OR(CODE(UPPER(LEFT(B183,1)))&lt;65,CODE(UPPER(LEFT(B183,1)))&gt;90),TRUE),TRUE,OR(NOT(ISTEXT(B183)),LEN(B183)&gt;64,LEN(B183)&lt;&gt;LEN(SUBSTITUTE(B183,"*","")),LEN(B183)&lt;&gt;LEN(SUBSTITUTE(B183,"?","")),LEN(B183)&lt;&gt;LEN(SUBSTITUTE(B183,"~","")),LEN(B183)&lt;&gt;LEN(SUBSTITUTE(B183,"=","")),LEN(B183)&lt;&gt;LEN(SUBSTITUTE(B183,"&lt;","")),LEN(B183)&lt;&gt;LEN(SUBSTITUTE(B183,"&gt;","")))),"IDs: text starting with A–Z, up to 64 characters; do not use *, ?, ~, =, &lt; or &gt;. Example: T-001.",IF(COUNTIFS('Trades'!$A$9:$A$208,B183)&lt;&gt;1,"Parent trade ID must match one Trades row",IF(NOT(ISNUMBER(C183)),"Enter a valid closing date/time",IF(OR(C183&lt;1,C183&gt;2958465),"Enter a valid closing date/time",IF(NOT(ISNUMBER(D183)),"Enter a positive closed quantity",IF(OR(D183&lt;=0,D183&gt;1000000,ROUND(D183,8)&lt;&gt;D183),"Enter a positive closed quantity",IF(NOT(ISNUMBER(INDEX('Trades'!$D$9:$D$208,MATCH(B183,'Trades'!$A$9:$A$208,0)))),"Enter a valid opening date/time",IF(C183&lt;INDEX('Trades'!$D$9:$D$208,MATCH(B183,'Trades'!$A$9:$A$208,0)),"Exit precedes the opening",IF(AND(E183&lt;&gt;"",OR(NOT(ISNUMBER(E183)),E183&lt;=0)),"Enter a positive price or leave blank",IF(AND(F183&lt;&gt;"",NOT(ISNUMBER(F183))),"Gross P&amp;L must be numeric or blank",IF(AND(ISNUMBER(F183),OR(ABS(F183)&gt;1000000000,ROUND(F183,2)&lt;&gt;F183)),"Money: at most 2 decimals; absolute input value ≤ 1,000,000,000.",""))))))))))))))))</x:f>
      </x:c>
      <x:c r="I183" s="29" t="str">
        <x:f>IF(ISNUMBER(D183),ROUND(D183,8),"")</x:f>
      </x:c>
      <x:c r="J183" s="29" t="n">
        <x:f>IF(ISNUMBER(F183),1,0)</x:f>
        <x:v>0</x:v>
      </x:c>
      <x:c r="K183" s="29" t="n">
        <x:f>IF(COUNTA(A183:F183)=0,0,1)</x:f>
        <x:v>0</x:v>
      </x:c>
    </x:row>
    <x:row r="184" ht="36" customHeight="1">
      <x:c r="A184" s="34"/>
      <x:c r="B184" s="34"/>
      <x:c r="C184" s="35"/>
      <x:c r="D184" s="36"/>
      <x:c r="E184" s="36"/>
      <x:c r="F184" s="37"/>
      <x:c r="G184" s="38" t="n">
        <x:f>IF(K184=0,0,IF(H184="",1,-1))</x:f>
        <x:v>0</x:v>
      </x:c>
      <x:c r="H184" s="33" t="str">
        <x:f>IF(K184=0,"",IF(A184="","Enter an exit ID",IF(IF(IFERROR(OR(CODE(UPPER(LEFT(A184,1)))&lt;65,CODE(UPPER(LEFT(A184,1)))&gt;90),TRUE),TRUE,OR(NOT(ISTEXT(A184)),LEN(A184)&gt;64,LEN(A184)&lt;&gt;LEN(SUBSTITUTE(A184,"*","")),LEN(A184)&lt;&gt;LEN(SUBSTITUTE(A184,"?","")),LEN(A184)&lt;&gt;LEN(SUBSTITUTE(A184,"~","")),LEN(A184)&lt;&gt;LEN(SUBSTITUTE(A184,"=","")),LEN(A184)&lt;&gt;LEN(SUBSTITUTE(A184,"&lt;","")),LEN(A184)&lt;&gt;LEN(SUBSTITUTE(A184,"&gt;","")))),"IDs: text starting with A–Z, up to 64 characters; do not use *, ?, ~, =, &lt; or &gt;. Example: T-001.",IF(COUNTIFS('Exits'!$A$9:$A$608,A184)&lt;&gt;1,"Exit ID is duplicated",IF(B184="","Enter the parent trade ID",IF(IF(IFERROR(OR(CODE(UPPER(LEFT(B184,1)))&lt;65,CODE(UPPER(LEFT(B184,1)))&gt;90),TRUE),TRUE,OR(NOT(ISTEXT(B184)),LEN(B184)&gt;64,LEN(B184)&lt;&gt;LEN(SUBSTITUTE(B184,"*","")),LEN(B184)&lt;&gt;LEN(SUBSTITUTE(B184,"?","")),LEN(B184)&lt;&gt;LEN(SUBSTITUTE(B184,"~","")),LEN(B184)&lt;&gt;LEN(SUBSTITUTE(B184,"=","")),LEN(B184)&lt;&gt;LEN(SUBSTITUTE(B184,"&lt;","")),LEN(B184)&lt;&gt;LEN(SUBSTITUTE(B184,"&gt;","")))),"IDs: text starting with A–Z, up to 64 characters; do not use *, ?, ~, =, &lt; or &gt;. Example: T-001.",IF(COUNTIFS('Trades'!$A$9:$A$208,B184)&lt;&gt;1,"Parent trade ID must match one Trades row",IF(NOT(ISNUMBER(C184)),"Enter a valid closing date/time",IF(OR(C184&lt;1,C184&gt;2958465),"Enter a valid closing date/time",IF(NOT(ISNUMBER(D184)),"Enter a positive closed quantity",IF(OR(D184&lt;=0,D184&gt;1000000,ROUND(D184,8)&lt;&gt;D184),"Enter a positive closed quantity",IF(NOT(ISNUMBER(INDEX('Trades'!$D$9:$D$208,MATCH(B184,'Trades'!$A$9:$A$208,0)))),"Enter a valid opening date/time",IF(C184&lt;INDEX('Trades'!$D$9:$D$208,MATCH(B184,'Trades'!$A$9:$A$208,0)),"Exit precedes the opening",IF(AND(E184&lt;&gt;"",OR(NOT(ISNUMBER(E184)),E184&lt;=0)),"Enter a positive price or leave blank",IF(AND(F184&lt;&gt;"",NOT(ISNUMBER(F184))),"Gross P&amp;L must be numeric or blank",IF(AND(ISNUMBER(F184),OR(ABS(F184)&gt;1000000000,ROUND(F184,2)&lt;&gt;F184)),"Money: at most 2 decimals; absolute input value ≤ 1,000,000,000.",""))))))))))))))))</x:f>
      </x:c>
      <x:c r="I184" s="29" t="str">
        <x:f>IF(ISNUMBER(D184),ROUND(D184,8),"")</x:f>
      </x:c>
      <x:c r="J184" s="29" t="n">
        <x:f>IF(ISNUMBER(F184),1,0)</x:f>
        <x:v>0</x:v>
      </x:c>
      <x:c r="K184" s="29" t="n">
        <x:f>IF(COUNTA(A184:F184)=0,0,1)</x:f>
        <x:v>0</x:v>
      </x:c>
    </x:row>
    <x:row r="185" ht="36" customHeight="1">
      <x:c r="A185" s="34"/>
      <x:c r="B185" s="34"/>
      <x:c r="C185" s="35"/>
      <x:c r="D185" s="36"/>
      <x:c r="E185" s="36"/>
      <x:c r="F185" s="37"/>
      <x:c r="G185" s="38" t="n">
        <x:f>IF(K185=0,0,IF(H185="",1,-1))</x:f>
        <x:v>0</x:v>
      </x:c>
      <x:c r="H185" s="33" t="str">
        <x:f>IF(K185=0,"",IF(A185="","Enter an exit ID",IF(IF(IFERROR(OR(CODE(UPPER(LEFT(A185,1)))&lt;65,CODE(UPPER(LEFT(A185,1)))&gt;90),TRUE),TRUE,OR(NOT(ISTEXT(A185)),LEN(A185)&gt;64,LEN(A185)&lt;&gt;LEN(SUBSTITUTE(A185,"*","")),LEN(A185)&lt;&gt;LEN(SUBSTITUTE(A185,"?","")),LEN(A185)&lt;&gt;LEN(SUBSTITUTE(A185,"~","")),LEN(A185)&lt;&gt;LEN(SUBSTITUTE(A185,"=","")),LEN(A185)&lt;&gt;LEN(SUBSTITUTE(A185,"&lt;","")),LEN(A185)&lt;&gt;LEN(SUBSTITUTE(A185,"&gt;","")))),"IDs: text starting with A–Z, up to 64 characters; do not use *, ?, ~, =, &lt; or &gt;. Example: T-001.",IF(COUNTIFS('Exits'!$A$9:$A$608,A185)&lt;&gt;1,"Exit ID is duplicated",IF(B185="","Enter the parent trade ID",IF(IF(IFERROR(OR(CODE(UPPER(LEFT(B185,1)))&lt;65,CODE(UPPER(LEFT(B185,1)))&gt;90),TRUE),TRUE,OR(NOT(ISTEXT(B185)),LEN(B185)&gt;64,LEN(B185)&lt;&gt;LEN(SUBSTITUTE(B185,"*","")),LEN(B185)&lt;&gt;LEN(SUBSTITUTE(B185,"?","")),LEN(B185)&lt;&gt;LEN(SUBSTITUTE(B185,"~","")),LEN(B185)&lt;&gt;LEN(SUBSTITUTE(B185,"=","")),LEN(B185)&lt;&gt;LEN(SUBSTITUTE(B185,"&lt;","")),LEN(B185)&lt;&gt;LEN(SUBSTITUTE(B185,"&gt;","")))),"IDs: text starting with A–Z, up to 64 characters; do not use *, ?, ~, =, &lt; or &gt;. Example: T-001.",IF(COUNTIFS('Trades'!$A$9:$A$208,B185)&lt;&gt;1,"Parent trade ID must match one Trades row",IF(NOT(ISNUMBER(C185)),"Enter a valid closing date/time",IF(OR(C185&lt;1,C185&gt;2958465),"Enter a valid closing date/time",IF(NOT(ISNUMBER(D185)),"Enter a positive closed quantity",IF(OR(D185&lt;=0,D185&gt;1000000,ROUND(D185,8)&lt;&gt;D185),"Enter a positive closed quantity",IF(NOT(ISNUMBER(INDEX('Trades'!$D$9:$D$208,MATCH(B185,'Trades'!$A$9:$A$208,0)))),"Enter a valid opening date/time",IF(C185&lt;INDEX('Trades'!$D$9:$D$208,MATCH(B185,'Trades'!$A$9:$A$208,0)),"Exit precedes the opening",IF(AND(E185&lt;&gt;"",OR(NOT(ISNUMBER(E185)),E185&lt;=0)),"Enter a positive price or leave blank",IF(AND(F185&lt;&gt;"",NOT(ISNUMBER(F185))),"Gross P&amp;L must be numeric or blank",IF(AND(ISNUMBER(F185),OR(ABS(F185)&gt;1000000000,ROUND(F185,2)&lt;&gt;F185)),"Money: at most 2 decimals; absolute input value ≤ 1,000,000,000.",""))))))))))))))))</x:f>
      </x:c>
      <x:c r="I185" s="29" t="str">
        <x:f>IF(ISNUMBER(D185),ROUND(D185,8),"")</x:f>
      </x:c>
      <x:c r="J185" s="29" t="n">
        <x:f>IF(ISNUMBER(F185),1,0)</x:f>
        <x:v>0</x:v>
      </x:c>
      <x:c r="K185" s="29" t="n">
        <x:f>IF(COUNTA(A185:F185)=0,0,1)</x:f>
        <x:v>0</x:v>
      </x:c>
    </x:row>
    <x:row r="186" ht="36" customHeight="1">
      <x:c r="A186" s="34"/>
      <x:c r="B186" s="34"/>
      <x:c r="C186" s="35"/>
      <x:c r="D186" s="36"/>
      <x:c r="E186" s="36"/>
      <x:c r="F186" s="37"/>
      <x:c r="G186" s="38" t="n">
        <x:f>IF(K186=0,0,IF(H186="",1,-1))</x:f>
        <x:v>0</x:v>
      </x:c>
      <x:c r="H186" s="33" t="str">
        <x:f>IF(K186=0,"",IF(A186="","Enter an exit ID",IF(IF(IFERROR(OR(CODE(UPPER(LEFT(A186,1)))&lt;65,CODE(UPPER(LEFT(A186,1)))&gt;90),TRUE),TRUE,OR(NOT(ISTEXT(A186)),LEN(A186)&gt;64,LEN(A186)&lt;&gt;LEN(SUBSTITUTE(A186,"*","")),LEN(A186)&lt;&gt;LEN(SUBSTITUTE(A186,"?","")),LEN(A186)&lt;&gt;LEN(SUBSTITUTE(A186,"~","")),LEN(A186)&lt;&gt;LEN(SUBSTITUTE(A186,"=","")),LEN(A186)&lt;&gt;LEN(SUBSTITUTE(A186,"&lt;","")),LEN(A186)&lt;&gt;LEN(SUBSTITUTE(A186,"&gt;","")))),"IDs: text starting with A–Z, up to 64 characters; do not use *, ?, ~, =, &lt; or &gt;. Example: T-001.",IF(COUNTIFS('Exits'!$A$9:$A$608,A186)&lt;&gt;1,"Exit ID is duplicated",IF(B186="","Enter the parent trade ID",IF(IF(IFERROR(OR(CODE(UPPER(LEFT(B186,1)))&lt;65,CODE(UPPER(LEFT(B186,1)))&gt;90),TRUE),TRUE,OR(NOT(ISTEXT(B186)),LEN(B186)&gt;64,LEN(B186)&lt;&gt;LEN(SUBSTITUTE(B186,"*","")),LEN(B186)&lt;&gt;LEN(SUBSTITUTE(B186,"?","")),LEN(B186)&lt;&gt;LEN(SUBSTITUTE(B186,"~","")),LEN(B186)&lt;&gt;LEN(SUBSTITUTE(B186,"=","")),LEN(B186)&lt;&gt;LEN(SUBSTITUTE(B186,"&lt;","")),LEN(B186)&lt;&gt;LEN(SUBSTITUTE(B186,"&gt;","")))),"IDs: text starting with A–Z, up to 64 characters; do not use *, ?, ~, =, &lt; or &gt;. Example: T-001.",IF(COUNTIFS('Trades'!$A$9:$A$208,B186)&lt;&gt;1,"Parent trade ID must match one Trades row",IF(NOT(ISNUMBER(C186)),"Enter a valid closing date/time",IF(OR(C186&lt;1,C186&gt;2958465),"Enter a valid closing date/time",IF(NOT(ISNUMBER(D186)),"Enter a positive closed quantity",IF(OR(D186&lt;=0,D186&gt;1000000,ROUND(D186,8)&lt;&gt;D186),"Enter a positive closed quantity",IF(NOT(ISNUMBER(INDEX('Trades'!$D$9:$D$208,MATCH(B186,'Trades'!$A$9:$A$208,0)))),"Enter a valid opening date/time",IF(C186&lt;INDEX('Trades'!$D$9:$D$208,MATCH(B186,'Trades'!$A$9:$A$208,0)),"Exit precedes the opening",IF(AND(E186&lt;&gt;"",OR(NOT(ISNUMBER(E186)),E186&lt;=0)),"Enter a positive price or leave blank",IF(AND(F186&lt;&gt;"",NOT(ISNUMBER(F186))),"Gross P&amp;L must be numeric or blank",IF(AND(ISNUMBER(F186),OR(ABS(F186)&gt;1000000000,ROUND(F186,2)&lt;&gt;F186)),"Money: at most 2 decimals; absolute input value ≤ 1,000,000,000.",""))))))))))))))))</x:f>
      </x:c>
      <x:c r="I186" s="29" t="str">
        <x:f>IF(ISNUMBER(D186),ROUND(D186,8),"")</x:f>
      </x:c>
      <x:c r="J186" s="29" t="n">
        <x:f>IF(ISNUMBER(F186),1,0)</x:f>
        <x:v>0</x:v>
      </x:c>
      <x:c r="K186" s="29" t="n">
        <x:f>IF(COUNTA(A186:F186)=0,0,1)</x:f>
        <x:v>0</x:v>
      </x:c>
    </x:row>
    <x:row r="187" ht="36" customHeight="1">
      <x:c r="A187" s="34"/>
      <x:c r="B187" s="34"/>
      <x:c r="C187" s="35"/>
      <x:c r="D187" s="36"/>
      <x:c r="E187" s="36"/>
      <x:c r="F187" s="37"/>
      <x:c r="G187" s="38" t="n">
        <x:f>IF(K187=0,0,IF(H187="",1,-1))</x:f>
        <x:v>0</x:v>
      </x:c>
      <x:c r="H187" s="33" t="str">
        <x:f>IF(K187=0,"",IF(A187="","Enter an exit ID",IF(IF(IFERROR(OR(CODE(UPPER(LEFT(A187,1)))&lt;65,CODE(UPPER(LEFT(A187,1)))&gt;90),TRUE),TRUE,OR(NOT(ISTEXT(A187)),LEN(A187)&gt;64,LEN(A187)&lt;&gt;LEN(SUBSTITUTE(A187,"*","")),LEN(A187)&lt;&gt;LEN(SUBSTITUTE(A187,"?","")),LEN(A187)&lt;&gt;LEN(SUBSTITUTE(A187,"~","")),LEN(A187)&lt;&gt;LEN(SUBSTITUTE(A187,"=","")),LEN(A187)&lt;&gt;LEN(SUBSTITUTE(A187,"&lt;","")),LEN(A187)&lt;&gt;LEN(SUBSTITUTE(A187,"&gt;","")))),"IDs: text starting with A–Z, up to 64 characters; do not use *, ?, ~, =, &lt; or &gt;. Example: T-001.",IF(COUNTIFS('Exits'!$A$9:$A$608,A187)&lt;&gt;1,"Exit ID is duplicated",IF(B187="","Enter the parent trade ID",IF(IF(IFERROR(OR(CODE(UPPER(LEFT(B187,1)))&lt;65,CODE(UPPER(LEFT(B187,1)))&gt;90),TRUE),TRUE,OR(NOT(ISTEXT(B187)),LEN(B187)&gt;64,LEN(B187)&lt;&gt;LEN(SUBSTITUTE(B187,"*","")),LEN(B187)&lt;&gt;LEN(SUBSTITUTE(B187,"?","")),LEN(B187)&lt;&gt;LEN(SUBSTITUTE(B187,"~","")),LEN(B187)&lt;&gt;LEN(SUBSTITUTE(B187,"=","")),LEN(B187)&lt;&gt;LEN(SUBSTITUTE(B187,"&lt;","")),LEN(B187)&lt;&gt;LEN(SUBSTITUTE(B187,"&gt;","")))),"IDs: text starting with A–Z, up to 64 characters; do not use *, ?, ~, =, &lt; or &gt;. Example: T-001.",IF(COUNTIFS('Trades'!$A$9:$A$208,B187)&lt;&gt;1,"Parent trade ID must match one Trades row",IF(NOT(ISNUMBER(C187)),"Enter a valid closing date/time",IF(OR(C187&lt;1,C187&gt;2958465),"Enter a valid closing date/time",IF(NOT(ISNUMBER(D187)),"Enter a positive closed quantity",IF(OR(D187&lt;=0,D187&gt;1000000,ROUND(D187,8)&lt;&gt;D187),"Enter a positive closed quantity",IF(NOT(ISNUMBER(INDEX('Trades'!$D$9:$D$208,MATCH(B187,'Trades'!$A$9:$A$208,0)))),"Enter a valid opening date/time",IF(C187&lt;INDEX('Trades'!$D$9:$D$208,MATCH(B187,'Trades'!$A$9:$A$208,0)),"Exit precedes the opening",IF(AND(E187&lt;&gt;"",OR(NOT(ISNUMBER(E187)),E187&lt;=0)),"Enter a positive price or leave blank",IF(AND(F187&lt;&gt;"",NOT(ISNUMBER(F187))),"Gross P&amp;L must be numeric or blank",IF(AND(ISNUMBER(F187),OR(ABS(F187)&gt;1000000000,ROUND(F187,2)&lt;&gt;F187)),"Money: at most 2 decimals; absolute input value ≤ 1,000,000,000.",""))))))))))))))))</x:f>
      </x:c>
      <x:c r="I187" s="29" t="str">
        <x:f>IF(ISNUMBER(D187),ROUND(D187,8),"")</x:f>
      </x:c>
      <x:c r="J187" s="29" t="n">
        <x:f>IF(ISNUMBER(F187),1,0)</x:f>
        <x:v>0</x:v>
      </x:c>
      <x:c r="K187" s="29" t="n">
        <x:f>IF(COUNTA(A187:F187)=0,0,1)</x:f>
        <x:v>0</x:v>
      </x:c>
    </x:row>
    <x:row r="188" ht="36" customHeight="1">
      <x:c r="A188" s="34"/>
      <x:c r="B188" s="34"/>
      <x:c r="C188" s="35"/>
      <x:c r="D188" s="36"/>
      <x:c r="E188" s="36"/>
      <x:c r="F188" s="37"/>
      <x:c r="G188" s="38" t="n">
        <x:f>IF(K188=0,0,IF(H188="",1,-1))</x:f>
        <x:v>0</x:v>
      </x:c>
      <x:c r="H188" s="33" t="str">
        <x:f>IF(K188=0,"",IF(A188="","Enter an exit ID",IF(IF(IFERROR(OR(CODE(UPPER(LEFT(A188,1)))&lt;65,CODE(UPPER(LEFT(A188,1)))&gt;90),TRUE),TRUE,OR(NOT(ISTEXT(A188)),LEN(A188)&gt;64,LEN(A188)&lt;&gt;LEN(SUBSTITUTE(A188,"*","")),LEN(A188)&lt;&gt;LEN(SUBSTITUTE(A188,"?","")),LEN(A188)&lt;&gt;LEN(SUBSTITUTE(A188,"~","")),LEN(A188)&lt;&gt;LEN(SUBSTITUTE(A188,"=","")),LEN(A188)&lt;&gt;LEN(SUBSTITUTE(A188,"&lt;","")),LEN(A188)&lt;&gt;LEN(SUBSTITUTE(A188,"&gt;","")))),"IDs: text starting with A–Z, up to 64 characters; do not use *, ?, ~, =, &lt; or &gt;. Example: T-001.",IF(COUNTIFS('Exits'!$A$9:$A$608,A188)&lt;&gt;1,"Exit ID is duplicated",IF(B188="","Enter the parent trade ID",IF(IF(IFERROR(OR(CODE(UPPER(LEFT(B188,1)))&lt;65,CODE(UPPER(LEFT(B188,1)))&gt;90),TRUE),TRUE,OR(NOT(ISTEXT(B188)),LEN(B188)&gt;64,LEN(B188)&lt;&gt;LEN(SUBSTITUTE(B188,"*","")),LEN(B188)&lt;&gt;LEN(SUBSTITUTE(B188,"?","")),LEN(B188)&lt;&gt;LEN(SUBSTITUTE(B188,"~","")),LEN(B188)&lt;&gt;LEN(SUBSTITUTE(B188,"=","")),LEN(B188)&lt;&gt;LEN(SUBSTITUTE(B188,"&lt;","")),LEN(B188)&lt;&gt;LEN(SUBSTITUTE(B188,"&gt;","")))),"IDs: text starting with A–Z, up to 64 characters; do not use *, ?, ~, =, &lt; or &gt;. Example: T-001.",IF(COUNTIFS('Trades'!$A$9:$A$208,B188)&lt;&gt;1,"Parent trade ID must match one Trades row",IF(NOT(ISNUMBER(C188)),"Enter a valid closing date/time",IF(OR(C188&lt;1,C188&gt;2958465),"Enter a valid closing date/time",IF(NOT(ISNUMBER(D188)),"Enter a positive closed quantity",IF(OR(D188&lt;=0,D188&gt;1000000,ROUND(D188,8)&lt;&gt;D188),"Enter a positive closed quantity",IF(NOT(ISNUMBER(INDEX('Trades'!$D$9:$D$208,MATCH(B188,'Trades'!$A$9:$A$208,0)))),"Enter a valid opening date/time",IF(C188&lt;INDEX('Trades'!$D$9:$D$208,MATCH(B188,'Trades'!$A$9:$A$208,0)),"Exit precedes the opening",IF(AND(E188&lt;&gt;"",OR(NOT(ISNUMBER(E188)),E188&lt;=0)),"Enter a positive price or leave blank",IF(AND(F188&lt;&gt;"",NOT(ISNUMBER(F188))),"Gross P&amp;L must be numeric or blank",IF(AND(ISNUMBER(F188),OR(ABS(F188)&gt;1000000000,ROUND(F188,2)&lt;&gt;F188)),"Money: at most 2 decimals; absolute input value ≤ 1,000,000,000.",""))))))))))))))))</x:f>
      </x:c>
      <x:c r="I188" s="29" t="str">
        <x:f>IF(ISNUMBER(D188),ROUND(D188,8),"")</x:f>
      </x:c>
      <x:c r="J188" s="29" t="n">
        <x:f>IF(ISNUMBER(F188),1,0)</x:f>
        <x:v>0</x:v>
      </x:c>
      <x:c r="K188" s="29" t="n">
        <x:f>IF(COUNTA(A188:F188)=0,0,1)</x:f>
        <x:v>0</x:v>
      </x:c>
    </x:row>
    <x:row r="189" ht="36" customHeight="1">
      <x:c r="A189" s="34"/>
      <x:c r="B189" s="34"/>
      <x:c r="C189" s="35"/>
      <x:c r="D189" s="36"/>
      <x:c r="E189" s="36"/>
      <x:c r="F189" s="37"/>
      <x:c r="G189" s="38" t="n">
        <x:f>IF(K189=0,0,IF(H189="",1,-1))</x:f>
        <x:v>0</x:v>
      </x:c>
      <x:c r="H189" s="33" t="str">
        <x:f>IF(K189=0,"",IF(A189="","Enter an exit ID",IF(IF(IFERROR(OR(CODE(UPPER(LEFT(A189,1)))&lt;65,CODE(UPPER(LEFT(A189,1)))&gt;90),TRUE),TRUE,OR(NOT(ISTEXT(A189)),LEN(A189)&gt;64,LEN(A189)&lt;&gt;LEN(SUBSTITUTE(A189,"*","")),LEN(A189)&lt;&gt;LEN(SUBSTITUTE(A189,"?","")),LEN(A189)&lt;&gt;LEN(SUBSTITUTE(A189,"~","")),LEN(A189)&lt;&gt;LEN(SUBSTITUTE(A189,"=","")),LEN(A189)&lt;&gt;LEN(SUBSTITUTE(A189,"&lt;","")),LEN(A189)&lt;&gt;LEN(SUBSTITUTE(A189,"&gt;","")))),"IDs: text starting with A–Z, up to 64 characters; do not use *, ?, ~, =, &lt; or &gt;. Example: T-001.",IF(COUNTIFS('Exits'!$A$9:$A$608,A189)&lt;&gt;1,"Exit ID is duplicated",IF(B189="","Enter the parent trade ID",IF(IF(IFERROR(OR(CODE(UPPER(LEFT(B189,1)))&lt;65,CODE(UPPER(LEFT(B189,1)))&gt;90),TRUE),TRUE,OR(NOT(ISTEXT(B189)),LEN(B189)&gt;64,LEN(B189)&lt;&gt;LEN(SUBSTITUTE(B189,"*","")),LEN(B189)&lt;&gt;LEN(SUBSTITUTE(B189,"?","")),LEN(B189)&lt;&gt;LEN(SUBSTITUTE(B189,"~","")),LEN(B189)&lt;&gt;LEN(SUBSTITUTE(B189,"=","")),LEN(B189)&lt;&gt;LEN(SUBSTITUTE(B189,"&lt;","")),LEN(B189)&lt;&gt;LEN(SUBSTITUTE(B189,"&gt;","")))),"IDs: text starting with A–Z, up to 64 characters; do not use *, ?, ~, =, &lt; or &gt;. Example: T-001.",IF(COUNTIFS('Trades'!$A$9:$A$208,B189)&lt;&gt;1,"Parent trade ID must match one Trades row",IF(NOT(ISNUMBER(C189)),"Enter a valid closing date/time",IF(OR(C189&lt;1,C189&gt;2958465),"Enter a valid closing date/time",IF(NOT(ISNUMBER(D189)),"Enter a positive closed quantity",IF(OR(D189&lt;=0,D189&gt;1000000,ROUND(D189,8)&lt;&gt;D189),"Enter a positive closed quantity",IF(NOT(ISNUMBER(INDEX('Trades'!$D$9:$D$208,MATCH(B189,'Trades'!$A$9:$A$208,0)))),"Enter a valid opening date/time",IF(C189&lt;INDEX('Trades'!$D$9:$D$208,MATCH(B189,'Trades'!$A$9:$A$208,0)),"Exit precedes the opening",IF(AND(E189&lt;&gt;"",OR(NOT(ISNUMBER(E189)),E189&lt;=0)),"Enter a positive price or leave blank",IF(AND(F189&lt;&gt;"",NOT(ISNUMBER(F189))),"Gross P&amp;L must be numeric or blank",IF(AND(ISNUMBER(F189),OR(ABS(F189)&gt;1000000000,ROUND(F189,2)&lt;&gt;F189)),"Money: at most 2 decimals; absolute input value ≤ 1,000,000,000.",""))))))))))))))))</x:f>
      </x:c>
      <x:c r="I189" s="29" t="str">
        <x:f>IF(ISNUMBER(D189),ROUND(D189,8),"")</x:f>
      </x:c>
      <x:c r="J189" s="29" t="n">
        <x:f>IF(ISNUMBER(F189),1,0)</x:f>
        <x:v>0</x:v>
      </x:c>
      <x:c r="K189" s="29" t="n">
        <x:f>IF(COUNTA(A189:F189)=0,0,1)</x:f>
        <x:v>0</x:v>
      </x:c>
    </x:row>
    <x:row r="190" ht="36" customHeight="1">
      <x:c r="A190" s="34"/>
      <x:c r="B190" s="34"/>
      <x:c r="C190" s="35"/>
      <x:c r="D190" s="36"/>
      <x:c r="E190" s="36"/>
      <x:c r="F190" s="37"/>
      <x:c r="G190" s="38" t="n">
        <x:f>IF(K190=0,0,IF(H190="",1,-1))</x:f>
        <x:v>0</x:v>
      </x:c>
      <x:c r="H190" s="33" t="str">
        <x:f>IF(K190=0,"",IF(A190="","Enter an exit ID",IF(IF(IFERROR(OR(CODE(UPPER(LEFT(A190,1)))&lt;65,CODE(UPPER(LEFT(A190,1)))&gt;90),TRUE),TRUE,OR(NOT(ISTEXT(A190)),LEN(A190)&gt;64,LEN(A190)&lt;&gt;LEN(SUBSTITUTE(A190,"*","")),LEN(A190)&lt;&gt;LEN(SUBSTITUTE(A190,"?","")),LEN(A190)&lt;&gt;LEN(SUBSTITUTE(A190,"~","")),LEN(A190)&lt;&gt;LEN(SUBSTITUTE(A190,"=","")),LEN(A190)&lt;&gt;LEN(SUBSTITUTE(A190,"&lt;","")),LEN(A190)&lt;&gt;LEN(SUBSTITUTE(A190,"&gt;","")))),"IDs: text starting with A–Z, up to 64 characters; do not use *, ?, ~, =, &lt; or &gt;. Example: T-001.",IF(COUNTIFS('Exits'!$A$9:$A$608,A190)&lt;&gt;1,"Exit ID is duplicated",IF(B190="","Enter the parent trade ID",IF(IF(IFERROR(OR(CODE(UPPER(LEFT(B190,1)))&lt;65,CODE(UPPER(LEFT(B190,1)))&gt;90),TRUE),TRUE,OR(NOT(ISTEXT(B190)),LEN(B190)&gt;64,LEN(B190)&lt;&gt;LEN(SUBSTITUTE(B190,"*","")),LEN(B190)&lt;&gt;LEN(SUBSTITUTE(B190,"?","")),LEN(B190)&lt;&gt;LEN(SUBSTITUTE(B190,"~","")),LEN(B190)&lt;&gt;LEN(SUBSTITUTE(B190,"=","")),LEN(B190)&lt;&gt;LEN(SUBSTITUTE(B190,"&lt;","")),LEN(B190)&lt;&gt;LEN(SUBSTITUTE(B190,"&gt;","")))),"IDs: text starting with A–Z, up to 64 characters; do not use *, ?, ~, =, &lt; or &gt;. Example: T-001.",IF(COUNTIFS('Trades'!$A$9:$A$208,B190)&lt;&gt;1,"Parent trade ID must match one Trades row",IF(NOT(ISNUMBER(C190)),"Enter a valid closing date/time",IF(OR(C190&lt;1,C190&gt;2958465),"Enter a valid closing date/time",IF(NOT(ISNUMBER(D190)),"Enter a positive closed quantity",IF(OR(D190&lt;=0,D190&gt;1000000,ROUND(D190,8)&lt;&gt;D190),"Enter a positive closed quantity",IF(NOT(ISNUMBER(INDEX('Trades'!$D$9:$D$208,MATCH(B190,'Trades'!$A$9:$A$208,0)))),"Enter a valid opening date/time",IF(C190&lt;INDEX('Trades'!$D$9:$D$208,MATCH(B190,'Trades'!$A$9:$A$208,0)),"Exit precedes the opening",IF(AND(E190&lt;&gt;"",OR(NOT(ISNUMBER(E190)),E190&lt;=0)),"Enter a positive price or leave blank",IF(AND(F190&lt;&gt;"",NOT(ISNUMBER(F190))),"Gross P&amp;L must be numeric or blank",IF(AND(ISNUMBER(F190),OR(ABS(F190)&gt;1000000000,ROUND(F190,2)&lt;&gt;F190)),"Money: at most 2 decimals; absolute input value ≤ 1,000,000,000.",""))))))))))))))))</x:f>
      </x:c>
      <x:c r="I190" s="29" t="str">
        <x:f>IF(ISNUMBER(D190),ROUND(D190,8),"")</x:f>
      </x:c>
      <x:c r="J190" s="29" t="n">
        <x:f>IF(ISNUMBER(F190),1,0)</x:f>
        <x:v>0</x:v>
      </x:c>
      <x:c r="K190" s="29" t="n">
        <x:f>IF(COUNTA(A190:F190)=0,0,1)</x:f>
        <x:v>0</x:v>
      </x:c>
    </x:row>
    <x:row r="191" ht="36" customHeight="1">
      <x:c r="A191" s="34"/>
      <x:c r="B191" s="34"/>
      <x:c r="C191" s="35"/>
      <x:c r="D191" s="36"/>
      <x:c r="E191" s="36"/>
      <x:c r="F191" s="37"/>
      <x:c r="G191" s="38" t="n">
        <x:f>IF(K191=0,0,IF(H191="",1,-1))</x:f>
        <x:v>0</x:v>
      </x:c>
      <x:c r="H191" s="33" t="str">
        <x:f>IF(K191=0,"",IF(A191="","Enter an exit ID",IF(IF(IFERROR(OR(CODE(UPPER(LEFT(A191,1)))&lt;65,CODE(UPPER(LEFT(A191,1)))&gt;90),TRUE),TRUE,OR(NOT(ISTEXT(A191)),LEN(A191)&gt;64,LEN(A191)&lt;&gt;LEN(SUBSTITUTE(A191,"*","")),LEN(A191)&lt;&gt;LEN(SUBSTITUTE(A191,"?","")),LEN(A191)&lt;&gt;LEN(SUBSTITUTE(A191,"~","")),LEN(A191)&lt;&gt;LEN(SUBSTITUTE(A191,"=","")),LEN(A191)&lt;&gt;LEN(SUBSTITUTE(A191,"&lt;","")),LEN(A191)&lt;&gt;LEN(SUBSTITUTE(A191,"&gt;","")))),"IDs: text starting with A–Z, up to 64 characters; do not use *, ?, ~, =, &lt; or &gt;. Example: T-001.",IF(COUNTIFS('Exits'!$A$9:$A$608,A191)&lt;&gt;1,"Exit ID is duplicated",IF(B191="","Enter the parent trade ID",IF(IF(IFERROR(OR(CODE(UPPER(LEFT(B191,1)))&lt;65,CODE(UPPER(LEFT(B191,1)))&gt;90),TRUE),TRUE,OR(NOT(ISTEXT(B191)),LEN(B191)&gt;64,LEN(B191)&lt;&gt;LEN(SUBSTITUTE(B191,"*","")),LEN(B191)&lt;&gt;LEN(SUBSTITUTE(B191,"?","")),LEN(B191)&lt;&gt;LEN(SUBSTITUTE(B191,"~","")),LEN(B191)&lt;&gt;LEN(SUBSTITUTE(B191,"=","")),LEN(B191)&lt;&gt;LEN(SUBSTITUTE(B191,"&lt;","")),LEN(B191)&lt;&gt;LEN(SUBSTITUTE(B191,"&gt;","")))),"IDs: text starting with A–Z, up to 64 characters; do not use *, ?, ~, =, &lt; or &gt;. Example: T-001.",IF(COUNTIFS('Trades'!$A$9:$A$208,B191)&lt;&gt;1,"Parent trade ID must match one Trades row",IF(NOT(ISNUMBER(C191)),"Enter a valid closing date/time",IF(OR(C191&lt;1,C191&gt;2958465),"Enter a valid closing date/time",IF(NOT(ISNUMBER(D191)),"Enter a positive closed quantity",IF(OR(D191&lt;=0,D191&gt;1000000,ROUND(D191,8)&lt;&gt;D191),"Enter a positive closed quantity",IF(NOT(ISNUMBER(INDEX('Trades'!$D$9:$D$208,MATCH(B191,'Trades'!$A$9:$A$208,0)))),"Enter a valid opening date/time",IF(C191&lt;INDEX('Trades'!$D$9:$D$208,MATCH(B191,'Trades'!$A$9:$A$208,0)),"Exit precedes the opening",IF(AND(E191&lt;&gt;"",OR(NOT(ISNUMBER(E191)),E191&lt;=0)),"Enter a positive price or leave blank",IF(AND(F191&lt;&gt;"",NOT(ISNUMBER(F191))),"Gross P&amp;L must be numeric or blank",IF(AND(ISNUMBER(F191),OR(ABS(F191)&gt;1000000000,ROUND(F191,2)&lt;&gt;F191)),"Money: at most 2 decimals; absolute input value ≤ 1,000,000,000.",""))))))))))))))))</x:f>
      </x:c>
      <x:c r="I191" s="29" t="str">
        <x:f>IF(ISNUMBER(D191),ROUND(D191,8),"")</x:f>
      </x:c>
      <x:c r="J191" s="29" t="n">
        <x:f>IF(ISNUMBER(F191),1,0)</x:f>
        <x:v>0</x:v>
      </x:c>
      <x:c r="K191" s="29" t="n">
        <x:f>IF(COUNTA(A191:F191)=0,0,1)</x:f>
        <x:v>0</x:v>
      </x:c>
    </x:row>
    <x:row r="192" ht="36" customHeight="1">
      <x:c r="A192" s="34"/>
      <x:c r="B192" s="34"/>
      <x:c r="C192" s="35"/>
      <x:c r="D192" s="36"/>
      <x:c r="E192" s="36"/>
      <x:c r="F192" s="37"/>
      <x:c r="G192" s="38" t="n">
        <x:f>IF(K192=0,0,IF(H192="",1,-1))</x:f>
        <x:v>0</x:v>
      </x:c>
      <x:c r="H192" s="33" t="str">
        <x:f>IF(K192=0,"",IF(A192="","Enter an exit ID",IF(IF(IFERROR(OR(CODE(UPPER(LEFT(A192,1)))&lt;65,CODE(UPPER(LEFT(A192,1)))&gt;90),TRUE),TRUE,OR(NOT(ISTEXT(A192)),LEN(A192)&gt;64,LEN(A192)&lt;&gt;LEN(SUBSTITUTE(A192,"*","")),LEN(A192)&lt;&gt;LEN(SUBSTITUTE(A192,"?","")),LEN(A192)&lt;&gt;LEN(SUBSTITUTE(A192,"~","")),LEN(A192)&lt;&gt;LEN(SUBSTITUTE(A192,"=","")),LEN(A192)&lt;&gt;LEN(SUBSTITUTE(A192,"&lt;","")),LEN(A192)&lt;&gt;LEN(SUBSTITUTE(A192,"&gt;","")))),"IDs: text starting with A–Z, up to 64 characters; do not use *, ?, ~, =, &lt; or &gt;. Example: T-001.",IF(COUNTIFS('Exits'!$A$9:$A$608,A192)&lt;&gt;1,"Exit ID is duplicated",IF(B192="","Enter the parent trade ID",IF(IF(IFERROR(OR(CODE(UPPER(LEFT(B192,1)))&lt;65,CODE(UPPER(LEFT(B192,1)))&gt;90),TRUE),TRUE,OR(NOT(ISTEXT(B192)),LEN(B192)&gt;64,LEN(B192)&lt;&gt;LEN(SUBSTITUTE(B192,"*","")),LEN(B192)&lt;&gt;LEN(SUBSTITUTE(B192,"?","")),LEN(B192)&lt;&gt;LEN(SUBSTITUTE(B192,"~","")),LEN(B192)&lt;&gt;LEN(SUBSTITUTE(B192,"=","")),LEN(B192)&lt;&gt;LEN(SUBSTITUTE(B192,"&lt;","")),LEN(B192)&lt;&gt;LEN(SUBSTITUTE(B192,"&gt;","")))),"IDs: text starting with A–Z, up to 64 characters; do not use *, ?, ~, =, &lt; or &gt;. Example: T-001.",IF(COUNTIFS('Trades'!$A$9:$A$208,B192)&lt;&gt;1,"Parent trade ID must match one Trades row",IF(NOT(ISNUMBER(C192)),"Enter a valid closing date/time",IF(OR(C192&lt;1,C192&gt;2958465),"Enter a valid closing date/time",IF(NOT(ISNUMBER(D192)),"Enter a positive closed quantity",IF(OR(D192&lt;=0,D192&gt;1000000,ROUND(D192,8)&lt;&gt;D192),"Enter a positive closed quantity",IF(NOT(ISNUMBER(INDEX('Trades'!$D$9:$D$208,MATCH(B192,'Trades'!$A$9:$A$208,0)))),"Enter a valid opening date/time",IF(C192&lt;INDEX('Trades'!$D$9:$D$208,MATCH(B192,'Trades'!$A$9:$A$208,0)),"Exit precedes the opening",IF(AND(E192&lt;&gt;"",OR(NOT(ISNUMBER(E192)),E192&lt;=0)),"Enter a positive price or leave blank",IF(AND(F192&lt;&gt;"",NOT(ISNUMBER(F192))),"Gross P&amp;L must be numeric or blank",IF(AND(ISNUMBER(F192),OR(ABS(F192)&gt;1000000000,ROUND(F192,2)&lt;&gt;F192)),"Money: at most 2 decimals; absolute input value ≤ 1,000,000,000.",""))))))))))))))))</x:f>
      </x:c>
      <x:c r="I192" s="29" t="str">
        <x:f>IF(ISNUMBER(D192),ROUND(D192,8),"")</x:f>
      </x:c>
      <x:c r="J192" s="29" t="n">
        <x:f>IF(ISNUMBER(F192),1,0)</x:f>
        <x:v>0</x:v>
      </x:c>
      <x:c r="K192" s="29" t="n">
        <x:f>IF(COUNTA(A192:F192)=0,0,1)</x:f>
        <x:v>0</x:v>
      </x:c>
    </x:row>
    <x:row r="193" ht="36" customHeight="1">
      <x:c r="A193" s="34"/>
      <x:c r="B193" s="34"/>
      <x:c r="C193" s="35"/>
      <x:c r="D193" s="36"/>
      <x:c r="E193" s="36"/>
      <x:c r="F193" s="37"/>
      <x:c r="G193" s="38" t="n">
        <x:f>IF(K193=0,0,IF(H193="",1,-1))</x:f>
        <x:v>0</x:v>
      </x:c>
      <x:c r="H193" s="33" t="str">
        <x:f>IF(K193=0,"",IF(A193="","Enter an exit ID",IF(IF(IFERROR(OR(CODE(UPPER(LEFT(A193,1)))&lt;65,CODE(UPPER(LEFT(A193,1)))&gt;90),TRUE),TRUE,OR(NOT(ISTEXT(A193)),LEN(A193)&gt;64,LEN(A193)&lt;&gt;LEN(SUBSTITUTE(A193,"*","")),LEN(A193)&lt;&gt;LEN(SUBSTITUTE(A193,"?","")),LEN(A193)&lt;&gt;LEN(SUBSTITUTE(A193,"~","")),LEN(A193)&lt;&gt;LEN(SUBSTITUTE(A193,"=","")),LEN(A193)&lt;&gt;LEN(SUBSTITUTE(A193,"&lt;","")),LEN(A193)&lt;&gt;LEN(SUBSTITUTE(A193,"&gt;","")))),"IDs: text starting with A–Z, up to 64 characters; do not use *, ?, ~, =, &lt; or &gt;. Example: T-001.",IF(COUNTIFS('Exits'!$A$9:$A$608,A193)&lt;&gt;1,"Exit ID is duplicated",IF(B193="","Enter the parent trade ID",IF(IF(IFERROR(OR(CODE(UPPER(LEFT(B193,1)))&lt;65,CODE(UPPER(LEFT(B193,1)))&gt;90),TRUE),TRUE,OR(NOT(ISTEXT(B193)),LEN(B193)&gt;64,LEN(B193)&lt;&gt;LEN(SUBSTITUTE(B193,"*","")),LEN(B193)&lt;&gt;LEN(SUBSTITUTE(B193,"?","")),LEN(B193)&lt;&gt;LEN(SUBSTITUTE(B193,"~","")),LEN(B193)&lt;&gt;LEN(SUBSTITUTE(B193,"=","")),LEN(B193)&lt;&gt;LEN(SUBSTITUTE(B193,"&lt;","")),LEN(B193)&lt;&gt;LEN(SUBSTITUTE(B193,"&gt;","")))),"IDs: text starting with A–Z, up to 64 characters; do not use *, ?, ~, =, &lt; or &gt;. Example: T-001.",IF(COUNTIFS('Trades'!$A$9:$A$208,B193)&lt;&gt;1,"Parent trade ID must match one Trades row",IF(NOT(ISNUMBER(C193)),"Enter a valid closing date/time",IF(OR(C193&lt;1,C193&gt;2958465),"Enter a valid closing date/time",IF(NOT(ISNUMBER(D193)),"Enter a positive closed quantity",IF(OR(D193&lt;=0,D193&gt;1000000,ROUND(D193,8)&lt;&gt;D193),"Enter a positive closed quantity",IF(NOT(ISNUMBER(INDEX('Trades'!$D$9:$D$208,MATCH(B193,'Trades'!$A$9:$A$208,0)))),"Enter a valid opening date/time",IF(C193&lt;INDEX('Trades'!$D$9:$D$208,MATCH(B193,'Trades'!$A$9:$A$208,0)),"Exit precedes the opening",IF(AND(E193&lt;&gt;"",OR(NOT(ISNUMBER(E193)),E193&lt;=0)),"Enter a positive price or leave blank",IF(AND(F193&lt;&gt;"",NOT(ISNUMBER(F193))),"Gross P&amp;L must be numeric or blank",IF(AND(ISNUMBER(F193),OR(ABS(F193)&gt;1000000000,ROUND(F193,2)&lt;&gt;F193)),"Money: at most 2 decimals; absolute input value ≤ 1,000,000,000.",""))))))))))))))))</x:f>
      </x:c>
      <x:c r="I193" s="29" t="str">
        <x:f>IF(ISNUMBER(D193),ROUND(D193,8),"")</x:f>
      </x:c>
      <x:c r="J193" s="29" t="n">
        <x:f>IF(ISNUMBER(F193),1,0)</x:f>
        <x:v>0</x:v>
      </x:c>
      <x:c r="K193" s="29" t="n">
        <x:f>IF(COUNTA(A193:F193)=0,0,1)</x:f>
        <x:v>0</x:v>
      </x:c>
    </x:row>
    <x:row r="194" ht="36" customHeight="1">
      <x:c r="A194" s="34"/>
      <x:c r="B194" s="34"/>
      <x:c r="C194" s="35"/>
      <x:c r="D194" s="36"/>
      <x:c r="E194" s="36"/>
      <x:c r="F194" s="37"/>
      <x:c r="G194" s="38" t="n">
        <x:f>IF(K194=0,0,IF(H194="",1,-1))</x:f>
        <x:v>0</x:v>
      </x:c>
      <x:c r="H194" s="33" t="str">
        <x:f>IF(K194=0,"",IF(A194="","Enter an exit ID",IF(IF(IFERROR(OR(CODE(UPPER(LEFT(A194,1)))&lt;65,CODE(UPPER(LEFT(A194,1)))&gt;90),TRUE),TRUE,OR(NOT(ISTEXT(A194)),LEN(A194)&gt;64,LEN(A194)&lt;&gt;LEN(SUBSTITUTE(A194,"*","")),LEN(A194)&lt;&gt;LEN(SUBSTITUTE(A194,"?","")),LEN(A194)&lt;&gt;LEN(SUBSTITUTE(A194,"~","")),LEN(A194)&lt;&gt;LEN(SUBSTITUTE(A194,"=","")),LEN(A194)&lt;&gt;LEN(SUBSTITUTE(A194,"&lt;","")),LEN(A194)&lt;&gt;LEN(SUBSTITUTE(A194,"&gt;","")))),"IDs: text starting with A–Z, up to 64 characters; do not use *, ?, ~, =, &lt; or &gt;. Example: T-001.",IF(COUNTIFS('Exits'!$A$9:$A$608,A194)&lt;&gt;1,"Exit ID is duplicated",IF(B194="","Enter the parent trade ID",IF(IF(IFERROR(OR(CODE(UPPER(LEFT(B194,1)))&lt;65,CODE(UPPER(LEFT(B194,1)))&gt;90),TRUE),TRUE,OR(NOT(ISTEXT(B194)),LEN(B194)&gt;64,LEN(B194)&lt;&gt;LEN(SUBSTITUTE(B194,"*","")),LEN(B194)&lt;&gt;LEN(SUBSTITUTE(B194,"?","")),LEN(B194)&lt;&gt;LEN(SUBSTITUTE(B194,"~","")),LEN(B194)&lt;&gt;LEN(SUBSTITUTE(B194,"=","")),LEN(B194)&lt;&gt;LEN(SUBSTITUTE(B194,"&lt;","")),LEN(B194)&lt;&gt;LEN(SUBSTITUTE(B194,"&gt;","")))),"IDs: text starting with A–Z, up to 64 characters; do not use *, ?, ~, =, &lt; or &gt;. Example: T-001.",IF(COUNTIFS('Trades'!$A$9:$A$208,B194)&lt;&gt;1,"Parent trade ID must match one Trades row",IF(NOT(ISNUMBER(C194)),"Enter a valid closing date/time",IF(OR(C194&lt;1,C194&gt;2958465),"Enter a valid closing date/time",IF(NOT(ISNUMBER(D194)),"Enter a positive closed quantity",IF(OR(D194&lt;=0,D194&gt;1000000,ROUND(D194,8)&lt;&gt;D194),"Enter a positive closed quantity",IF(NOT(ISNUMBER(INDEX('Trades'!$D$9:$D$208,MATCH(B194,'Trades'!$A$9:$A$208,0)))),"Enter a valid opening date/time",IF(C194&lt;INDEX('Trades'!$D$9:$D$208,MATCH(B194,'Trades'!$A$9:$A$208,0)),"Exit precedes the opening",IF(AND(E194&lt;&gt;"",OR(NOT(ISNUMBER(E194)),E194&lt;=0)),"Enter a positive price or leave blank",IF(AND(F194&lt;&gt;"",NOT(ISNUMBER(F194))),"Gross P&amp;L must be numeric or blank",IF(AND(ISNUMBER(F194),OR(ABS(F194)&gt;1000000000,ROUND(F194,2)&lt;&gt;F194)),"Money: at most 2 decimals; absolute input value ≤ 1,000,000,000.",""))))))))))))))))</x:f>
      </x:c>
      <x:c r="I194" s="29" t="str">
        <x:f>IF(ISNUMBER(D194),ROUND(D194,8),"")</x:f>
      </x:c>
      <x:c r="J194" s="29" t="n">
        <x:f>IF(ISNUMBER(F194),1,0)</x:f>
        <x:v>0</x:v>
      </x:c>
      <x:c r="K194" s="29" t="n">
        <x:f>IF(COUNTA(A194:F194)=0,0,1)</x:f>
        <x:v>0</x:v>
      </x:c>
    </x:row>
    <x:row r="195" ht="36" customHeight="1">
      <x:c r="A195" s="34"/>
      <x:c r="B195" s="34"/>
      <x:c r="C195" s="35"/>
      <x:c r="D195" s="36"/>
      <x:c r="E195" s="36"/>
      <x:c r="F195" s="37"/>
      <x:c r="G195" s="38" t="n">
        <x:f>IF(K195=0,0,IF(H195="",1,-1))</x:f>
        <x:v>0</x:v>
      </x:c>
      <x:c r="H195" s="33" t="str">
        <x:f>IF(K195=0,"",IF(A195="","Enter an exit ID",IF(IF(IFERROR(OR(CODE(UPPER(LEFT(A195,1)))&lt;65,CODE(UPPER(LEFT(A195,1)))&gt;90),TRUE),TRUE,OR(NOT(ISTEXT(A195)),LEN(A195)&gt;64,LEN(A195)&lt;&gt;LEN(SUBSTITUTE(A195,"*","")),LEN(A195)&lt;&gt;LEN(SUBSTITUTE(A195,"?","")),LEN(A195)&lt;&gt;LEN(SUBSTITUTE(A195,"~","")),LEN(A195)&lt;&gt;LEN(SUBSTITUTE(A195,"=","")),LEN(A195)&lt;&gt;LEN(SUBSTITUTE(A195,"&lt;","")),LEN(A195)&lt;&gt;LEN(SUBSTITUTE(A195,"&gt;","")))),"IDs: text starting with A–Z, up to 64 characters; do not use *, ?, ~, =, &lt; or &gt;. Example: T-001.",IF(COUNTIFS('Exits'!$A$9:$A$608,A195)&lt;&gt;1,"Exit ID is duplicated",IF(B195="","Enter the parent trade ID",IF(IF(IFERROR(OR(CODE(UPPER(LEFT(B195,1)))&lt;65,CODE(UPPER(LEFT(B195,1)))&gt;90),TRUE),TRUE,OR(NOT(ISTEXT(B195)),LEN(B195)&gt;64,LEN(B195)&lt;&gt;LEN(SUBSTITUTE(B195,"*","")),LEN(B195)&lt;&gt;LEN(SUBSTITUTE(B195,"?","")),LEN(B195)&lt;&gt;LEN(SUBSTITUTE(B195,"~","")),LEN(B195)&lt;&gt;LEN(SUBSTITUTE(B195,"=","")),LEN(B195)&lt;&gt;LEN(SUBSTITUTE(B195,"&lt;","")),LEN(B195)&lt;&gt;LEN(SUBSTITUTE(B195,"&gt;","")))),"IDs: text starting with A–Z, up to 64 characters; do not use *, ?, ~, =, &lt; or &gt;. Example: T-001.",IF(COUNTIFS('Trades'!$A$9:$A$208,B195)&lt;&gt;1,"Parent trade ID must match one Trades row",IF(NOT(ISNUMBER(C195)),"Enter a valid closing date/time",IF(OR(C195&lt;1,C195&gt;2958465),"Enter a valid closing date/time",IF(NOT(ISNUMBER(D195)),"Enter a positive closed quantity",IF(OR(D195&lt;=0,D195&gt;1000000,ROUND(D195,8)&lt;&gt;D195),"Enter a positive closed quantity",IF(NOT(ISNUMBER(INDEX('Trades'!$D$9:$D$208,MATCH(B195,'Trades'!$A$9:$A$208,0)))),"Enter a valid opening date/time",IF(C195&lt;INDEX('Trades'!$D$9:$D$208,MATCH(B195,'Trades'!$A$9:$A$208,0)),"Exit precedes the opening",IF(AND(E195&lt;&gt;"",OR(NOT(ISNUMBER(E195)),E195&lt;=0)),"Enter a positive price or leave blank",IF(AND(F195&lt;&gt;"",NOT(ISNUMBER(F195))),"Gross P&amp;L must be numeric or blank",IF(AND(ISNUMBER(F195),OR(ABS(F195)&gt;1000000000,ROUND(F195,2)&lt;&gt;F195)),"Money: at most 2 decimals; absolute input value ≤ 1,000,000,000.",""))))))))))))))))</x:f>
      </x:c>
      <x:c r="I195" s="29" t="str">
        <x:f>IF(ISNUMBER(D195),ROUND(D195,8),"")</x:f>
      </x:c>
      <x:c r="J195" s="29" t="n">
        <x:f>IF(ISNUMBER(F195),1,0)</x:f>
        <x:v>0</x:v>
      </x:c>
      <x:c r="K195" s="29" t="n">
        <x:f>IF(COUNTA(A195:F195)=0,0,1)</x:f>
        <x:v>0</x:v>
      </x:c>
    </x:row>
    <x:row r="196" ht="36" customHeight="1">
      <x:c r="A196" s="34"/>
      <x:c r="B196" s="34"/>
      <x:c r="C196" s="35"/>
      <x:c r="D196" s="36"/>
      <x:c r="E196" s="36"/>
      <x:c r="F196" s="37"/>
      <x:c r="G196" s="38" t="n">
        <x:f>IF(K196=0,0,IF(H196="",1,-1))</x:f>
        <x:v>0</x:v>
      </x:c>
      <x:c r="H196" s="33" t="str">
        <x:f>IF(K196=0,"",IF(A196="","Enter an exit ID",IF(IF(IFERROR(OR(CODE(UPPER(LEFT(A196,1)))&lt;65,CODE(UPPER(LEFT(A196,1)))&gt;90),TRUE),TRUE,OR(NOT(ISTEXT(A196)),LEN(A196)&gt;64,LEN(A196)&lt;&gt;LEN(SUBSTITUTE(A196,"*","")),LEN(A196)&lt;&gt;LEN(SUBSTITUTE(A196,"?","")),LEN(A196)&lt;&gt;LEN(SUBSTITUTE(A196,"~","")),LEN(A196)&lt;&gt;LEN(SUBSTITUTE(A196,"=","")),LEN(A196)&lt;&gt;LEN(SUBSTITUTE(A196,"&lt;","")),LEN(A196)&lt;&gt;LEN(SUBSTITUTE(A196,"&gt;","")))),"IDs: text starting with A–Z, up to 64 characters; do not use *, ?, ~, =, &lt; or &gt;. Example: T-001.",IF(COUNTIFS('Exits'!$A$9:$A$608,A196)&lt;&gt;1,"Exit ID is duplicated",IF(B196="","Enter the parent trade ID",IF(IF(IFERROR(OR(CODE(UPPER(LEFT(B196,1)))&lt;65,CODE(UPPER(LEFT(B196,1)))&gt;90),TRUE),TRUE,OR(NOT(ISTEXT(B196)),LEN(B196)&gt;64,LEN(B196)&lt;&gt;LEN(SUBSTITUTE(B196,"*","")),LEN(B196)&lt;&gt;LEN(SUBSTITUTE(B196,"?","")),LEN(B196)&lt;&gt;LEN(SUBSTITUTE(B196,"~","")),LEN(B196)&lt;&gt;LEN(SUBSTITUTE(B196,"=","")),LEN(B196)&lt;&gt;LEN(SUBSTITUTE(B196,"&lt;","")),LEN(B196)&lt;&gt;LEN(SUBSTITUTE(B196,"&gt;","")))),"IDs: text starting with A–Z, up to 64 characters; do not use *, ?, ~, =, &lt; or &gt;. Example: T-001.",IF(COUNTIFS('Trades'!$A$9:$A$208,B196)&lt;&gt;1,"Parent trade ID must match one Trades row",IF(NOT(ISNUMBER(C196)),"Enter a valid closing date/time",IF(OR(C196&lt;1,C196&gt;2958465),"Enter a valid closing date/time",IF(NOT(ISNUMBER(D196)),"Enter a positive closed quantity",IF(OR(D196&lt;=0,D196&gt;1000000,ROUND(D196,8)&lt;&gt;D196),"Enter a positive closed quantity",IF(NOT(ISNUMBER(INDEX('Trades'!$D$9:$D$208,MATCH(B196,'Trades'!$A$9:$A$208,0)))),"Enter a valid opening date/time",IF(C196&lt;INDEX('Trades'!$D$9:$D$208,MATCH(B196,'Trades'!$A$9:$A$208,0)),"Exit precedes the opening",IF(AND(E196&lt;&gt;"",OR(NOT(ISNUMBER(E196)),E196&lt;=0)),"Enter a positive price or leave blank",IF(AND(F196&lt;&gt;"",NOT(ISNUMBER(F196))),"Gross P&amp;L must be numeric or blank",IF(AND(ISNUMBER(F196),OR(ABS(F196)&gt;1000000000,ROUND(F196,2)&lt;&gt;F196)),"Money: at most 2 decimals; absolute input value ≤ 1,000,000,000.",""))))))))))))))))</x:f>
      </x:c>
      <x:c r="I196" s="29" t="str">
        <x:f>IF(ISNUMBER(D196),ROUND(D196,8),"")</x:f>
      </x:c>
      <x:c r="J196" s="29" t="n">
        <x:f>IF(ISNUMBER(F196),1,0)</x:f>
        <x:v>0</x:v>
      </x:c>
      <x:c r="K196" s="29" t="n">
        <x:f>IF(COUNTA(A196:F196)=0,0,1)</x:f>
        <x:v>0</x:v>
      </x:c>
    </x:row>
    <x:row r="197" ht="36" customHeight="1">
      <x:c r="A197" s="34"/>
      <x:c r="B197" s="34"/>
      <x:c r="C197" s="35"/>
      <x:c r="D197" s="36"/>
      <x:c r="E197" s="36"/>
      <x:c r="F197" s="37"/>
      <x:c r="G197" s="38" t="n">
        <x:f>IF(K197=0,0,IF(H197="",1,-1))</x:f>
        <x:v>0</x:v>
      </x:c>
      <x:c r="H197" s="33" t="str">
        <x:f>IF(K197=0,"",IF(A197="","Enter an exit ID",IF(IF(IFERROR(OR(CODE(UPPER(LEFT(A197,1)))&lt;65,CODE(UPPER(LEFT(A197,1)))&gt;90),TRUE),TRUE,OR(NOT(ISTEXT(A197)),LEN(A197)&gt;64,LEN(A197)&lt;&gt;LEN(SUBSTITUTE(A197,"*","")),LEN(A197)&lt;&gt;LEN(SUBSTITUTE(A197,"?","")),LEN(A197)&lt;&gt;LEN(SUBSTITUTE(A197,"~","")),LEN(A197)&lt;&gt;LEN(SUBSTITUTE(A197,"=","")),LEN(A197)&lt;&gt;LEN(SUBSTITUTE(A197,"&lt;","")),LEN(A197)&lt;&gt;LEN(SUBSTITUTE(A197,"&gt;","")))),"IDs: text starting with A–Z, up to 64 characters; do not use *, ?, ~, =, &lt; or &gt;. Example: T-001.",IF(COUNTIFS('Exits'!$A$9:$A$608,A197)&lt;&gt;1,"Exit ID is duplicated",IF(B197="","Enter the parent trade ID",IF(IF(IFERROR(OR(CODE(UPPER(LEFT(B197,1)))&lt;65,CODE(UPPER(LEFT(B197,1)))&gt;90),TRUE),TRUE,OR(NOT(ISTEXT(B197)),LEN(B197)&gt;64,LEN(B197)&lt;&gt;LEN(SUBSTITUTE(B197,"*","")),LEN(B197)&lt;&gt;LEN(SUBSTITUTE(B197,"?","")),LEN(B197)&lt;&gt;LEN(SUBSTITUTE(B197,"~","")),LEN(B197)&lt;&gt;LEN(SUBSTITUTE(B197,"=","")),LEN(B197)&lt;&gt;LEN(SUBSTITUTE(B197,"&lt;","")),LEN(B197)&lt;&gt;LEN(SUBSTITUTE(B197,"&gt;","")))),"IDs: text starting with A–Z, up to 64 characters; do not use *, ?, ~, =, &lt; or &gt;. Example: T-001.",IF(COUNTIFS('Trades'!$A$9:$A$208,B197)&lt;&gt;1,"Parent trade ID must match one Trades row",IF(NOT(ISNUMBER(C197)),"Enter a valid closing date/time",IF(OR(C197&lt;1,C197&gt;2958465),"Enter a valid closing date/time",IF(NOT(ISNUMBER(D197)),"Enter a positive closed quantity",IF(OR(D197&lt;=0,D197&gt;1000000,ROUND(D197,8)&lt;&gt;D197),"Enter a positive closed quantity",IF(NOT(ISNUMBER(INDEX('Trades'!$D$9:$D$208,MATCH(B197,'Trades'!$A$9:$A$208,0)))),"Enter a valid opening date/time",IF(C197&lt;INDEX('Trades'!$D$9:$D$208,MATCH(B197,'Trades'!$A$9:$A$208,0)),"Exit precedes the opening",IF(AND(E197&lt;&gt;"",OR(NOT(ISNUMBER(E197)),E197&lt;=0)),"Enter a positive price or leave blank",IF(AND(F197&lt;&gt;"",NOT(ISNUMBER(F197))),"Gross P&amp;L must be numeric or blank",IF(AND(ISNUMBER(F197),OR(ABS(F197)&gt;1000000000,ROUND(F197,2)&lt;&gt;F197)),"Money: at most 2 decimals; absolute input value ≤ 1,000,000,000.",""))))))))))))))))</x:f>
      </x:c>
      <x:c r="I197" s="29" t="str">
        <x:f>IF(ISNUMBER(D197),ROUND(D197,8),"")</x:f>
      </x:c>
      <x:c r="J197" s="29" t="n">
        <x:f>IF(ISNUMBER(F197),1,0)</x:f>
        <x:v>0</x:v>
      </x:c>
      <x:c r="K197" s="29" t="n">
        <x:f>IF(COUNTA(A197:F197)=0,0,1)</x:f>
        <x:v>0</x:v>
      </x:c>
    </x:row>
    <x:row r="198" ht="36" customHeight="1">
      <x:c r="A198" s="34"/>
      <x:c r="B198" s="34"/>
      <x:c r="C198" s="35"/>
      <x:c r="D198" s="36"/>
      <x:c r="E198" s="36"/>
      <x:c r="F198" s="37"/>
      <x:c r="G198" s="38" t="n">
        <x:f>IF(K198=0,0,IF(H198="",1,-1))</x:f>
        <x:v>0</x:v>
      </x:c>
      <x:c r="H198" s="33" t="str">
        <x:f>IF(K198=0,"",IF(A198="","Enter an exit ID",IF(IF(IFERROR(OR(CODE(UPPER(LEFT(A198,1)))&lt;65,CODE(UPPER(LEFT(A198,1)))&gt;90),TRUE),TRUE,OR(NOT(ISTEXT(A198)),LEN(A198)&gt;64,LEN(A198)&lt;&gt;LEN(SUBSTITUTE(A198,"*","")),LEN(A198)&lt;&gt;LEN(SUBSTITUTE(A198,"?","")),LEN(A198)&lt;&gt;LEN(SUBSTITUTE(A198,"~","")),LEN(A198)&lt;&gt;LEN(SUBSTITUTE(A198,"=","")),LEN(A198)&lt;&gt;LEN(SUBSTITUTE(A198,"&lt;","")),LEN(A198)&lt;&gt;LEN(SUBSTITUTE(A198,"&gt;","")))),"IDs: text starting with A–Z, up to 64 characters; do not use *, ?, ~, =, &lt; or &gt;. Example: T-001.",IF(COUNTIFS('Exits'!$A$9:$A$608,A198)&lt;&gt;1,"Exit ID is duplicated",IF(B198="","Enter the parent trade ID",IF(IF(IFERROR(OR(CODE(UPPER(LEFT(B198,1)))&lt;65,CODE(UPPER(LEFT(B198,1)))&gt;90),TRUE),TRUE,OR(NOT(ISTEXT(B198)),LEN(B198)&gt;64,LEN(B198)&lt;&gt;LEN(SUBSTITUTE(B198,"*","")),LEN(B198)&lt;&gt;LEN(SUBSTITUTE(B198,"?","")),LEN(B198)&lt;&gt;LEN(SUBSTITUTE(B198,"~","")),LEN(B198)&lt;&gt;LEN(SUBSTITUTE(B198,"=","")),LEN(B198)&lt;&gt;LEN(SUBSTITUTE(B198,"&lt;","")),LEN(B198)&lt;&gt;LEN(SUBSTITUTE(B198,"&gt;","")))),"IDs: text starting with A–Z, up to 64 characters; do not use *, ?, ~, =, &lt; or &gt;. Example: T-001.",IF(COUNTIFS('Trades'!$A$9:$A$208,B198)&lt;&gt;1,"Parent trade ID must match one Trades row",IF(NOT(ISNUMBER(C198)),"Enter a valid closing date/time",IF(OR(C198&lt;1,C198&gt;2958465),"Enter a valid closing date/time",IF(NOT(ISNUMBER(D198)),"Enter a positive closed quantity",IF(OR(D198&lt;=0,D198&gt;1000000,ROUND(D198,8)&lt;&gt;D198),"Enter a positive closed quantity",IF(NOT(ISNUMBER(INDEX('Trades'!$D$9:$D$208,MATCH(B198,'Trades'!$A$9:$A$208,0)))),"Enter a valid opening date/time",IF(C198&lt;INDEX('Trades'!$D$9:$D$208,MATCH(B198,'Trades'!$A$9:$A$208,0)),"Exit precedes the opening",IF(AND(E198&lt;&gt;"",OR(NOT(ISNUMBER(E198)),E198&lt;=0)),"Enter a positive price or leave blank",IF(AND(F198&lt;&gt;"",NOT(ISNUMBER(F198))),"Gross P&amp;L must be numeric or blank",IF(AND(ISNUMBER(F198),OR(ABS(F198)&gt;1000000000,ROUND(F198,2)&lt;&gt;F198)),"Money: at most 2 decimals; absolute input value ≤ 1,000,000,000.",""))))))))))))))))</x:f>
      </x:c>
      <x:c r="I198" s="29" t="str">
        <x:f>IF(ISNUMBER(D198),ROUND(D198,8),"")</x:f>
      </x:c>
      <x:c r="J198" s="29" t="n">
        <x:f>IF(ISNUMBER(F198),1,0)</x:f>
        <x:v>0</x:v>
      </x:c>
      <x:c r="K198" s="29" t="n">
        <x:f>IF(COUNTA(A198:F198)=0,0,1)</x:f>
        <x:v>0</x:v>
      </x:c>
    </x:row>
    <x:row r="199" ht="36" customHeight="1">
      <x:c r="A199" s="34"/>
      <x:c r="B199" s="34"/>
      <x:c r="C199" s="35"/>
      <x:c r="D199" s="36"/>
      <x:c r="E199" s="36"/>
      <x:c r="F199" s="37"/>
      <x:c r="G199" s="38" t="n">
        <x:f>IF(K199=0,0,IF(H199="",1,-1))</x:f>
        <x:v>0</x:v>
      </x:c>
      <x:c r="H199" s="33" t="str">
        <x:f>IF(K199=0,"",IF(A199="","Enter an exit ID",IF(IF(IFERROR(OR(CODE(UPPER(LEFT(A199,1)))&lt;65,CODE(UPPER(LEFT(A199,1)))&gt;90),TRUE),TRUE,OR(NOT(ISTEXT(A199)),LEN(A199)&gt;64,LEN(A199)&lt;&gt;LEN(SUBSTITUTE(A199,"*","")),LEN(A199)&lt;&gt;LEN(SUBSTITUTE(A199,"?","")),LEN(A199)&lt;&gt;LEN(SUBSTITUTE(A199,"~","")),LEN(A199)&lt;&gt;LEN(SUBSTITUTE(A199,"=","")),LEN(A199)&lt;&gt;LEN(SUBSTITUTE(A199,"&lt;","")),LEN(A199)&lt;&gt;LEN(SUBSTITUTE(A199,"&gt;","")))),"IDs: text starting with A–Z, up to 64 characters; do not use *, ?, ~, =, &lt; or &gt;. Example: T-001.",IF(COUNTIFS('Exits'!$A$9:$A$608,A199)&lt;&gt;1,"Exit ID is duplicated",IF(B199="","Enter the parent trade ID",IF(IF(IFERROR(OR(CODE(UPPER(LEFT(B199,1)))&lt;65,CODE(UPPER(LEFT(B199,1)))&gt;90),TRUE),TRUE,OR(NOT(ISTEXT(B199)),LEN(B199)&gt;64,LEN(B199)&lt;&gt;LEN(SUBSTITUTE(B199,"*","")),LEN(B199)&lt;&gt;LEN(SUBSTITUTE(B199,"?","")),LEN(B199)&lt;&gt;LEN(SUBSTITUTE(B199,"~","")),LEN(B199)&lt;&gt;LEN(SUBSTITUTE(B199,"=","")),LEN(B199)&lt;&gt;LEN(SUBSTITUTE(B199,"&lt;","")),LEN(B199)&lt;&gt;LEN(SUBSTITUTE(B199,"&gt;","")))),"IDs: text starting with A–Z, up to 64 characters; do not use *, ?, ~, =, &lt; or &gt;. Example: T-001.",IF(COUNTIFS('Trades'!$A$9:$A$208,B199)&lt;&gt;1,"Parent trade ID must match one Trades row",IF(NOT(ISNUMBER(C199)),"Enter a valid closing date/time",IF(OR(C199&lt;1,C199&gt;2958465),"Enter a valid closing date/time",IF(NOT(ISNUMBER(D199)),"Enter a positive closed quantity",IF(OR(D199&lt;=0,D199&gt;1000000,ROUND(D199,8)&lt;&gt;D199),"Enter a positive closed quantity",IF(NOT(ISNUMBER(INDEX('Trades'!$D$9:$D$208,MATCH(B199,'Trades'!$A$9:$A$208,0)))),"Enter a valid opening date/time",IF(C199&lt;INDEX('Trades'!$D$9:$D$208,MATCH(B199,'Trades'!$A$9:$A$208,0)),"Exit precedes the opening",IF(AND(E199&lt;&gt;"",OR(NOT(ISNUMBER(E199)),E199&lt;=0)),"Enter a positive price or leave blank",IF(AND(F199&lt;&gt;"",NOT(ISNUMBER(F199))),"Gross P&amp;L must be numeric or blank",IF(AND(ISNUMBER(F199),OR(ABS(F199)&gt;1000000000,ROUND(F199,2)&lt;&gt;F199)),"Money: at most 2 decimals; absolute input value ≤ 1,000,000,000.",""))))))))))))))))</x:f>
      </x:c>
      <x:c r="I199" s="29" t="str">
        <x:f>IF(ISNUMBER(D199),ROUND(D199,8),"")</x:f>
      </x:c>
      <x:c r="J199" s="29" t="n">
        <x:f>IF(ISNUMBER(F199),1,0)</x:f>
        <x:v>0</x:v>
      </x:c>
      <x:c r="K199" s="29" t="n">
        <x:f>IF(COUNTA(A199:F199)=0,0,1)</x:f>
        <x:v>0</x:v>
      </x:c>
    </x:row>
    <x:row r="200" ht="36" customHeight="1">
      <x:c r="A200" s="34"/>
      <x:c r="B200" s="34"/>
      <x:c r="C200" s="35"/>
      <x:c r="D200" s="36"/>
      <x:c r="E200" s="36"/>
      <x:c r="F200" s="37"/>
      <x:c r="G200" s="38" t="n">
        <x:f>IF(K200=0,0,IF(H200="",1,-1))</x:f>
        <x:v>0</x:v>
      </x:c>
      <x:c r="H200" s="33" t="str">
        <x:f>IF(K200=0,"",IF(A200="","Enter an exit ID",IF(IF(IFERROR(OR(CODE(UPPER(LEFT(A200,1)))&lt;65,CODE(UPPER(LEFT(A200,1)))&gt;90),TRUE),TRUE,OR(NOT(ISTEXT(A200)),LEN(A200)&gt;64,LEN(A200)&lt;&gt;LEN(SUBSTITUTE(A200,"*","")),LEN(A200)&lt;&gt;LEN(SUBSTITUTE(A200,"?","")),LEN(A200)&lt;&gt;LEN(SUBSTITUTE(A200,"~","")),LEN(A200)&lt;&gt;LEN(SUBSTITUTE(A200,"=","")),LEN(A200)&lt;&gt;LEN(SUBSTITUTE(A200,"&lt;","")),LEN(A200)&lt;&gt;LEN(SUBSTITUTE(A200,"&gt;","")))),"IDs: text starting with A–Z, up to 64 characters; do not use *, ?, ~, =, &lt; or &gt;. Example: T-001.",IF(COUNTIFS('Exits'!$A$9:$A$608,A200)&lt;&gt;1,"Exit ID is duplicated",IF(B200="","Enter the parent trade ID",IF(IF(IFERROR(OR(CODE(UPPER(LEFT(B200,1)))&lt;65,CODE(UPPER(LEFT(B200,1)))&gt;90),TRUE),TRUE,OR(NOT(ISTEXT(B200)),LEN(B200)&gt;64,LEN(B200)&lt;&gt;LEN(SUBSTITUTE(B200,"*","")),LEN(B200)&lt;&gt;LEN(SUBSTITUTE(B200,"?","")),LEN(B200)&lt;&gt;LEN(SUBSTITUTE(B200,"~","")),LEN(B200)&lt;&gt;LEN(SUBSTITUTE(B200,"=","")),LEN(B200)&lt;&gt;LEN(SUBSTITUTE(B200,"&lt;","")),LEN(B200)&lt;&gt;LEN(SUBSTITUTE(B200,"&gt;","")))),"IDs: text starting with A–Z, up to 64 characters; do not use *, ?, ~, =, &lt; or &gt;. Example: T-001.",IF(COUNTIFS('Trades'!$A$9:$A$208,B200)&lt;&gt;1,"Parent trade ID must match one Trades row",IF(NOT(ISNUMBER(C200)),"Enter a valid closing date/time",IF(OR(C200&lt;1,C200&gt;2958465),"Enter a valid closing date/time",IF(NOT(ISNUMBER(D200)),"Enter a positive closed quantity",IF(OR(D200&lt;=0,D200&gt;1000000,ROUND(D200,8)&lt;&gt;D200),"Enter a positive closed quantity",IF(NOT(ISNUMBER(INDEX('Trades'!$D$9:$D$208,MATCH(B200,'Trades'!$A$9:$A$208,0)))),"Enter a valid opening date/time",IF(C200&lt;INDEX('Trades'!$D$9:$D$208,MATCH(B200,'Trades'!$A$9:$A$208,0)),"Exit precedes the opening",IF(AND(E200&lt;&gt;"",OR(NOT(ISNUMBER(E200)),E200&lt;=0)),"Enter a positive price or leave blank",IF(AND(F200&lt;&gt;"",NOT(ISNUMBER(F200))),"Gross P&amp;L must be numeric or blank",IF(AND(ISNUMBER(F200),OR(ABS(F200)&gt;1000000000,ROUND(F200,2)&lt;&gt;F200)),"Money: at most 2 decimals; absolute input value ≤ 1,000,000,000.",""))))))))))))))))</x:f>
      </x:c>
      <x:c r="I200" s="29" t="str">
        <x:f>IF(ISNUMBER(D200),ROUND(D200,8),"")</x:f>
      </x:c>
      <x:c r="J200" s="29" t="n">
        <x:f>IF(ISNUMBER(F200),1,0)</x:f>
        <x:v>0</x:v>
      </x:c>
      <x:c r="K200" s="29" t="n">
        <x:f>IF(COUNTA(A200:F200)=0,0,1)</x:f>
        <x:v>0</x:v>
      </x:c>
    </x:row>
    <x:row r="201" ht="36" customHeight="1">
      <x:c r="A201" s="34"/>
      <x:c r="B201" s="34"/>
      <x:c r="C201" s="35"/>
      <x:c r="D201" s="36"/>
      <x:c r="E201" s="36"/>
      <x:c r="F201" s="37"/>
      <x:c r="G201" s="38" t="n">
        <x:f>IF(K201=0,0,IF(H201="",1,-1))</x:f>
        <x:v>0</x:v>
      </x:c>
      <x:c r="H201" s="33" t="str">
        <x:f>IF(K201=0,"",IF(A201="","Enter an exit ID",IF(IF(IFERROR(OR(CODE(UPPER(LEFT(A201,1)))&lt;65,CODE(UPPER(LEFT(A201,1)))&gt;90),TRUE),TRUE,OR(NOT(ISTEXT(A201)),LEN(A201)&gt;64,LEN(A201)&lt;&gt;LEN(SUBSTITUTE(A201,"*","")),LEN(A201)&lt;&gt;LEN(SUBSTITUTE(A201,"?","")),LEN(A201)&lt;&gt;LEN(SUBSTITUTE(A201,"~","")),LEN(A201)&lt;&gt;LEN(SUBSTITUTE(A201,"=","")),LEN(A201)&lt;&gt;LEN(SUBSTITUTE(A201,"&lt;","")),LEN(A201)&lt;&gt;LEN(SUBSTITUTE(A201,"&gt;","")))),"IDs: text starting with A–Z, up to 64 characters; do not use *, ?, ~, =, &lt; or &gt;. Example: T-001.",IF(COUNTIFS('Exits'!$A$9:$A$608,A201)&lt;&gt;1,"Exit ID is duplicated",IF(B201="","Enter the parent trade ID",IF(IF(IFERROR(OR(CODE(UPPER(LEFT(B201,1)))&lt;65,CODE(UPPER(LEFT(B201,1)))&gt;90),TRUE),TRUE,OR(NOT(ISTEXT(B201)),LEN(B201)&gt;64,LEN(B201)&lt;&gt;LEN(SUBSTITUTE(B201,"*","")),LEN(B201)&lt;&gt;LEN(SUBSTITUTE(B201,"?","")),LEN(B201)&lt;&gt;LEN(SUBSTITUTE(B201,"~","")),LEN(B201)&lt;&gt;LEN(SUBSTITUTE(B201,"=","")),LEN(B201)&lt;&gt;LEN(SUBSTITUTE(B201,"&lt;","")),LEN(B201)&lt;&gt;LEN(SUBSTITUTE(B201,"&gt;","")))),"IDs: text starting with A–Z, up to 64 characters; do not use *, ?, ~, =, &lt; or &gt;. Example: T-001.",IF(COUNTIFS('Trades'!$A$9:$A$208,B201)&lt;&gt;1,"Parent trade ID must match one Trades row",IF(NOT(ISNUMBER(C201)),"Enter a valid closing date/time",IF(OR(C201&lt;1,C201&gt;2958465),"Enter a valid closing date/time",IF(NOT(ISNUMBER(D201)),"Enter a positive closed quantity",IF(OR(D201&lt;=0,D201&gt;1000000,ROUND(D201,8)&lt;&gt;D201),"Enter a positive closed quantity",IF(NOT(ISNUMBER(INDEX('Trades'!$D$9:$D$208,MATCH(B201,'Trades'!$A$9:$A$208,0)))),"Enter a valid opening date/time",IF(C201&lt;INDEX('Trades'!$D$9:$D$208,MATCH(B201,'Trades'!$A$9:$A$208,0)),"Exit precedes the opening",IF(AND(E201&lt;&gt;"",OR(NOT(ISNUMBER(E201)),E201&lt;=0)),"Enter a positive price or leave blank",IF(AND(F201&lt;&gt;"",NOT(ISNUMBER(F201))),"Gross P&amp;L must be numeric or blank",IF(AND(ISNUMBER(F201),OR(ABS(F201)&gt;1000000000,ROUND(F201,2)&lt;&gt;F201)),"Money: at most 2 decimals; absolute input value ≤ 1,000,000,000.",""))))))))))))))))</x:f>
      </x:c>
      <x:c r="I201" s="29" t="str">
        <x:f>IF(ISNUMBER(D201),ROUND(D201,8),"")</x:f>
      </x:c>
      <x:c r="J201" s="29" t="n">
        <x:f>IF(ISNUMBER(F201),1,0)</x:f>
        <x:v>0</x:v>
      </x:c>
      <x:c r="K201" s="29" t="n">
        <x:f>IF(COUNTA(A201:F201)=0,0,1)</x:f>
        <x:v>0</x:v>
      </x:c>
    </x:row>
    <x:row r="202" ht="36" customHeight="1">
      <x:c r="A202" s="34"/>
      <x:c r="B202" s="34"/>
      <x:c r="C202" s="35"/>
      <x:c r="D202" s="36"/>
      <x:c r="E202" s="36"/>
      <x:c r="F202" s="37"/>
      <x:c r="G202" s="38" t="n">
        <x:f>IF(K202=0,0,IF(H202="",1,-1))</x:f>
        <x:v>0</x:v>
      </x:c>
      <x:c r="H202" s="33" t="str">
        <x:f>IF(K202=0,"",IF(A202="","Enter an exit ID",IF(IF(IFERROR(OR(CODE(UPPER(LEFT(A202,1)))&lt;65,CODE(UPPER(LEFT(A202,1)))&gt;90),TRUE),TRUE,OR(NOT(ISTEXT(A202)),LEN(A202)&gt;64,LEN(A202)&lt;&gt;LEN(SUBSTITUTE(A202,"*","")),LEN(A202)&lt;&gt;LEN(SUBSTITUTE(A202,"?","")),LEN(A202)&lt;&gt;LEN(SUBSTITUTE(A202,"~","")),LEN(A202)&lt;&gt;LEN(SUBSTITUTE(A202,"=","")),LEN(A202)&lt;&gt;LEN(SUBSTITUTE(A202,"&lt;","")),LEN(A202)&lt;&gt;LEN(SUBSTITUTE(A202,"&gt;","")))),"IDs: text starting with A–Z, up to 64 characters; do not use *, ?, ~, =, &lt; or &gt;. Example: T-001.",IF(COUNTIFS('Exits'!$A$9:$A$608,A202)&lt;&gt;1,"Exit ID is duplicated",IF(B202="","Enter the parent trade ID",IF(IF(IFERROR(OR(CODE(UPPER(LEFT(B202,1)))&lt;65,CODE(UPPER(LEFT(B202,1)))&gt;90),TRUE),TRUE,OR(NOT(ISTEXT(B202)),LEN(B202)&gt;64,LEN(B202)&lt;&gt;LEN(SUBSTITUTE(B202,"*","")),LEN(B202)&lt;&gt;LEN(SUBSTITUTE(B202,"?","")),LEN(B202)&lt;&gt;LEN(SUBSTITUTE(B202,"~","")),LEN(B202)&lt;&gt;LEN(SUBSTITUTE(B202,"=","")),LEN(B202)&lt;&gt;LEN(SUBSTITUTE(B202,"&lt;","")),LEN(B202)&lt;&gt;LEN(SUBSTITUTE(B202,"&gt;","")))),"IDs: text starting with A–Z, up to 64 characters; do not use *, ?, ~, =, &lt; or &gt;. Example: T-001.",IF(COUNTIFS('Trades'!$A$9:$A$208,B202)&lt;&gt;1,"Parent trade ID must match one Trades row",IF(NOT(ISNUMBER(C202)),"Enter a valid closing date/time",IF(OR(C202&lt;1,C202&gt;2958465),"Enter a valid closing date/time",IF(NOT(ISNUMBER(D202)),"Enter a positive closed quantity",IF(OR(D202&lt;=0,D202&gt;1000000,ROUND(D202,8)&lt;&gt;D202),"Enter a positive closed quantity",IF(NOT(ISNUMBER(INDEX('Trades'!$D$9:$D$208,MATCH(B202,'Trades'!$A$9:$A$208,0)))),"Enter a valid opening date/time",IF(C202&lt;INDEX('Trades'!$D$9:$D$208,MATCH(B202,'Trades'!$A$9:$A$208,0)),"Exit precedes the opening",IF(AND(E202&lt;&gt;"",OR(NOT(ISNUMBER(E202)),E202&lt;=0)),"Enter a positive price or leave blank",IF(AND(F202&lt;&gt;"",NOT(ISNUMBER(F202))),"Gross P&amp;L must be numeric or blank",IF(AND(ISNUMBER(F202),OR(ABS(F202)&gt;1000000000,ROUND(F202,2)&lt;&gt;F202)),"Money: at most 2 decimals; absolute input value ≤ 1,000,000,000.",""))))))))))))))))</x:f>
      </x:c>
      <x:c r="I202" s="29" t="str">
        <x:f>IF(ISNUMBER(D202),ROUND(D202,8),"")</x:f>
      </x:c>
      <x:c r="J202" s="29" t="n">
        <x:f>IF(ISNUMBER(F202),1,0)</x:f>
        <x:v>0</x:v>
      </x:c>
      <x:c r="K202" s="29" t="n">
        <x:f>IF(COUNTA(A202:F202)=0,0,1)</x:f>
        <x:v>0</x:v>
      </x:c>
    </x:row>
    <x:row r="203" ht="36" customHeight="1">
      <x:c r="A203" s="34"/>
      <x:c r="B203" s="34"/>
      <x:c r="C203" s="35"/>
      <x:c r="D203" s="36"/>
      <x:c r="E203" s="36"/>
      <x:c r="F203" s="37"/>
      <x:c r="G203" s="38" t="n">
        <x:f>IF(K203=0,0,IF(H203="",1,-1))</x:f>
        <x:v>0</x:v>
      </x:c>
      <x:c r="H203" s="33" t="str">
        <x:f>IF(K203=0,"",IF(A203="","Enter an exit ID",IF(IF(IFERROR(OR(CODE(UPPER(LEFT(A203,1)))&lt;65,CODE(UPPER(LEFT(A203,1)))&gt;90),TRUE),TRUE,OR(NOT(ISTEXT(A203)),LEN(A203)&gt;64,LEN(A203)&lt;&gt;LEN(SUBSTITUTE(A203,"*","")),LEN(A203)&lt;&gt;LEN(SUBSTITUTE(A203,"?","")),LEN(A203)&lt;&gt;LEN(SUBSTITUTE(A203,"~","")),LEN(A203)&lt;&gt;LEN(SUBSTITUTE(A203,"=","")),LEN(A203)&lt;&gt;LEN(SUBSTITUTE(A203,"&lt;","")),LEN(A203)&lt;&gt;LEN(SUBSTITUTE(A203,"&gt;","")))),"IDs: text starting with A–Z, up to 64 characters; do not use *, ?, ~, =, &lt; or &gt;. Example: T-001.",IF(COUNTIFS('Exits'!$A$9:$A$608,A203)&lt;&gt;1,"Exit ID is duplicated",IF(B203="","Enter the parent trade ID",IF(IF(IFERROR(OR(CODE(UPPER(LEFT(B203,1)))&lt;65,CODE(UPPER(LEFT(B203,1)))&gt;90),TRUE),TRUE,OR(NOT(ISTEXT(B203)),LEN(B203)&gt;64,LEN(B203)&lt;&gt;LEN(SUBSTITUTE(B203,"*","")),LEN(B203)&lt;&gt;LEN(SUBSTITUTE(B203,"?","")),LEN(B203)&lt;&gt;LEN(SUBSTITUTE(B203,"~","")),LEN(B203)&lt;&gt;LEN(SUBSTITUTE(B203,"=","")),LEN(B203)&lt;&gt;LEN(SUBSTITUTE(B203,"&lt;","")),LEN(B203)&lt;&gt;LEN(SUBSTITUTE(B203,"&gt;","")))),"IDs: text starting with A–Z, up to 64 characters; do not use *, ?, ~, =, &lt; or &gt;. Example: T-001.",IF(COUNTIFS('Trades'!$A$9:$A$208,B203)&lt;&gt;1,"Parent trade ID must match one Trades row",IF(NOT(ISNUMBER(C203)),"Enter a valid closing date/time",IF(OR(C203&lt;1,C203&gt;2958465),"Enter a valid closing date/time",IF(NOT(ISNUMBER(D203)),"Enter a positive closed quantity",IF(OR(D203&lt;=0,D203&gt;1000000,ROUND(D203,8)&lt;&gt;D203),"Enter a positive closed quantity",IF(NOT(ISNUMBER(INDEX('Trades'!$D$9:$D$208,MATCH(B203,'Trades'!$A$9:$A$208,0)))),"Enter a valid opening date/time",IF(C203&lt;INDEX('Trades'!$D$9:$D$208,MATCH(B203,'Trades'!$A$9:$A$208,0)),"Exit precedes the opening",IF(AND(E203&lt;&gt;"",OR(NOT(ISNUMBER(E203)),E203&lt;=0)),"Enter a positive price or leave blank",IF(AND(F203&lt;&gt;"",NOT(ISNUMBER(F203))),"Gross P&amp;L must be numeric or blank",IF(AND(ISNUMBER(F203),OR(ABS(F203)&gt;1000000000,ROUND(F203,2)&lt;&gt;F203)),"Money: at most 2 decimals; absolute input value ≤ 1,000,000,000.",""))))))))))))))))</x:f>
      </x:c>
      <x:c r="I203" s="29" t="str">
        <x:f>IF(ISNUMBER(D203),ROUND(D203,8),"")</x:f>
      </x:c>
      <x:c r="J203" s="29" t="n">
        <x:f>IF(ISNUMBER(F203),1,0)</x:f>
        <x:v>0</x:v>
      </x:c>
      <x:c r="K203" s="29" t="n">
        <x:f>IF(COUNTA(A203:F203)=0,0,1)</x:f>
        <x:v>0</x:v>
      </x:c>
    </x:row>
    <x:row r="204" ht="36" customHeight="1">
      <x:c r="A204" s="34"/>
      <x:c r="B204" s="34"/>
      <x:c r="C204" s="35"/>
      <x:c r="D204" s="36"/>
      <x:c r="E204" s="36"/>
      <x:c r="F204" s="37"/>
      <x:c r="G204" s="38" t="n">
        <x:f>IF(K204=0,0,IF(H204="",1,-1))</x:f>
        <x:v>0</x:v>
      </x:c>
      <x:c r="H204" s="33" t="str">
        <x:f>IF(K204=0,"",IF(A204="","Enter an exit ID",IF(IF(IFERROR(OR(CODE(UPPER(LEFT(A204,1)))&lt;65,CODE(UPPER(LEFT(A204,1)))&gt;90),TRUE),TRUE,OR(NOT(ISTEXT(A204)),LEN(A204)&gt;64,LEN(A204)&lt;&gt;LEN(SUBSTITUTE(A204,"*","")),LEN(A204)&lt;&gt;LEN(SUBSTITUTE(A204,"?","")),LEN(A204)&lt;&gt;LEN(SUBSTITUTE(A204,"~","")),LEN(A204)&lt;&gt;LEN(SUBSTITUTE(A204,"=","")),LEN(A204)&lt;&gt;LEN(SUBSTITUTE(A204,"&lt;","")),LEN(A204)&lt;&gt;LEN(SUBSTITUTE(A204,"&gt;","")))),"IDs: text starting with A–Z, up to 64 characters; do not use *, ?, ~, =, &lt; or &gt;. Example: T-001.",IF(COUNTIFS('Exits'!$A$9:$A$608,A204)&lt;&gt;1,"Exit ID is duplicated",IF(B204="","Enter the parent trade ID",IF(IF(IFERROR(OR(CODE(UPPER(LEFT(B204,1)))&lt;65,CODE(UPPER(LEFT(B204,1)))&gt;90),TRUE),TRUE,OR(NOT(ISTEXT(B204)),LEN(B204)&gt;64,LEN(B204)&lt;&gt;LEN(SUBSTITUTE(B204,"*","")),LEN(B204)&lt;&gt;LEN(SUBSTITUTE(B204,"?","")),LEN(B204)&lt;&gt;LEN(SUBSTITUTE(B204,"~","")),LEN(B204)&lt;&gt;LEN(SUBSTITUTE(B204,"=","")),LEN(B204)&lt;&gt;LEN(SUBSTITUTE(B204,"&lt;","")),LEN(B204)&lt;&gt;LEN(SUBSTITUTE(B204,"&gt;","")))),"IDs: text starting with A–Z, up to 64 characters; do not use *, ?, ~, =, &lt; or &gt;. Example: T-001.",IF(COUNTIFS('Trades'!$A$9:$A$208,B204)&lt;&gt;1,"Parent trade ID must match one Trades row",IF(NOT(ISNUMBER(C204)),"Enter a valid closing date/time",IF(OR(C204&lt;1,C204&gt;2958465),"Enter a valid closing date/time",IF(NOT(ISNUMBER(D204)),"Enter a positive closed quantity",IF(OR(D204&lt;=0,D204&gt;1000000,ROUND(D204,8)&lt;&gt;D204),"Enter a positive closed quantity",IF(NOT(ISNUMBER(INDEX('Trades'!$D$9:$D$208,MATCH(B204,'Trades'!$A$9:$A$208,0)))),"Enter a valid opening date/time",IF(C204&lt;INDEX('Trades'!$D$9:$D$208,MATCH(B204,'Trades'!$A$9:$A$208,0)),"Exit precedes the opening",IF(AND(E204&lt;&gt;"",OR(NOT(ISNUMBER(E204)),E204&lt;=0)),"Enter a positive price or leave blank",IF(AND(F204&lt;&gt;"",NOT(ISNUMBER(F204))),"Gross P&amp;L must be numeric or blank",IF(AND(ISNUMBER(F204),OR(ABS(F204)&gt;1000000000,ROUND(F204,2)&lt;&gt;F204)),"Money: at most 2 decimals; absolute input value ≤ 1,000,000,000.",""))))))))))))))))</x:f>
      </x:c>
      <x:c r="I204" s="29" t="str">
        <x:f>IF(ISNUMBER(D204),ROUND(D204,8),"")</x:f>
      </x:c>
      <x:c r="J204" s="29" t="n">
        <x:f>IF(ISNUMBER(F204),1,0)</x:f>
        <x:v>0</x:v>
      </x:c>
      <x:c r="K204" s="29" t="n">
        <x:f>IF(COUNTA(A204:F204)=0,0,1)</x:f>
        <x:v>0</x:v>
      </x:c>
    </x:row>
    <x:row r="205" ht="36" customHeight="1">
      <x:c r="A205" s="34"/>
      <x:c r="B205" s="34"/>
      <x:c r="C205" s="35"/>
      <x:c r="D205" s="36"/>
      <x:c r="E205" s="36"/>
      <x:c r="F205" s="37"/>
      <x:c r="G205" s="38" t="n">
        <x:f>IF(K205=0,0,IF(H205="",1,-1))</x:f>
        <x:v>0</x:v>
      </x:c>
      <x:c r="H205" s="33" t="str">
        <x:f>IF(K205=0,"",IF(A205="","Enter an exit ID",IF(IF(IFERROR(OR(CODE(UPPER(LEFT(A205,1)))&lt;65,CODE(UPPER(LEFT(A205,1)))&gt;90),TRUE),TRUE,OR(NOT(ISTEXT(A205)),LEN(A205)&gt;64,LEN(A205)&lt;&gt;LEN(SUBSTITUTE(A205,"*","")),LEN(A205)&lt;&gt;LEN(SUBSTITUTE(A205,"?","")),LEN(A205)&lt;&gt;LEN(SUBSTITUTE(A205,"~","")),LEN(A205)&lt;&gt;LEN(SUBSTITUTE(A205,"=","")),LEN(A205)&lt;&gt;LEN(SUBSTITUTE(A205,"&lt;","")),LEN(A205)&lt;&gt;LEN(SUBSTITUTE(A205,"&gt;","")))),"IDs: text starting with A–Z, up to 64 characters; do not use *, ?, ~, =, &lt; or &gt;. Example: T-001.",IF(COUNTIFS('Exits'!$A$9:$A$608,A205)&lt;&gt;1,"Exit ID is duplicated",IF(B205="","Enter the parent trade ID",IF(IF(IFERROR(OR(CODE(UPPER(LEFT(B205,1)))&lt;65,CODE(UPPER(LEFT(B205,1)))&gt;90),TRUE),TRUE,OR(NOT(ISTEXT(B205)),LEN(B205)&gt;64,LEN(B205)&lt;&gt;LEN(SUBSTITUTE(B205,"*","")),LEN(B205)&lt;&gt;LEN(SUBSTITUTE(B205,"?","")),LEN(B205)&lt;&gt;LEN(SUBSTITUTE(B205,"~","")),LEN(B205)&lt;&gt;LEN(SUBSTITUTE(B205,"=","")),LEN(B205)&lt;&gt;LEN(SUBSTITUTE(B205,"&lt;","")),LEN(B205)&lt;&gt;LEN(SUBSTITUTE(B205,"&gt;","")))),"IDs: text starting with A–Z, up to 64 characters; do not use *, ?, ~, =, &lt; or &gt;. Example: T-001.",IF(COUNTIFS('Trades'!$A$9:$A$208,B205)&lt;&gt;1,"Parent trade ID must match one Trades row",IF(NOT(ISNUMBER(C205)),"Enter a valid closing date/time",IF(OR(C205&lt;1,C205&gt;2958465),"Enter a valid closing date/time",IF(NOT(ISNUMBER(D205)),"Enter a positive closed quantity",IF(OR(D205&lt;=0,D205&gt;1000000,ROUND(D205,8)&lt;&gt;D205),"Enter a positive closed quantity",IF(NOT(ISNUMBER(INDEX('Trades'!$D$9:$D$208,MATCH(B205,'Trades'!$A$9:$A$208,0)))),"Enter a valid opening date/time",IF(C205&lt;INDEX('Trades'!$D$9:$D$208,MATCH(B205,'Trades'!$A$9:$A$208,0)),"Exit precedes the opening",IF(AND(E205&lt;&gt;"",OR(NOT(ISNUMBER(E205)),E205&lt;=0)),"Enter a positive price or leave blank",IF(AND(F205&lt;&gt;"",NOT(ISNUMBER(F205))),"Gross P&amp;L must be numeric or blank",IF(AND(ISNUMBER(F205),OR(ABS(F205)&gt;1000000000,ROUND(F205,2)&lt;&gt;F205)),"Money: at most 2 decimals; absolute input value ≤ 1,000,000,000.",""))))))))))))))))</x:f>
      </x:c>
      <x:c r="I205" s="29" t="str">
        <x:f>IF(ISNUMBER(D205),ROUND(D205,8),"")</x:f>
      </x:c>
      <x:c r="J205" s="29" t="n">
        <x:f>IF(ISNUMBER(F205),1,0)</x:f>
        <x:v>0</x:v>
      </x:c>
      <x:c r="K205" s="29" t="n">
        <x:f>IF(COUNTA(A205:F205)=0,0,1)</x:f>
        <x:v>0</x:v>
      </x:c>
    </x:row>
    <x:row r="206" ht="36" customHeight="1">
      <x:c r="A206" s="34"/>
      <x:c r="B206" s="34"/>
      <x:c r="C206" s="35"/>
      <x:c r="D206" s="36"/>
      <x:c r="E206" s="36"/>
      <x:c r="F206" s="37"/>
      <x:c r="G206" s="38" t="n">
        <x:f>IF(K206=0,0,IF(H206="",1,-1))</x:f>
        <x:v>0</x:v>
      </x:c>
      <x:c r="H206" s="33" t="str">
        <x:f>IF(K206=0,"",IF(A206="","Enter an exit ID",IF(IF(IFERROR(OR(CODE(UPPER(LEFT(A206,1)))&lt;65,CODE(UPPER(LEFT(A206,1)))&gt;90),TRUE),TRUE,OR(NOT(ISTEXT(A206)),LEN(A206)&gt;64,LEN(A206)&lt;&gt;LEN(SUBSTITUTE(A206,"*","")),LEN(A206)&lt;&gt;LEN(SUBSTITUTE(A206,"?","")),LEN(A206)&lt;&gt;LEN(SUBSTITUTE(A206,"~","")),LEN(A206)&lt;&gt;LEN(SUBSTITUTE(A206,"=","")),LEN(A206)&lt;&gt;LEN(SUBSTITUTE(A206,"&lt;","")),LEN(A206)&lt;&gt;LEN(SUBSTITUTE(A206,"&gt;","")))),"IDs: text starting with A–Z, up to 64 characters; do not use *, ?, ~, =, &lt; or &gt;. Example: T-001.",IF(COUNTIFS('Exits'!$A$9:$A$608,A206)&lt;&gt;1,"Exit ID is duplicated",IF(B206="","Enter the parent trade ID",IF(IF(IFERROR(OR(CODE(UPPER(LEFT(B206,1)))&lt;65,CODE(UPPER(LEFT(B206,1)))&gt;90),TRUE),TRUE,OR(NOT(ISTEXT(B206)),LEN(B206)&gt;64,LEN(B206)&lt;&gt;LEN(SUBSTITUTE(B206,"*","")),LEN(B206)&lt;&gt;LEN(SUBSTITUTE(B206,"?","")),LEN(B206)&lt;&gt;LEN(SUBSTITUTE(B206,"~","")),LEN(B206)&lt;&gt;LEN(SUBSTITUTE(B206,"=","")),LEN(B206)&lt;&gt;LEN(SUBSTITUTE(B206,"&lt;","")),LEN(B206)&lt;&gt;LEN(SUBSTITUTE(B206,"&gt;","")))),"IDs: text starting with A–Z, up to 64 characters; do not use *, ?, ~, =, &lt; or &gt;. Example: T-001.",IF(COUNTIFS('Trades'!$A$9:$A$208,B206)&lt;&gt;1,"Parent trade ID must match one Trades row",IF(NOT(ISNUMBER(C206)),"Enter a valid closing date/time",IF(OR(C206&lt;1,C206&gt;2958465),"Enter a valid closing date/time",IF(NOT(ISNUMBER(D206)),"Enter a positive closed quantity",IF(OR(D206&lt;=0,D206&gt;1000000,ROUND(D206,8)&lt;&gt;D206),"Enter a positive closed quantity",IF(NOT(ISNUMBER(INDEX('Trades'!$D$9:$D$208,MATCH(B206,'Trades'!$A$9:$A$208,0)))),"Enter a valid opening date/time",IF(C206&lt;INDEX('Trades'!$D$9:$D$208,MATCH(B206,'Trades'!$A$9:$A$208,0)),"Exit precedes the opening",IF(AND(E206&lt;&gt;"",OR(NOT(ISNUMBER(E206)),E206&lt;=0)),"Enter a positive price or leave blank",IF(AND(F206&lt;&gt;"",NOT(ISNUMBER(F206))),"Gross P&amp;L must be numeric or blank",IF(AND(ISNUMBER(F206),OR(ABS(F206)&gt;1000000000,ROUND(F206,2)&lt;&gt;F206)),"Money: at most 2 decimals; absolute input value ≤ 1,000,000,000.",""))))))))))))))))</x:f>
      </x:c>
      <x:c r="I206" s="29" t="str">
        <x:f>IF(ISNUMBER(D206),ROUND(D206,8),"")</x:f>
      </x:c>
      <x:c r="J206" s="29" t="n">
        <x:f>IF(ISNUMBER(F206),1,0)</x:f>
        <x:v>0</x:v>
      </x:c>
      <x:c r="K206" s="29" t="n">
        <x:f>IF(COUNTA(A206:F206)=0,0,1)</x:f>
        <x:v>0</x:v>
      </x:c>
    </x:row>
    <x:row r="207" ht="36" customHeight="1">
      <x:c r="A207" s="34"/>
      <x:c r="B207" s="34"/>
      <x:c r="C207" s="35"/>
      <x:c r="D207" s="36"/>
      <x:c r="E207" s="36"/>
      <x:c r="F207" s="37"/>
      <x:c r="G207" s="38" t="n">
        <x:f>IF(K207=0,0,IF(H207="",1,-1))</x:f>
        <x:v>0</x:v>
      </x:c>
      <x:c r="H207" s="33" t="str">
        <x:f>IF(K207=0,"",IF(A207="","Enter an exit ID",IF(IF(IFERROR(OR(CODE(UPPER(LEFT(A207,1)))&lt;65,CODE(UPPER(LEFT(A207,1)))&gt;90),TRUE),TRUE,OR(NOT(ISTEXT(A207)),LEN(A207)&gt;64,LEN(A207)&lt;&gt;LEN(SUBSTITUTE(A207,"*","")),LEN(A207)&lt;&gt;LEN(SUBSTITUTE(A207,"?","")),LEN(A207)&lt;&gt;LEN(SUBSTITUTE(A207,"~","")),LEN(A207)&lt;&gt;LEN(SUBSTITUTE(A207,"=","")),LEN(A207)&lt;&gt;LEN(SUBSTITUTE(A207,"&lt;","")),LEN(A207)&lt;&gt;LEN(SUBSTITUTE(A207,"&gt;","")))),"IDs: text starting with A–Z, up to 64 characters; do not use *, ?, ~, =, &lt; or &gt;. Example: T-001.",IF(COUNTIFS('Exits'!$A$9:$A$608,A207)&lt;&gt;1,"Exit ID is duplicated",IF(B207="","Enter the parent trade ID",IF(IF(IFERROR(OR(CODE(UPPER(LEFT(B207,1)))&lt;65,CODE(UPPER(LEFT(B207,1)))&gt;90),TRUE),TRUE,OR(NOT(ISTEXT(B207)),LEN(B207)&gt;64,LEN(B207)&lt;&gt;LEN(SUBSTITUTE(B207,"*","")),LEN(B207)&lt;&gt;LEN(SUBSTITUTE(B207,"?","")),LEN(B207)&lt;&gt;LEN(SUBSTITUTE(B207,"~","")),LEN(B207)&lt;&gt;LEN(SUBSTITUTE(B207,"=","")),LEN(B207)&lt;&gt;LEN(SUBSTITUTE(B207,"&lt;","")),LEN(B207)&lt;&gt;LEN(SUBSTITUTE(B207,"&gt;","")))),"IDs: text starting with A–Z, up to 64 characters; do not use *, ?, ~, =, &lt; or &gt;. Example: T-001.",IF(COUNTIFS('Trades'!$A$9:$A$208,B207)&lt;&gt;1,"Parent trade ID must match one Trades row",IF(NOT(ISNUMBER(C207)),"Enter a valid closing date/time",IF(OR(C207&lt;1,C207&gt;2958465),"Enter a valid closing date/time",IF(NOT(ISNUMBER(D207)),"Enter a positive closed quantity",IF(OR(D207&lt;=0,D207&gt;1000000,ROUND(D207,8)&lt;&gt;D207),"Enter a positive closed quantity",IF(NOT(ISNUMBER(INDEX('Trades'!$D$9:$D$208,MATCH(B207,'Trades'!$A$9:$A$208,0)))),"Enter a valid opening date/time",IF(C207&lt;INDEX('Trades'!$D$9:$D$208,MATCH(B207,'Trades'!$A$9:$A$208,0)),"Exit precedes the opening",IF(AND(E207&lt;&gt;"",OR(NOT(ISNUMBER(E207)),E207&lt;=0)),"Enter a positive price or leave blank",IF(AND(F207&lt;&gt;"",NOT(ISNUMBER(F207))),"Gross P&amp;L must be numeric or blank",IF(AND(ISNUMBER(F207),OR(ABS(F207)&gt;1000000000,ROUND(F207,2)&lt;&gt;F207)),"Money: at most 2 decimals; absolute input value ≤ 1,000,000,000.",""))))))))))))))))</x:f>
      </x:c>
      <x:c r="I207" s="29" t="str">
        <x:f>IF(ISNUMBER(D207),ROUND(D207,8),"")</x:f>
      </x:c>
      <x:c r="J207" s="29" t="n">
        <x:f>IF(ISNUMBER(F207),1,0)</x:f>
        <x:v>0</x:v>
      </x:c>
      <x:c r="K207" s="29" t="n">
        <x:f>IF(COUNTA(A207:F207)=0,0,1)</x:f>
        <x:v>0</x:v>
      </x:c>
    </x:row>
    <x:row r="208" ht="36" customHeight="1">
      <x:c r="A208" s="34"/>
      <x:c r="B208" s="34"/>
      <x:c r="C208" s="35"/>
      <x:c r="D208" s="36"/>
      <x:c r="E208" s="36"/>
      <x:c r="F208" s="37"/>
      <x:c r="G208" s="38" t="n">
        <x:f>IF(K208=0,0,IF(H208="",1,-1))</x:f>
        <x:v>0</x:v>
      </x:c>
      <x:c r="H208" s="33" t="str">
        <x:f>IF(K208=0,"",IF(A208="","Enter an exit ID",IF(IF(IFERROR(OR(CODE(UPPER(LEFT(A208,1)))&lt;65,CODE(UPPER(LEFT(A208,1)))&gt;90),TRUE),TRUE,OR(NOT(ISTEXT(A208)),LEN(A208)&gt;64,LEN(A208)&lt;&gt;LEN(SUBSTITUTE(A208,"*","")),LEN(A208)&lt;&gt;LEN(SUBSTITUTE(A208,"?","")),LEN(A208)&lt;&gt;LEN(SUBSTITUTE(A208,"~","")),LEN(A208)&lt;&gt;LEN(SUBSTITUTE(A208,"=","")),LEN(A208)&lt;&gt;LEN(SUBSTITUTE(A208,"&lt;","")),LEN(A208)&lt;&gt;LEN(SUBSTITUTE(A208,"&gt;","")))),"IDs: text starting with A–Z, up to 64 characters; do not use *, ?, ~, =, &lt; or &gt;. Example: T-001.",IF(COUNTIFS('Exits'!$A$9:$A$608,A208)&lt;&gt;1,"Exit ID is duplicated",IF(B208="","Enter the parent trade ID",IF(IF(IFERROR(OR(CODE(UPPER(LEFT(B208,1)))&lt;65,CODE(UPPER(LEFT(B208,1)))&gt;90),TRUE),TRUE,OR(NOT(ISTEXT(B208)),LEN(B208)&gt;64,LEN(B208)&lt;&gt;LEN(SUBSTITUTE(B208,"*","")),LEN(B208)&lt;&gt;LEN(SUBSTITUTE(B208,"?","")),LEN(B208)&lt;&gt;LEN(SUBSTITUTE(B208,"~","")),LEN(B208)&lt;&gt;LEN(SUBSTITUTE(B208,"=","")),LEN(B208)&lt;&gt;LEN(SUBSTITUTE(B208,"&lt;","")),LEN(B208)&lt;&gt;LEN(SUBSTITUTE(B208,"&gt;","")))),"IDs: text starting with A–Z, up to 64 characters; do not use *, ?, ~, =, &lt; or &gt;. Example: T-001.",IF(COUNTIFS('Trades'!$A$9:$A$208,B208)&lt;&gt;1,"Parent trade ID must match one Trades row",IF(NOT(ISNUMBER(C208)),"Enter a valid closing date/time",IF(OR(C208&lt;1,C208&gt;2958465),"Enter a valid closing date/time",IF(NOT(ISNUMBER(D208)),"Enter a positive closed quantity",IF(OR(D208&lt;=0,D208&gt;1000000,ROUND(D208,8)&lt;&gt;D208),"Enter a positive closed quantity",IF(NOT(ISNUMBER(INDEX('Trades'!$D$9:$D$208,MATCH(B208,'Trades'!$A$9:$A$208,0)))),"Enter a valid opening date/time",IF(C208&lt;INDEX('Trades'!$D$9:$D$208,MATCH(B208,'Trades'!$A$9:$A$208,0)),"Exit precedes the opening",IF(AND(E208&lt;&gt;"",OR(NOT(ISNUMBER(E208)),E208&lt;=0)),"Enter a positive price or leave blank",IF(AND(F208&lt;&gt;"",NOT(ISNUMBER(F208))),"Gross P&amp;L must be numeric or blank",IF(AND(ISNUMBER(F208),OR(ABS(F208)&gt;1000000000,ROUND(F208,2)&lt;&gt;F208)),"Money: at most 2 decimals; absolute input value ≤ 1,000,000,000.",""))))))))))))))))</x:f>
      </x:c>
      <x:c r="I208" s="29" t="str">
        <x:f>IF(ISNUMBER(D208),ROUND(D208,8),"")</x:f>
      </x:c>
      <x:c r="J208" s="29" t="n">
        <x:f>IF(ISNUMBER(F208),1,0)</x:f>
        <x:v>0</x:v>
      </x:c>
      <x:c r="K208" s="29" t="n">
        <x:f>IF(COUNTA(A208:F208)=0,0,1)</x:f>
        <x:v>0</x:v>
      </x:c>
    </x:row>
    <x:row r="209" ht="36" customHeight="1">
      <x:c r="A209" s="34"/>
      <x:c r="B209" s="34"/>
      <x:c r="C209" s="35"/>
      <x:c r="D209" s="36"/>
      <x:c r="E209" s="36"/>
      <x:c r="F209" s="37"/>
      <x:c r="G209" s="38" t="n">
        <x:f>IF(K209=0,0,IF(H209="",1,-1))</x:f>
        <x:v>0</x:v>
      </x:c>
      <x:c r="H209" s="33" t="str">
        <x:f>IF(K209=0,"",IF(A209="","Enter an exit ID",IF(IF(IFERROR(OR(CODE(UPPER(LEFT(A209,1)))&lt;65,CODE(UPPER(LEFT(A209,1)))&gt;90),TRUE),TRUE,OR(NOT(ISTEXT(A209)),LEN(A209)&gt;64,LEN(A209)&lt;&gt;LEN(SUBSTITUTE(A209,"*","")),LEN(A209)&lt;&gt;LEN(SUBSTITUTE(A209,"?","")),LEN(A209)&lt;&gt;LEN(SUBSTITUTE(A209,"~","")),LEN(A209)&lt;&gt;LEN(SUBSTITUTE(A209,"=","")),LEN(A209)&lt;&gt;LEN(SUBSTITUTE(A209,"&lt;","")),LEN(A209)&lt;&gt;LEN(SUBSTITUTE(A209,"&gt;","")))),"IDs: text starting with A–Z, up to 64 characters; do not use *, ?, ~, =, &lt; or &gt;. Example: T-001.",IF(COUNTIFS('Exits'!$A$9:$A$608,A209)&lt;&gt;1,"Exit ID is duplicated",IF(B209="","Enter the parent trade ID",IF(IF(IFERROR(OR(CODE(UPPER(LEFT(B209,1)))&lt;65,CODE(UPPER(LEFT(B209,1)))&gt;90),TRUE),TRUE,OR(NOT(ISTEXT(B209)),LEN(B209)&gt;64,LEN(B209)&lt;&gt;LEN(SUBSTITUTE(B209,"*","")),LEN(B209)&lt;&gt;LEN(SUBSTITUTE(B209,"?","")),LEN(B209)&lt;&gt;LEN(SUBSTITUTE(B209,"~","")),LEN(B209)&lt;&gt;LEN(SUBSTITUTE(B209,"=","")),LEN(B209)&lt;&gt;LEN(SUBSTITUTE(B209,"&lt;","")),LEN(B209)&lt;&gt;LEN(SUBSTITUTE(B209,"&gt;","")))),"IDs: text starting with A–Z, up to 64 characters; do not use *, ?, ~, =, &lt; or &gt;. Example: T-001.",IF(COUNTIFS('Trades'!$A$9:$A$208,B209)&lt;&gt;1,"Parent trade ID must match one Trades row",IF(NOT(ISNUMBER(C209)),"Enter a valid closing date/time",IF(OR(C209&lt;1,C209&gt;2958465),"Enter a valid closing date/time",IF(NOT(ISNUMBER(D209)),"Enter a positive closed quantity",IF(OR(D209&lt;=0,D209&gt;1000000,ROUND(D209,8)&lt;&gt;D209),"Enter a positive closed quantity",IF(NOT(ISNUMBER(INDEX('Trades'!$D$9:$D$208,MATCH(B209,'Trades'!$A$9:$A$208,0)))),"Enter a valid opening date/time",IF(C209&lt;INDEX('Trades'!$D$9:$D$208,MATCH(B209,'Trades'!$A$9:$A$208,0)),"Exit precedes the opening",IF(AND(E209&lt;&gt;"",OR(NOT(ISNUMBER(E209)),E209&lt;=0)),"Enter a positive price or leave blank",IF(AND(F209&lt;&gt;"",NOT(ISNUMBER(F209))),"Gross P&amp;L must be numeric or blank",IF(AND(ISNUMBER(F209),OR(ABS(F209)&gt;1000000000,ROUND(F209,2)&lt;&gt;F209)),"Money: at most 2 decimals; absolute input value ≤ 1,000,000,000.",""))))))))))))))))</x:f>
      </x:c>
      <x:c r="I209" s="29" t="str">
        <x:f>IF(ISNUMBER(D209),ROUND(D209,8),"")</x:f>
      </x:c>
      <x:c r="J209" s="29" t="n">
        <x:f>IF(ISNUMBER(F209),1,0)</x:f>
        <x:v>0</x:v>
      </x:c>
      <x:c r="K209" s="29" t="n">
        <x:f>IF(COUNTA(A209:F209)=0,0,1)</x:f>
        <x:v>0</x:v>
      </x:c>
    </x:row>
    <x:row r="210" ht="36" customHeight="1">
      <x:c r="A210" s="34"/>
      <x:c r="B210" s="34"/>
      <x:c r="C210" s="35"/>
      <x:c r="D210" s="36"/>
      <x:c r="E210" s="36"/>
      <x:c r="F210" s="37"/>
      <x:c r="G210" s="38" t="n">
        <x:f>IF(K210=0,0,IF(H210="",1,-1))</x:f>
        <x:v>0</x:v>
      </x:c>
      <x:c r="H210" s="33" t="str">
        <x:f>IF(K210=0,"",IF(A210="","Enter an exit ID",IF(IF(IFERROR(OR(CODE(UPPER(LEFT(A210,1)))&lt;65,CODE(UPPER(LEFT(A210,1)))&gt;90),TRUE),TRUE,OR(NOT(ISTEXT(A210)),LEN(A210)&gt;64,LEN(A210)&lt;&gt;LEN(SUBSTITUTE(A210,"*","")),LEN(A210)&lt;&gt;LEN(SUBSTITUTE(A210,"?","")),LEN(A210)&lt;&gt;LEN(SUBSTITUTE(A210,"~","")),LEN(A210)&lt;&gt;LEN(SUBSTITUTE(A210,"=","")),LEN(A210)&lt;&gt;LEN(SUBSTITUTE(A210,"&lt;","")),LEN(A210)&lt;&gt;LEN(SUBSTITUTE(A210,"&gt;","")))),"IDs: text starting with A–Z, up to 64 characters; do not use *, ?, ~, =, &lt; or &gt;. Example: T-001.",IF(COUNTIFS('Exits'!$A$9:$A$608,A210)&lt;&gt;1,"Exit ID is duplicated",IF(B210="","Enter the parent trade ID",IF(IF(IFERROR(OR(CODE(UPPER(LEFT(B210,1)))&lt;65,CODE(UPPER(LEFT(B210,1)))&gt;90),TRUE),TRUE,OR(NOT(ISTEXT(B210)),LEN(B210)&gt;64,LEN(B210)&lt;&gt;LEN(SUBSTITUTE(B210,"*","")),LEN(B210)&lt;&gt;LEN(SUBSTITUTE(B210,"?","")),LEN(B210)&lt;&gt;LEN(SUBSTITUTE(B210,"~","")),LEN(B210)&lt;&gt;LEN(SUBSTITUTE(B210,"=","")),LEN(B210)&lt;&gt;LEN(SUBSTITUTE(B210,"&lt;","")),LEN(B210)&lt;&gt;LEN(SUBSTITUTE(B210,"&gt;","")))),"IDs: text starting with A–Z, up to 64 characters; do not use *, ?, ~, =, &lt; or &gt;. Example: T-001.",IF(COUNTIFS('Trades'!$A$9:$A$208,B210)&lt;&gt;1,"Parent trade ID must match one Trades row",IF(NOT(ISNUMBER(C210)),"Enter a valid closing date/time",IF(OR(C210&lt;1,C210&gt;2958465),"Enter a valid closing date/time",IF(NOT(ISNUMBER(D210)),"Enter a positive closed quantity",IF(OR(D210&lt;=0,D210&gt;1000000,ROUND(D210,8)&lt;&gt;D210),"Enter a positive closed quantity",IF(NOT(ISNUMBER(INDEX('Trades'!$D$9:$D$208,MATCH(B210,'Trades'!$A$9:$A$208,0)))),"Enter a valid opening date/time",IF(C210&lt;INDEX('Trades'!$D$9:$D$208,MATCH(B210,'Trades'!$A$9:$A$208,0)),"Exit precedes the opening",IF(AND(E210&lt;&gt;"",OR(NOT(ISNUMBER(E210)),E210&lt;=0)),"Enter a positive price or leave blank",IF(AND(F210&lt;&gt;"",NOT(ISNUMBER(F210))),"Gross P&amp;L must be numeric or blank",IF(AND(ISNUMBER(F210),OR(ABS(F210)&gt;1000000000,ROUND(F210,2)&lt;&gt;F210)),"Money: at most 2 decimals; absolute input value ≤ 1,000,000,000.",""))))))))))))))))</x:f>
      </x:c>
      <x:c r="I210" s="29" t="str">
        <x:f>IF(ISNUMBER(D210),ROUND(D210,8),"")</x:f>
      </x:c>
      <x:c r="J210" s="29" t="n">
        <x:f>IF(ISNUMBER(F210),1,0)</x:f>
        <x:v>0</x:v>
      </x:c>
      <x:c r="K210" s="29" t="n">
        <x:f>IF(COUNTA(A210:F210)=0,0,1)</x:f>
        <x:v>0</x:v>
      </x:c>
    </x:row>
    <x:row r="211" ht="36" customHeight="1">
      <x:c r="A211" s="34"/>
      <x:c r="B211" s="34"/>
      <x:c r="C211" s="35"/>
      <x:c r="D211" s="36"/>
      <x:c r="E211" s="36"/>
      <x:c r="F211" s="37"/>
      <x:c r="G211" s="38" t="n">
        <x:f>IF(K211=0,0,IF(H211="",1,-1))</x:f>
        <x:v>0</x:v>
      </x:c>
      <x:c r="H211" s="33" t="str">
        <x:f>IF(K211=0,"",IF(A211="","Enter an exit ID",IF(IF(IFERROR(OR(CODE(UPPER(LEFT(A211,1)))&lt;65,CODE(UPPER(LEFT(A211,1)))&gt;90),TRUE),TRUE,OR(NOT(ISTEXT(A211)),LEN(A211)&gt;64,LEN(A211)&lt;&gt;LEN(SUBSTITUTE(A211,"*","")),LEN(A211)&lt;&gt;LEN(SUBSTITUTE(A211,"?","")),LEN(A211)&lt;&gt;LEN(SUBSTITUTE(A211,"~","")),LEN(A211)&lt;&gt;LEN(SUBSTITUTE(A211,"=","")),LEN(A211)&lt;&gt;LEN(SUBSTITUTE(A211,"&lt;","")),LEN(A211)&lt;&gt;LEN(SUBSTITUTE(A211,"&gt;","")))),"IDs: text starting with A–Z, up to 64 characters; do not use *, ?, ~, =, &lt; or &gt;. Example: T-001.",IF(COUNTIFS('Exits'!$A$9:$A$608,A211)&lt;&gt;1,"Exit ID is duplicated",IF(B211="","Enter the parent trade ID",IF(IF(IFERROR(OR(CODE(UPPER(LEFT(B211,1)))&lt;65,CODE(UPPER(LEFT(B211,1)))&gt;90),TRUE),TRUE,OR(NOT(ISTEXT(B211)),LEN(B211)&gt;64,LEN(B211)&lt;&gt;LEN(SUBSTITUTE(B211,"*","")),LEN(B211)&lt;&gt;LEN(SUBSTITUTE(B211,"?","")),LEN(B211)&lt;&gt;LEN(SUBSTITUTE(B211,"~","")),LEN(B211)&lt;&gt;LEN(SUBSTITUTE(B211,"=","")),LEN(B211)&lt;&gt;LEN(SUBSTITUTE(B211,"&lt;","")),LEN(B211)&lt;&gt;LEN(SUBSTITUTE(B211,"&gt;","")))),"IDs: text starting with A–Z, up to 64 characters; do not use *, ?, ~, =, &lt; or &gt;. Example: T-001.",IF(COUNTIFS('Trades'!$A$9:$A$208,B211)&lt;&gt;1,"Parent trade ID must match one Trades row",IF(NOT(ISNUMBER(C211)),"Enter a valid closing date/time",IF(OR(C211&lt;1,C211&gt;2958465),"Enter a valid closing date/time",IF(NOT(ISNUMBER(D211)),"Enter a positive closed quantity",IF(OR(D211&lt;=0,D211&gt;1000000,ROUND(D211,8)&lt;&gt;D211),"Enter a positive closed quantity",IF(NOT(ISNUMBER(INDEX('Trades'!$D$9:$D$208,MATCH(B211,'Trades'!$A$9:$A$208,0)))),"Enter a valid opening date/time",IF(C211&lt;INDEX('Trades'!$D$9:$D$208,MATCH(B211,'Trades'!$A$9:$A$208,0)),"Exit precedes the opening",IF(AND(E211&lt;&gt;"",OR(NOT(ISNUMBER(E211)),E211&lt;=0)),"Enter a positive price or leave blank",IF(AND(F211&lt;&gt;"",NOT(ISNUMBER(F211))),"Gross P&amp;L must be numeric or blank",IF(AND(ISNUMBER(F211),OR(ABS(F211)&gt;1000000000,ROUND(F211,2)&lt;&gt;F211)),"Money: at most 2 decimals; absolute input value ≤ 1,000,000,000.",""))))))))))))))))</x:f>
      </x:c>
      <x:c r="I211" s="29" t="str">
        <x:f>IF(ISNUMBER(D211),ROUND(D211,8),"")</x:f>
      </x:c>
      <x:c r="J211" s="29" t="n">
        <x:f>IF(ISNUMBER(F211),1,0)</x:f>
        <x:v>0</x:v>
      </x:c>
      <x:c r="K211" s="29" t="n">
        <x:f>IF(COUNTA(A211:F211)=0,0,1)</x:f>
        <x:v>0</x:v>
      </x:c>
    </x:row>
    <x:row r="212" ht="36" customHeight="1">
      <x:c r="A212" s="34"/>
      <x:c r="B212" s="34"/>
      <x:c r="C212" s="35"/>
      <x:c r="D212" s="36"/>
      <x:c r="E212" s="36"/>
      <x:c r="F212" s="37"/>
      <x:c r="G212" s="38" t="n">
        <x:f>IF(K212=0,0,IF(H212="",1,-1))</x:f>
        <x:v>0</x:v>
      </x:c>
      <x:c r="H212" s="33" t="str">
        <x:f>IF(K212=0,"",IF(A212="","Enter an exit ID",IF(IF(IFERROR(OR(CODE(UPPER(LEFT(A212,1)))&lt;65,CODE(UPPER(LEFT(A212,1)))&gt;90),TRUE),TRUE,OR(NOT(ISTEXT(A212)),LEN(A212)&gt;64,LEN(A212)&lt;&gt;LEN(SUBSTITUTE(A212,"*","")),LEN(A212)&lt;&gt;LEN(SUBSTITUTE(A212,"?","")),LEN(A212)&lt;&gt;LEN(SUBSTITUTE(A212,"~","")),LEN(A212)&lt;&gt;LEN(SUBSTITUTE(A212,"=","")),LEN(A212)&lt;&gt;LEN(SUBSTITUTE(A212,"&lt;","")),LEN(A212)&lt;&gt;LEN(SUBSTITUTE(A212,"&gt;","")))),"IDs: text starting with A–Z, up to 64 characters; do not use *, ?, ~, =, &lt; or &gt;. Example: T-001.",IF(COUNTIFS('Exits'!$A$9:$A$608,A212)&lt;&gt;1,"Exit ID is duplicated",IF(B212="","Enter the parent trade ID",IF(IF(IFERROR(OR(CODE(UPPER(LEFT(B212,1)))&lt;65,CODE(UPPER(LEFT(B212,1)))&gt;90),TRUE),TRUE,OR(NOT(ISTEXT(B212)),LEN(B212)&gt;64,LEN(B212)&lt;&gt;LEN(SUBSTITUTE(B212,"*","")),LEN(B212)&lt;&gt;LEN(SUBSTITUTE(B212,"?","")),LEN(B212)&lt;&gt;LEN(SUBSTITUTE(B212,"~","")),LEN(B212)&lt;&gt;LEN(SUBSTITUTE(B212,"=","")),LEN(B212)&lt;&gt;LEN(SUBSTITUTE(B212,"&lt;","")),LEN(B212)&lt;&gt;LEN(SUBSTITUTE(B212,"&gt;","")))),"IDs: text starting with A–Z, up to 64 characters; do not use *, ?, ~, =, &lt; or &gt;. Example: T-001.",IF(COUNTIFS('Trades'!$A$9:$A$208,B212)&lt;&gt;1,"Parent trade ID must match one Trades row",IF(NOT(ISNUMBER(C212)),"Enter a valid closing date/time",IF(OR(C212&lt;1,C212&gt;2958465),"Enter a valid closing date/time",IF(NOT(ISNUMBER(D212)),"Enter a positive closed quantity",IF(OR(D212&lt;=0,D212&gt;1000000,ROUND(D212,8)&lt;&gt;D212),"Enter a positive closed quantity",IF(NOT(ISNUMBER(INDEX('Trades'!$D$9:$D$208,MATCH(B212,'Trades'!$A$9:$A$208,0)))),"Enter a valid opening date/time",IF(C212&lt;INDEX('Trades'!$D$9:$D$208,MATCH(B212,'Trades'!$A$9:$A$208,0)),"Exit precedes the opening",IF(AND(E212&lt;&gt;"",OR(NOT(ISNUMBER(E212)),E212&lt;=0)),"Enter a positive price or leave blank",IF(AND(F212&lt;&gt;"",NOT(ISNUMBER(F212))),"Gross P&amp;L must be numeric or blank",IF(AND(ISNUMBER(F212),OR(ABS(F212)&gt;1000000000,ROUND(F212,2)&lt;&gt;F212)),"Money: at most 2 decimals; absolute input value ≤ 1,000,000,000.",""))))))))))))))))</x:f>
      </x:c>
      <x:c r="I212" s="29" t="str">
        <x:f>IF(ISNUMBER(D212),ROUND(D212,8),"")</x:f>
      </x:c>
      <x:c r="J212" s="29" t="n">
        <x:f>IF(ISNUMBER(F212),1,0)</x:f>
        <x:v>0</x:v>
      </x:c>
      <x:c r="K212" s="29" t="n">
        <x:f>IF(COUNTA(A212:F212)=0,0,1)</x:f>
        <x:v>0</x:v>
      </x:c>
    </x:row>
    <x:row r="213" ht="36" customHeight="1">
      <x:c r="A213" s="34"/>
      <x:c r="B213" s="34"/>
      <x:c r="C213" s="35"/>
      <x:c r="D213" s="36"/>
      <x:c r="E213" s="36"/>
      <x:c r="F213" s="37"/>
      <x:c r="G213" s="38" t="n">
        <x:f>IF(K213=0,0,IF(H213="",1,-1))</x:f>
        <x:v>0</x:v>
      </x:c>
      <x:c r="H213" s="33" t="str">
        <x:f>IF(K213=0,"",IF(A213="","Enter an exit ID",IF(IF(IFERROR(OR(CODE(UPPER(LEFT(A213,1)))&lt;65,CODE(UPPER(LEFT(A213,1)))&gt;90),TRUE),TRUE,OR(NOT(ISTEXT(A213)),LEN(A213)&gt;64,LEN(A213)&lt;&gt;LEN(SUBSTITUTE(A213,"*","")),LEN(A213)&lt;&gt;LEN(SUBSTITUTE(A213,"?","")),LEN(A213)&lt;&gt;LEN(SUBSTITUTE(A213,"~","")),LEN(A213)&lt;&gt;LEN(SUBSTITUTE(A213,"=","")),LEN(A213)&lt;&gt;LEN(SUBSTITUTE(A213,"&lt;","")),LEN(A213)&lt;&gt;LEN(SUBSTITUTE(A213,"&gt;","")))),"IDs: text starting with A–Z, up to 64 characters; do not use *, ?, ~, =, &lt; or &gt;. Example: T-001.",IF(COUNTIFS('Exits'!$A$9:$A$608,A213)&lt;&gt;1,"Exit ID is duplicated",IF(B213="","Enter the parent trade ID",IF(IF(IFERROR(OR(CODE(UPPER(LEFT(B213,1)))&lt;65,CODE(UPPER(LEFT(B213,1)))&gt;90),TRUE),TRUE,OR(NOT(ISTEXT(B213)),LEN(B213)&gt;64,LEN(B213)&lt;&gt;LEN(SUBSTITUTE(B213,"*","")),LEN(B213)&lt;&gt;LEN(SUBSTITUTE(B213,"?","")),LEN(B213)&lt;&gt;LEN(SUBSTITUTE(B213,"~","")),LEN(B213)&lt;&gt;LEN(SUBSTITUTE(B213,"=","")),LEN(B213)&lt;&gt;LEN(SUBSTITUTE(B213,"&lt;","")),LEN(B213)&lt;&gt;LEN(SUBSTITUTE(B213,"&gt;","")))),"IDs: text starting with A–Z, up to 64 characters; do not use *, ?, ~, =, &lt; or &gt;. Example: T-001.",IF(COUNTIFS('Trades'!$A$9:$A$208,B213)&lt;&gt;1,"Parent trade ID must match one Trades row",IF(NOT(ISNUMBER(C213)),"Enter a valid closing date/time",IF(OR(C213&lt;1,C213&gt;2958465),"Enter a valid closing date/time",IF(NOT(ISNUMBER(D213)),"Enter a positive closed quantity",IF(OR(D213&lt;=0,D213&gt;1000000,ROUND(D213,8)&lt;&gt;D213),"Enter a positive closed quantity",IF(NOT(ISNUMBER(INDEX('Trades'!$D$9:$D$208,MATCH(B213,'Trades'!$A$9:$A$208,0)))),"Enter a valid opening date/time",IF(C213&lt;INDEX('Trades'!$D$9:$D$208,MATCH(B213,'Trades'!$A$9:$A$208,0)),"Exit precedes the opening",IF(AND(E213&lt;&gt;"",OR(NOT(ISNUMBER(E213)),E213&lt;=0)),"Enter a positive price or leave blank",IF(AND(F213&lt;&gt;"",NOT(ISNUMBER(F213))),"Gross P&amp;L must be numeric or blank",IF(AND(ISNUMBER(F213),OR(ABS(F213)&gt;1000000000,ROUND(F213,2)&lt;&gt;F213)),"Money: at most 2 decimals; absolute input value ≤ 1,000,000,000.",""))))))))))))))))</x:f>
      </x:c>
      <x:c r="I213" s="29" t="str">
        <x:f>IF(ISNUMBER(D213),ROUND(D213,8),"")</x:f>
      </x:c>
      <x:c r="J213" s="29" t="n">
        <x:f>IF(ISNUMBER(F213),1,0)</x:f>
        <x:v>0</x:v>
      </x:c>
      <x:c r="K213" s="29" t="n">
        <x:f>IF(COUNTA(A213:F213)=0,0,1)</x:f>
        <x:v>0</x:v>
      </x:c>
    </x:row>
    <x:row r="214" ht="36" customHeight="1">
      <x:c r="A214" s="34"/>
      <x:c r="B214" s="34"/>
      <x:c r="C214" s="35"/>
      <x:c r="D214" s="36"/>
      <x:c r="E214" s="36"/>
      <x:c r="F214" s="37"/>
      <x:c r="G214" s="38" t="n">
        <x:f>IF(K214=0,0,IF(H214="",1,-1))</x:f>
        <x:v>0</x:v>
      </x:c>
      <x:c r="H214" s="33" t="str">
        <x:f>IF(K214=0,"",IF(A214="","Enter an exit ID",IF(IF(IFERROR(OR(CODE(UPPER(LEFT(A214,1)))&lt;65,CODE(UPPER(LEFT(A214,1)))&gt;90),TRUE),TRUE,OR(NOT(ISTEXT(A214)),LEN(A214)&gt;64,LEN(A214)&lt;&gt;LEN(SUBSTITUTE(A214,"*","")),LEN(A214)&lt;&gt;LEN(SUBSTITUTE(A214,"?","")),LEN(A214)&lt;&gt;LEN(SUBSTITUTE(A214,"~","")),LEN(A214)&lt;&gt;LEN(SUBSTITUTE(A214,"=","")),LEN(A214)&lt;&gt;LEN(SUBSTITUTE(A214,"&lt;","")),LEN(A214)&lt;&gt;LEN(SUBSTITUTE(A214,"&gt;","")))),"IDs: text starting with A–Z, up to 64 characters; do not use *, ?, ~, =, &lt; or &gt;. Example: T-001.",IF(COUNTIFS('Exits'!$A$9:$A$608,A214)&lt;&gt;1,"Exit ID is duplicated",IF(B214="","Enter the parent trade ID",IF(IF(IFERROR(OR(CODE(UPPER(LEFT(B214,1)))&lt;65,CODE(UPPER(LEFT(B214,1)))&gt;90),TRUE),TRUE,OR(NOT(ISTEXT(B214)),LEN(B214)&gt;64,LEN(B214)&lt;&gt;LEN(SUBSTITUTE(B214,"*","")),LEN(B214)&lt;&gt;LEN(SUBSTITUTE(B214,"?","")),LEN(B214)&lt;&gt;LEN(SUBSTITUTE(B214,"~","")),LEN(B214)&lt;&gt;LEN(SUBSTITUTE(B214,"=","")),LEN(B214)&lt;&gt;LEN(SUBSTITUTE(B214,"&lt;","")),LEN(B214)&lt;&gt;LEN(SUBSTITUTE(B214,"&gt;","")))),"IDs: text starting with A–Z, up to 64 characters; do not use *, ?, ~, =, &lt; or &gt;. Example: T-001.",IF(COUNTIFS('Trades'!$A$9:$A$208,B214)&lt;&gt;1,"Parent trade ID must match one Trades row",IF(NOT(ISNUMBER(C214)),"Enter a valid closing date/time",IF(OR(C214&lt;1,C214&gt;2958465),"Enter a valid closing date/time",IF(NOT(ISNUMBER(D214)),"Enter a positive closed quantity",IF(OR(D214&lt;=0,D214&gt;1000000,ROUND(D214,8)&lt;&gt;D214),"Enter a positive closed quantity",IF(NOT(ISNUMBER(INDEX('Trades'!$D$9:$D$208,MATCH(B214,'Trades'!$A$9:$A$208,0)))),"Enter a valid opening date/time",IF(C214&lt;INDEX('Trades'!$D$9:$D$208,MATCH(B214,'Trades'!$A$9:$A$208,0)),"Exit precedes the opening",IF(AND(E214&lt;&gt;"",OR(NOT(ISNUMBER(E214)),E214&lt;=0)),"Enter a positive price or leave blank",IF(AND(F214&lt;&gt;"",NOT(ISNUMBER(F214))),"Gross P&amp;L must be numeric or blank",IF(AND(ISNUMBER(F214),OR(ABS(F214)&gt;1000000000,ROUND(F214,2)&lt;&gt;F214)),"Money: at most 2 decimals; absolute input value ≤ 1,000,000,000.",""))))))))))))))))</x:f>
      </x:c>
      <x:c r="I214" s="29" t="str">
        <x:f>IF(ISNUMBER(D214),ROUND(D214,8),"")</x:f>
      </x:c>
      <x:c r="J214" s="29" t="n">
        <x:f>IF(ISNUMBER(F214),1,0)</x:f>
        <x:v>0</x:v>
      </x:c>
      <x:c r="K214" s="29" t="n">
        <x:f>IF(COUNTA(A214:F214)=0,0,1)</x:f>
        <x:v>0</x:v>
      </x:c>
    </x:row>
    <x:row r="215" ht="36" customHeight="1">
      <x:c r="A215" s="34"/>
      <x:c r="B215" s="34"/>
      <x:c r="C215" s="35"/>
      <x:c r="D215" s="36"/>
      <x:c r="E215" s="36"/>
      <x:c r="F215" s="37"/>
      <x:c r="G215" s="38" t="n">
        <x:f>IF(K215=0,0,IF(H215="",1,-1))</x:f>
        <x:v>0</x:v>
      </x:c>
      <x:c r="H215" s="33" t="str">
        <x:f>IF(K215=0,"",IF(A215="","Enter an exit ID",IF(IF(IFERROR(OR(CODE(UPPER(LEFT(A215,1)))&lt;65,CODE(UPPER(LEFT(A215,1)))&gt;90),TRUE),TRUE,OR(NOT(ISTEXT(A215)),LEN(A215)&gt;64,LEN(A215)&lt;&gt;LEN(SUBSTITUTE(A215,"*","")),LEN(A215)&lt;&gt;LEN(SUBSTITUTE(A215,"?","")),LEN(A215)&lt;&gt;LEN(SUBSTITUTE(A215,"~","")),LEN(A215)&lt;&gt;LEN(SUBSTITUTE(A215,"=","")),LEN(A215)&lt;&gt;LEN(SUBSTITUTE(A215,"&lt;","")),LEN(A215)&lt;&gt;LEN(SUBSTITUTE(A215,"&gt;","")))),"IDs: text starting with A–Z, up to 64 characters; do not use *, ?, ~, =, &lt; or &gt;. Example: T-001.",IF(COUNTIFS('Exits'!$A$9:$A$608,A215)&lt;&gt;1,"Exit ID is duplicated",IF(B215="","Enter the parent trade ID",IF(IF(IFERROR(OR(CODE(UPPER(LEFT(B215,1)))&lt;65,CODE(UPPER(LEFT(B215,1)))&gt;90),TRUE),TRUE,OR(NOT(ISTEXT(B215)),LEN(B215)&gt;64,LEN(B215)&lt;&gt;LEN(SUBSTITUTE(B215,"*","")),LEN(B215)&lt;&gt;LEN(SUBSTITUTE(B215,"?","")),LEN(B215)&lt;&gt;LEN(SUBSTITUTE(B215,"~","")),LEN(B215)&lt;&gt;LEN(SUBSTITUTE(B215,"=","")),LEN(B215)&lt;&gt;LEN(SUBSTITUTE(B215,"&lt;","")),LEN(B215)&lt;&gt;LEN(SUBSTITUTE(B215,"&gt;","")))),"IDs: text starting with A–Z, up to 64 characters; do not use *, ?, ~, =, &lt; or &gt;. Example: T-001.",IF(COUNTIFS('Trades'!$A$9:$A$208,B215)&lt;&gt;1,"Parent trade ID must match one Trades row",IF(NOT(ISNUMBER(C215)),"Enter a valid closing date/time",IF(OR(C215&lt;1,C215&gt;2958465),"Enter a valid closing date/time",IF(NOT(ISNUMBER(D215)),"Enter a positive closed quantity",IF(OR(D215&lt;=0,D215&gt;1000000,ROUND(D215,8)&lt;&gt;D215),"Enter a positive closed quantity",IF(NOT(ISNUMBER(INDEX('Trades'!$D$9:$D$208,MATCH(B215,'Trades'!$A$9:$A$208,0)))),"Enter a valid opening date/time",IF(C215&lt;INDEX('Trades'!$D$9:$D$208,MATCH(B215,'Trades'!$A$9:$A$208,0)),"Exit precedes the opening",IF(AND(E215&lt;&gt;"",OR(NOT(ISNUMBER(E215)),E215&lt;=0)),"Enter a positive price or leave blank",IF(AND(F215&lt;&gt;"",NOT(ISNUMBER(F215))),"Gross P&amp;L must be numeric or blank",IF(AND(ISNUMBER(F215),OR(ABS(F215)&gt;1000000000,ROUND(F215,2)&lt;&gt;F215)),"Money: at most 2 decimals; absolute input value ≤ 1,000,000,000.",""))))))))))))))))</x:f>
      </x:c>
      <x:c r="I215" s="29" t="str">
        <x:f>IF(ISNUMBER(D215),ROUND(D215,8),"")</x:f>
      </x:c>
      <x:c r="J215" s="29" t="n">
        <x:f>IF(ISNUMBER(F215),1,0)</x:f>
        <x:v>0</x:v>
      </x:c>
      <x:c r="K215" s="29" t="n">
        <x:f>IF(COUNTA(A215:F215)=0,0,1)</x:f>
        <x:v>0</x:v>
      </x:c>
    </x:row>
    <x:row r="216" ht="36" customHeight="1">
      <x:c r="A216" s="34"/>
      <x:c r="B216" s="34"/>
      <x:c r="C216" s="35"/>
      <x:c r="D216" s="36"/>
      <x:c r="E216" s="36"/>
      <x:c r="F216" s="37"/>
      <x:c r="G216" s="38" t="n">
        <x:f>IF(K216=0,0,IF(H216="",1,-1))</x:f>
        <x:v>0</x:v>
      </x:c>
      <x:c r="H216" s="33" t="str">
        <x:f>IF(K216=0,"",IF(A216="","Enter an exit ID",IF(IF(IFERROR(OR(CODE(UPPER(LEFT(A216,1)))&lt;65,CODE(UPPER(LEFT(A216,1)))&gt;90),TRUE),TRUE,OR(NOT(ISTEXT(A216)),LEN(A216)&gt;64,LEN(A216)&lt;&gt;LEN(SUBSTITUTE(A216,"*","")),LEN(A216)&lt;&gt;LEN(SUBSTITUTE(A216,"?","")),LEN(A216)&lt;&gt;LEN(SUBSTITUTE(A216,"~","")),LEN(A216)&lt;&gt;LEN(SUBSTITUTE(A216,"=","")),LEN(A216)&lt;&gt;LEN(SUBSTITUTE(A216,"&lt;","")),LEN(A216)&lt;&gt;LEN(SUBSTITUTE(A216,"&gt;","")))),"IDs: text starting with A–Z, up to 64 characters; do not use *, ?, ~, =, &lt; or &gt;. Example: T-001.",IF(COUNTIFS('Exits'!$A$9:$A$608,A216)&lt;&gt;1,"Exit ID is duplicated",IF(B216="","Enter the parent trade ID",IF(IF(IFERROR(OR(CODE(UPPER(LEFT(B216,1)))&lt;65,CODE(UPPER(LEFT(B216,1)))&gt;90),TRUE),TRUE,OR(NOT(ISTEXT(B216)),LEN(B216)&gt;64,LEN(B216)&lt;&gt;LEN(SUBSTITUTE(B216,"*","")),LEN(B216)&lt;&gt;LEN(SUBSTITUTE(B216,"?","")),LEN(B216)&lt;&gt;LEN(SUBSTITUTE(B216,"~","")),LEN(B216)&lt;&gt;LEN(SUBSTITUTE(B216,"=","")),LEN(B216)&lt;&gt;LEN(SUBSTITUTE(B216,"&lt;","")),LEN(B216)&lt;&gt;LEN(SUBSTITUTE(B216,"&gt;","")))),"IDs: text starting with A–Z, up to 64 characters; do not use *, ?, ~, =, &lt; or &gt;. Example: T-001.",IF(COUNTIFS('Trades'!$A$9:$A$208,B216)&lt;&gt;1,"Parent trade ID must match one Trades row",IF(NOT(ISNUMBER(C216)),"Enter a valid closing date/time",IF(OR(C216&lt;1,C216&gt;2958465),"Enter a valid closing date/time",IF(NOT(ISNUMBER(D216)),"Enter a positive closed quantity",IF(OR(D216&lt;=0,D216&gt;1000000,ROUND(D216,8)&lt;&gt;D216),"Enter a positive closed quantity",IF(NOT(ISNUMBER(INDEX('Trades'!$D$9:$D$208,MATCH(B216,'Trades'!$A$9:$A$208,0)))),"Enter a valid opening date/time",IF(C216&lt;INDEX('Trades'!$D$9:$D$208,MATCH(B216,'Trades'!$A$9:$A$208,0)),"Exit precedes the opening",IF(AND(E216&lt;&gt;"",OR(NOT(ISNUMBER(E216)),E216&lt;=0)),"Enter a positive price or leave blank",IF(AND(F216&lt;&gt;"",NOT(ISNUMBER(F216))),"Gross P&amp;L must be numeric or blank",IF(AND(ISNUMBER(F216),OR(ABS(F216)&gt;1000000000,ROUND(F216,2)&lt;&gt;F216)),"Money: at most 2 decimals; absolute input value ≤ 1,000,000,000.",""))))))))))))))))</x:f>
      </x:c>
      <x:c r="I216" s="29" t="str">
        <x:f>IF(ISNUMBER(D216),ROUND(D216,8),"")</x:f>
      </x:c>
      <x:c r="J216" s="29" t="n">
        <x:f>IF(ISNUMBER(F216),1,0)</x:f>
        <x:v>0</x:v>
      </x:c>
      <x:c r="K216" s="29" t="n">
        <x:f>IF(COUNTA(A216:F216)=0,0,1)</x:f>
        <x:v>0</x:v>
      </x:c>
    </x:row>
    <x:row r="217" ht="36" customHeight="1">
      <x:c r="A217" s="34"/>
      <x:c r="B217" s="34"/>
      <x:c r="C217" s="35"/>
      <x:c r="D217" s="36"/>
      <x:c r="E217" s="36"/>
      <x:c r="F217" s="37"/>
      <x:c r="G217" s="38" t="n">
        <x:f>IF(K217=0,0,IF(H217="",1,-1))</x:f>
        <x:v>0</x:v>
      </x:c>
      <x:c r="H217" s="33" t="str">
        <x:f>IF(K217=0,"",IF(A217="","Enter an exit ID",IF(IF(IFERROR(OR(CODE(UPPER(LEFT(A217,1)))&lt;65,CODE(UPPER(LEFT(A217,1)))&gt;90),TRUE),TRUE,OR(NOT(ISTEXT(A217)),LEN(A217)&gt;64,LEN(A217)&lt;&gt;LEN(SUBSTITUTE(A217,"*","")),LEN(A217)&lt;&gt;LEN(SUBSTITUTE(A217,"?","")),LEN(A217)&lt;&gt;LEN(SUBSTITUTE(A217,"~","")),LEN(A217)&lt;&gt;LEN(SUBSTITUTE(A217,"=","")),LEN(A217)&lt;&gt;LEN(SUBSTITUTE(A217,"&lt;","")),LEN(A217)&lt;&gt;LEN(SUBSTITUTE(A217,"&gt;","")))),"IDs: text starting with A–Z, up to 64 characters; do not use *, ?, ~, =, &lt; or &gt;. Example: T-001.",IF(COUNTIFS('Exits'!$A$9:$A$608,A217)&lt;&gt;1,"Exit ID is duplicated",IF(B217="","Enter the parent trade ID",IF(IF(IFERROR(OR(CODE(UPPER(LEFT(B217,1)))&lt;65,CODE(UPPER(LEFT(B217,1)))&gt;90),TRUE),TRUE,OR(NOT(ISTEXT(B217)),LEN(B217)&gt;64,LEN(B217)&lt;&gt;LEN(SUBSTITUTE(B217,"*","")),LEN(B217)&lt;&gt;LEN(SUBSTITUTE(B217,"?","")),LEN(B217)&lt;&gt;LEN(SUBSTITUTE(B217,"~","")),LEN(B217)&lt;&gt;LEN(SUBSTITUTE(B217,"=","")),LEN(B217)&lt;&gt;LEN(SUBSTITUTE(B217,"&lt;","")),LEN(B217)&lt;&gt;LEN(SUBSTITUTE(B217,"&gt;","")))),"IDs: text starting with A–Z, up to 64 characters; do not use *, ?, ~, =, &lt; or &gt;. Example: T-001.",IF(COUNTIFS('Trades'!$A$9:$A$208,B217)&lt;&gt;1,"Parent trade ID must match one Trades row",IF(NOT(ISNUMBER(C217)),"Enter a valid closing date/time",IF(OR(C217&lt;1,C217&gt;2958465),"Enter a valid closing date/time",IF(NOT(ISNUMBER(D217)),"Enter a positive closed quantity",IF(OR(D217&lt;=0,D217&gt;1000000,ROUND(D217,8)&lt;&gt;D217),"Enter a positive closed quantity",IF(NOT(ISNUMBER(INDEX('Trades'!$D$9:$D$208,MATCH(B217,'Trades'!$A$9:$A$208,0)))),"Enter a valid opening date/time",IF(C217&lt;INDEX('Trades'!$D$9:$D$208,MATCH(B217,'Trades'!$A$9:$A$208,0)),"Exit precedes the opening",IF(AND(E217&lt;&gt;"",OR(NOT(ISNUMBER(E217)),E217&lt;=0)),"Enter a positive price or leave blank",IF(AND(F217&lt;&gt;"",NOT(ISNUMBER(F217))),"Gross P&amp;L must be numeric or blank",IF(AND(ISNUMBER(F217),OR(ABS(F217)&gt;1000000000,ROUND(F217,2)&lt;&gt;F217)),"Money: at most 2 decimals; absolute input value ≤ 1,000,000,000.",""))))))))))))))))</x:f>
      </x:c>
      <x:c r="I217" s="29" t="str">
        <x:f>IF(ISNUMBER(D217),ROUND(D217,8),"")</x:f>
      </x:c>
      <x:c r="J217" s="29" t="n">
        <x:f>IF(ISNUMBER(F217),1,0)</x:f>
        <x:v>0</x:v>
      </x:c>
      <x:c r="K217" s="29" t="n">
        <x:f>IF(COUNTA(A217:F217)=0,0,1)</x:f>
        <x:v>0</x:v>
      </x:c>
    </x:row>
    <x:row r="218" ht="36" customHeight="1">
      <x:c r="A218" s="34"/>
      <x:c r="B218" s="34"/>
      <x:c r="C218" s="35"/>
      <x:c r="D218" s="36"/>
      <x:c r="E218" s="36"/>
      <x:c r="F218" s="37"/>
      <x:c r="G218" s="38" t="n">
        <x:f>IF(K218=0,0,IF(H218="",1,-1))</x:f>
        <x:v>0</x:v>
      </x:c>
      <x:c r="H218" s="33" t="str">
        <x:f>IF(K218=0,"",IF(A218="","Enter an exit ID",IF(IF(IFERROR(OR(CODE(UPPER(LEFT(A218,1)))&lt;65,CODE(UPPER(LEFT(A218,1)))&gt;90),TRUE),TRUE,OR(NOT(ISTEXT(A218)),LEN(A218)&gt;64,LEN(A218)&lt;&gt;LEN(SUBSTITUTE(A218,"*","")),LEN(A218)&lt;&gt;LEN(SUBSTITUTE(A218,"?","")),LEN(A218)&lt;&gt;LEN(SUBSTITUTE(A218,"~","")),LEN(A218)&lt;&gt;LEN(SUBSTITUTE(A218,"=","")),LEN(A218)&lt;&gt;LEN(SUBSTITUTE(A218,"&lt;","")),LEN(A218)&lt;&gt;LEN(SUBSTITUTE(A218,"&gt;","")))),"IDs: text starting with A–Z, up to 64 characters; do not use *, ?, ~, =, &lt; or &gt;. Example: T-001.",IF(COUNTIFS('Exits'!$A$9:$A$608,A218)&lt;&gt;1,"Exit ID is duplicated",IF(B218="","Enter the parent trade ID",IF(IF(IFERROR(OR(CODE(UPPER(LEFT(B218,1)))&lt;65,CODE(UPPER(LEFT(B218,1)))&gt;90),TRUE),TRUE,OR(NOT(ISTEXT(B218)),LEN(B218)&gt;64,LEN(B218)&lt;&gt;LEN(SUBSTITUTE(B218,"*","")),LEN(B218)&lt;&gt;LEN(SUBSTITUTE(B218,"?","")),LEN(B218)&lt;&gt;LEN(SUBSTITUTE(B218,"~","")),LEN(B218)&lt;&gt;LEN(SUBSTITUTE(B218,"=","")),LEN(B218)&lt;&gt;LEN(SUBSTITUTE(B218,"&lt;","")),LEN(B218)&lt;&gt;LEN(SUBSTITUTE(B218,"&gt;","")))),"IDs: text starting with A–Z, up to 64 characters; do not use *, ?, ~, =, &lt; or &gt;. Example: T-001.",IF(COUNTIFS('Trades'!$A$9:$A$208,B218)&lt;&gt;1,"Parent trade ID must match one Trades row",IF(NOT(ISNUMBER(C218)),"Enter a valid closing date/time",IF(OR(C218&lt;1,C218&gt;2958465),"Enter a valid closing date/time",IF(NOT(ISNUMBER(D218)),"Enter a positive closed quantity",IF(OR(D218&lt;=0,D218&gt;1000000,ROUND(D218,8)&lt;&gt;D218),"Enter a positive closed quantity",IF(NOT(ISNUMBER(INDEX('Trades'!$D$9:$D$208,MATCH(B218,'Trades'!$A$9:$A$208,0)))),"Enter a valid opening date/time",IF(C218&lt;INDEX('Trades'!$D$9:$D$208,MATCH(B218,'Trades'!$A$9:$A$208,0)),"Exit precedes the opening",IF(AND(E218&lt;&gt;"",OR(NOT(ISNUMBER(E218)),E218&lt;=0)),"Enter a positive price or leave blank",IF(AND(F218&lt;&gt;"",NOT(ISNUMBER(F218))),"Gross P&amp;L must be numeric or blank",IF(AND(ISNUMBER(F218),OR(ABS(F218)&gt;1000000000,ROUND(F218,2)&lt;&gt;F218)),"Money: at most 2 decimals; absolute input value ≤ 1,000,000,000.",""))))))))))))))))</x:f>
      </x:c>
      <x:c r="I218" s="29" t="str">
        <x:f>IF(ISNUMBER(D218),ROUND(D218,8),"")</x:f>
      </x:c>
      <x:c r="J218" s="29" t="n">
        <x:f>IF(ISNUMBER(F218),1,0)</x:f>
        <x:v>0</x:v>
      </x:c>
      <x:c r="K218" s="29" t="n">
        <x:f>IF(COUNTA(A218:F218)=0,0,1)</x:f>
        <x:v>0</x:v>
      </x:c>
    </x:row>
    <x:row r="219" ht="36" customHeight="1">
      <x:c r="A219" s="34"/>
      <x:c r="B219" s="34"/>
      <x:c r="C219" s="35"/>
      <x:c r="D219" s="36"/>
      <x:c r="E219" s="36"/>
      <x:c r="F219" s="37"/>
      <x:c r="G219" s="38" t="n">
        <x:f>IF(K219=0,0,IF(H219="",1,-1))</x:f>
        <x:v>0</x:v>
      </x:c>
      <x:c r="H219" s="33" t="str">
        <x:f>IF(K219=0,"",IF(A219="","Enter an exit ID",IF(IF(IFERROR(OR(CODE(UPPER(LEFT(A219,1)))&lt;65,CODE(UPPER(LEFT(A219,1)))&gt;90),TRUE),TRUE,OR(NOT(ISTEXT(A219)),LEN(A219)&gt;64,LEN(A219)&lt;&gt;LEN(SUBSTITUTE(A219,"*","")),LEN(A219)&lt;&gt;LEN(SUBSTITUTE(A219,"?","")),LEN(A219)&lt;&gt;LEN(SUBSTITUTE(A219,"~","")),LEN(A219)&lt;&gt;LEN(SUBSTITUTE(A219,"=","")),LEN(A219)&lt;&gt;LEN(SUBSTITUTE(A219,"&lt;","")),LEN(A219)&lt;&gt;LEN(SUBSTITUTE(A219,"&gt;","")))),"IDs: text starting with A–Z, up to 64 characters; do not use *, ?, ~, =, &lt; or &gt;. Example: T-001.",IF(COUNTIFS('Exits'!$A$9:$A$608,A219)&lt;&gt;1,"Exit ID is duplicated",IF(B219="","Enter the parent trade ID",IF(IF(IFERROR(OR(CODE(UPPER(LEFT(B219,1)))&lt;65,CODE(UPPER(LEFT(B219,1)))&gt;90),TRUE),TRUE,OR(NOT(ISTEXT(B219)),LEN(B219)&gt;64,LEN(B219)&lt;&gt;LEN(SUBSTITUTE(B219,"*","")),LEN(B219)&lt;&gt;LEN(SUBSTITUTE(B219,"?","")),LEN(B219)&lt;&gt;LEN(SUBSTITUTE(B219,"~","")),LEN(B219)&lt;&gt;LEN(SUBSTITUTE(B219,"=","")),LEN(B219)&lt;&gt;LEN(SUBSTITUTE(B219,"&lt;","")),LEN(B219)&lt;&gt;LEN(SUBSTITUTE(B219,"&gt;","")))),"IDs: text starting with A–Z, up to 64 characters; do not use *, ?, ~, =, &lt; or &gt;. Example: T-001.",IF(COUNTIFS('Trades'!$A$9:$A$208,B219)&lt;&gt;1,"Parent trade ID must match one Trades row",IF(NOT(ISNUMBER(C219)),"Enter a valid closing date/time",IF(OR(C219&lt;1,C219&gt;2958465),"Enter a valid closing date/time",IF(NOT(ISNUMBER(D219)),"Enter a positive closed quantity",IF(OR(D219&lt;=0,D219&gt;1000000,ROUND(D219,8)&lt;&gt;D219),"Enter a positive closed quantity",IF(NOT(ISNUMBER(INDEX('Trades'!$D$9:$D$208,MATCH(B219,'Trades'!$A$9:$A$208,0)))),"Enter a valid opening date/time",IF(C219&lt;INDEX('Trades'!$D$9:$D$208,MATCH(B219,'Trades'!$A$9:$A$208,0)),"Exit precedes the opening",IF(AND(E219&lt;&gt;"",OR(NOT(ISNUMBER(E219)),E219&lt;=0)),"Enter a positive price or leave blank",IF(AND(F219&lt;&gt;"",NOT(ISNUMBER(F219))),"Gross P&amp;L must be numeric or blank",IF(AND(ISNUMBER(F219),OR(ABS(F219)&gt;1000000000,ROUND(F219,2)&lt;&gt;F219)),"Money: at most 2 decimals; absolute input value ≤ 1,000,000,000.",""))))))))))))))))</x:f>
      </x:c>
      <x:c r="I219" s="29" t="str">
        <x:f>IF(ISNUMBER(D219),ROUND(D219,8),"")</x:f>
      </x:c>
      <x:c r="J219" s="29" t="n">
        <x:f>IF(ISNUMBER(F219),1,0)</x:f>
        <x:v>0</x:v>
      </x:c>
      <x:c r="K219" s="29" t="n">
        <x:f>IF(COUNTA(A219:F219)=0,0,1)</x:f>
        <x:v>0</x:v>
      </x:c>
    </x:row>
    <x:row r="220" ht="36" customHeight="1">
      <x:c r="A220" s="34"/>
      <x:c r="B220" s="34"/>
      <x:c r="C220" s="35"/>
      <x:c r="D220" s="36"/>
      <x:c r="E220" s="36"/>
      <x:c r="F220" s="37"/>
      <x:c r="G220" s="38" t="n">
        <x:f>IF(K220=0,0,IF(H220="",1,-1))</x:f>
        <x:v>0</x:v>
      </x:c>
      <x:c r="H220" s="33" t="str">
        <x:f>IF(K220=0,"",IF(A220="","Enter an exit ID",IF(IF(IFERROR(OR(CODE(UPPER(LEFT(A220,1)))&lt;65,CODE(UPPER(LEFT(A220,1)))&gt;90),TRUE),TRUE,OR(NOT(ISTEXT(A220)),LEN(A220)&gt;64,LEN(A220)&lt;&gt;LEN(SUBSTITUTE(A220,"*","")),LEN(A220)&lt;&gt;LEN(SUBSTITUTE(A220,"?","")),LEN(A220)&lt;&gt;LEN(SUBSTITUTE(A220,"~","")),LEN(A220)&lt;&gt;LEN(SUBSTITUTE(A220,"=","")),LEN(A220)&lt;&gt;LEN(SUBSTITUTE(A220,"&lt;","")),LEN(A220)&lt;&gt;LEN(SUBSTITUTE(A220,"&gt;","")))),"IDs: text starting with A–Z, up to 64 characters; do not use *, ?, ~, =, &lt; or &gt;. Example: T-001.",IF(COUNTIFS('Exits'!$A$9:$A$608,A220)&lt;&gt;1,"Exit ID is duplicated",IF(B220="","Enter the parent trade ID",IF(IF(IFERROR(OR(CODE(UPPER(LEFT(B220,1)))&lt;65,CODE(UPPER(LEFT(B220,1)))&gt;90),TRUE),TRUE,OR(NOT(ISTEXT(B220)),LEN(B220)&gt;64,LEN(B220)&lt;&gt;LEN(SUBSTITUTE(B220,"*","")),LEN(B220)&lt;&gt;LEN(SUBSTITUTE(B220,"?","")),LEN(B220)&lt;&gt;LEN(SUBSTITUTE(B220,"~","")),LEN(B220)&lt;&gt;LEN(SUBSTITUTE(B220,"=","")),LEN(B220)&lt;&gt;LEN(SUBSTITUTE(B220,"&lt;","")),LEN(B220)&lt;&gt;LEN(SUBSTITUTE(B220,"&gt;","")))),"IDs: text starting with A–Z, up to 64 characters; do not use *, ?, ~, =, &lt; or &gt;. Example: T-001.",IF(COUNTIFS('Trades'!$A$9:$A$208,B220)&lt;&gt;1,"Parent trade ID must match one Trades row",IF(NOT(ISNUMBER(C220)),"Enter a valid closing date/time",IF(OR(C220&lt;1,C220&gt;2958465),"Enter a valid closing date/time",IF(NOT(ISNUMBER(D220)),"Enter a positive closed quantity",IF(OR(D220&lt;=0,D220&gt;1000000,ROUND(D220,8)&lt;&gt;D220),"Enter a positive closed quantity",IF(NOT(ISNUMBER(INDEX('Trades'!$D$9:$D$208,MATCH(B220,'Trades'!$A$9:$A$208,0)))),"Enter a valid opening date/time",IF(C220&lt;INDEX('Trades'!$D$9:$D$208,MATCH(B220,'Trades'!$A$9:$A$208,0)),"Exit precedes the opening",IF(AND(E220&lt;&gt;"",OR(NOT(ISNUMBER(E220)),E220&lt;=0)),"Enter a positive price or leave blank",IF(AND(F220&lt;&gt;"",NOT(ISNUMBER(F220))),"Gross P&amp;L must be numeric or blank",IF(AND(ISNUMBER(F220),OR(ABS(F220)&gt;1000000000,ROUND(F220,2)&lt;&gt;F220)),"Money: at most 2 decimals; absolute input value ≤ 1,000,000,000.",""))))))))))))))))</x:f>
      </x:c>
      <x:c r="I220" s="29" t="str">
        <x:f>IF(ISNUMBER(D220),ROUND(D220,8),"")</x:f>
      </x:c>
      <x:c r="J220" s="29" t="n">
        <x:f>IF(ISNUMBER(F220),1,0)</x:f>
        <x:v>0</x:v>
      </x:c>
      <x:c r="K220" s="29" t="n">
        <x:f>IF(COUNTA(A220:F220)=0,0,1)</x:f>
        <x:v>0</x:v>
      </x:c>
    </x:row>
    <x:row r="221" ht="36" customHeight="1">
      <x:c r="A221" s="34"/>
      <x:c r="B221" s="34"/>
      <x:c r="C221" s="35"/>
      <x:c r="D221" s="36"/>
      <x:c r="E221" s="36"/>
      <x:c r="F221" s="37"/>
      <x:c r="G221" s="38" t="n">
        <x:f>IF(K221=0,0,IF(H221="",1,-1))</x:f>
        <x:v>0</x:v>
      </x:c>
      <x:c r="H221" s="33" t="str">
        <x:f>IF(K221=0,"",IF(A221="","Enter an exit ID",IF(IF(IFERROR(OR(CODE(UPPER(LEFT(A221,1)))&lt;65,CODE(UPPER(LEFT(A221,1)))&gt;90),TRUE),TRUE,OR(NOT(ISTEXT(A221)),LEN(A221)&gt;64,LEN(A221)&lt;&gt;LEN(SUBSTITUTE(A221,"*","")),LEN(A221)&lt;&gt;LEN(SUBSTITUTE(A221,"?","")),LEN(A221)&lt;&gt;LEN(SUBSTITUTE(A221,"~","")),LEN(A221)&lt;&gt;LEN(SUBSTITUTE(A221,"=","")),LEN(A221)&lt;&gt;LEN(SUBSTITUTE(A221,"&lt;","")),LEN(A221)&lt;&gt;LEN(SUBSTITUTE(A221,"&gt;","")))),"IDs: text starting with A–Z, up to 64 characters; do not use *, ?, ~, =, &lt; or &gt;. Example: T-001.",IF(COUNTIFS('Exits'!$A$9:$A$608,A221)&lt;&gt;1,"Exit ID is duplicated",IF(B221="","Enter the parent trade ID",IF(IF(IFERROR(OR(CODE(UPPER(LEFT(B221,1)))&lt;65,CODE(UPPER(LEFT(B221,1)))&gt;90),TRUE),TRUE,OR(NOT(ISTEXT(B221)),LEN(B221)&gt;64,LEN(B221)&lt;&gt;LEN(SUBSTITUTE(B221,"*","")),LEN(B221)&lt;&gt;LEN(SUBSTITUTE(B221,"?","")),LEN(B221)&lt;&gt;LEN(SUBSTITUTE(B221,"~","")),LEN(B221)&lt;&gt;LEN(SUBSTITUTE(B221,"=","")),LEN(B221)&lt;&gt;LEN(SUBSTITUTE(B221,"&lt;","")),LEN(B221)&lt;&gt;LEN(SUBSTITUTE(B221,"&gt;","")))),"IDs: text starting with A–Z, up to 64 characters; do not use *, ?, ~, =, &lt; or &gt;. Example: T-001.",IF(COUNTIFS('Trades'!$A$9:$A$208,B221)&lt;&gt;1,"Parent trade ID must match one Trades row",IF(NOT(ISNUMBER(C221)),"Enter a valid closing date/time",IF(OR(C221&lt;1,C221&gt;2958465),"Enter a valid closing date/time",IF(NOT(ISNUMBER(D221)),"Enter a positive closed quantity",IF(OR(D221&lt;=0,D221&gt;1000000,ROUND(D221,8)&lt;&gt;D221),"Enter a positive closed quantity",IF(NOT(ISNUMBER(INDEX('Trades'!$D$9:$D$208,MATCH(B221,'Trades'!$A$9:$A$208,0)))),"Enter a valid opening date/time",IF(C221&lt;INDEX('Trades'!$D$9:$D$208,MATCH(B221,'Trades'!$A$9:$A$208,0)),"Exit precedes the opening",IF(AND(E221&lt;&gt;"",OR(NOT(ISNUMBER(E221)),E221&lt;=0)),"Enter a positive price or leave blank",IF(AND(F221&lt;&gt;"",NOT(ISNUMBER(F221))),"Gross P&amp;L must be numeric or blank",IF(AND(ISNUMBER(F221),OR(ABS(F221)&gt;1000000000,ROUND(F221,2)&lt;&gt;F221)),"Money: at most 2 decimals; absolute input value ≤ 1,000,000,000.",""))))))))))))))))</x:f>
      </x:c>
      <x:c r="I221" s="29" t="str">
        <x:f>IF(ISNUMBER(D221),ROUND(D221,8),"")</x:f>
      </x:c>
      <x:c r="J221" s="29" t="n">
        <x:f>IF(ISNUMBER(F221),1,0)</x:f>
        <x:v>0</x:v>
      </x:c>
      <x:c r="K221" s="29" t="n">
        <x:f>IF(COUNTA(A221:F221)=0,0,1)</x:f>
        <x:v>0</x:v>
      </x:c>
    </x:row>
    <x:row r="222" ht="36" customHeight="1">
      <x:c r="A222" s="34"/>
      <x:c r="B222" s="34"/>
      <x:c r="C222" s="35"/>
      <x:c r="D222" s="36"/>
      <x:c r="E222" s="36"/>
      <x:c r="F222" s="37"/>
      <x:c r="G222" s="38" t="n">
        <x:f>IF(K222=0,0,IF(H222="",1,-1))</x:f>
        <x:v>0</x:v>
      </x:c>
      <x:c r="H222" s="33" t="str">
        <x:f>IF(K222=0,"",IF(A222="","Enter an exit ID",IF(IF(IFERROR(OR(CODE(UPPER(LEFT(A222,1)))&lt;65,CODE(UPPER(LEFT(A222,1)))&gt;90),TRUE),TRUE,OR(NOT(ISTEXT(A222)),LEN(A222)&gt;64,LEN(A222)&lt;&gt;LEN(SUBSTITUTE(A222,"*","")),LEN(A222)&lt;&gt;LEN(SUBSTITUTE(A222,"?","")),LEN(A222)&lt;&gt;LEN(SUBSTITUTE(A222,"~","")),LEN(A222)&lt;&gt;LEN(SUBSTITUTE(A222,"=","")),LEN(A222)&lt;&gt;LEN(SUBSTITUTE(A222,"&lt;","")),LEN(A222)&lt;&gt;LEN(SUBSTITUTE(A222,"&gt;","")))),"IDs: text starting with A–Z, up to 64 characters; do not use *, ?, ~, =, &lt; or &gt;. Example: T-001.",IF(COUNTIFS('Exits'!$A$9:$A$608,A222)&lt;&gt;1,"Exit ID is duplicated",IF(B222="","Enter the parent trade ID",IF(IF(IFERROR(OR(CODE(UPPER(LEFT(B222,1)))&lt;65,CODE(UPPER(LEFT(B222,1)))&gt;90),TRUE),TRUE,OR(NOT(ISTEXT(B222)),LEN(B222)&gt;64,LEN(B222)&lt;&gt;LEN(SUBSTITUTE(B222,"*","")),LEN(B222)&lt;&gt;LEN(SUBSTITUTE(B222,"?","")),LEN(B222)&lt;&gt;LEN(SUBSTITUTE(B222,"~","")),LEN(B222)&lt;&gt;LEN(SUBSTITUTE(B222,"=","")),LEN(B222)&lt;&gt;LEN(SUBSTITUTE(B222,"&lt;","")),LEN(B222)&lt;&gt;LEN(SUBSTITUTE(B222,"&gt;","")))),"IDs: text starting with A–Z, up to 64 characters; do not use *, ?, ~, =, &lt; or &gt;. Example: T-001.",IF(COUNTIFS('Trades'!$A$9:$A$208,B222)&lt;&gt;1,"Parent trade ID must match one Trades row",IF(NOT(ISNUMBER(C222)),"Enter a valid closing date/time",IF(OR(C222&lt;1,C222&gt;2958465),"Enter a valid closing date/time",IF(NOT(ISNUMBER(D222)),"Enter a positive closed quantity",IF(OR(D222&lt;=0,D222&gt;1000000,ROUND(D222,8)&lt;&gt;D222),"Enter a positive closed quantity",IF(NOT(ISNUMBER(INDEX('Trades'!$D$9:$D$208,MATCH(B222,'Trades'!$A$9:$A$208,0)))),"Enter a valid opening date/time",IF(C222&lt;INDEX('Trades'!$D$9:$D$208,MATCH(B222,'Trades'!$A$9:$A$208,0)),"Exit precedes the opening",IF(AND(E222&lt;&gt;"",OR(NOT(ISNUMBER(E222)),E222&lt;=0)),"Enter a positive price or leave blank",IF(AND(F222&lt;&gt;"",NOT(ISNUMBER(F222))),"Gross P&amp;L must be numeric or blank",IF(AND(ISNUMBER(F222),OR(ABS(F222)&gt;1000000000,ROUND(F222,2)&lt;&gt;F222)),"Money: at most 2 decimals; absolute input value ≤ 1,000,000,000.",""))))))))))))))))</x:f>
      </x:c>
      <x:c r="I222" s="29" t="str">
        <x:f>IF(ISNUMBER(D222),ROUND(D222,8),"")</x:f>
      </x:c>
      <x:c r="J222" s="29" t="n">
        <x:f>IF(ISNUMBER(F222),1,0)</x:f>
        <x:v>0</x:v>
      </x:c>
      <x:c r="K222" s="29" t="n">
        <x:f>IF(COUNTA(A222:F222)=0,0,1)</x:f>
        <x:v>0</x:v>
      </x:c>
    </x:row>
    <x:row r="223" ht="36" customHeight="1">
      <x:c r="A223" s="34"/>
      <x:c r="B223" s="34"/>
      <x:c r="C223" s="35"/>
      <x:c r="D223" s="36"/>
      <x:c r="E223" s="36"/>
      <x:c r="F223" s="37"/>
      <x:c r="G223" s="38" t="n">
        <x:f>IF(K223=0,0,IF(H223="",1,-1))</x:f>
        <x:v>0</x:v>
      </x:c>
      <x:c r="H223" s="33" t="str">
        <x:f>IF(K223=0,"",IF(A223="","Enter an exit ID",IF(IF(IFERROR(OR(CODE(UPPER(LEFT(A223,1)))&lt;65,CODE(UPPER(LEFT(A223,1)))&gt;90),TRUE),TRUE,OR(NOT(ISTEXT(A223)),LEN(A223)&gt;64,LEN(A223)&lt;&gt;LEN(SUBSTITUTE(A223,"*","")),LEN(A223)&lt;&gt;LEN(SUBSTITUTE(A223,"?","")),LEN(A223)&lt;&gt;LEN(SUBSTITUTE(A223,"~","")),LEN(A223)&lt;&gt;LEN(SUBSTITUTE(A223,"=","")),LEN(A223)&lt;&gt;LEN(SUBSTITUTE(A223,"&lt;","")),LEN(A223)&lt;&gt;LEN(SUBSTITUTE(A223,"&gt;","")))),"IDs: text starting with A–Z, up to 64 characters; do not use *, ?, ~, =, &lt; or &gt;. Example: T-001.",IF(COUNTIFS('Exits'!$A$9:$A$608,A223)&lt;&gt;1,"Exit ID is duplicated",IF(B223="","Enter the parent trade ID",IF(IF(IFERROR(OR(CODE(UPPER(LEFT(B223,1)))&lt;65,CODE(UPPER(LEFT(B223,1)))&gt;90),TRUE),TRUE,OR(NOT(ISTEXT(B223)),LEN(B223)&gt;64,LEN(B223)&lt;&gt;LEN(SUBSTITUTE(B223,"*","")),LEN(B223)&lt;&gt;LEN(SUBSTITUTE(B223,"?","")),LEN(B223)&lt;&gt;LEN(SUBSTITUTE(B223,"~","")),LEN(B223)&lt;&gt;LEN(SUBSTITUTE(B223,"=","")),LEN(B223)&lt;&gt;LEN(SUBSTITUTE(B223,"&lt;","")),LEN(B223)&lt;&gt;LEN(SUBSTITUTE(B223,"&gt;","")))),"IDs: text starting with A–Z, up to 64 characters; do not use *, ?, ~, =, &lt; or &gt;. Example: T-001.",IF(COUNTIFS('Trades'!$A$9:$A$208,B223)&lt;&gt;1,"Parent trade ID must match one Trades row",IF(NOT(ISNUMBER(C223)),"Enter a valid closing date/time",IF(OR(C223&lt;1,C223&gt;2958465),"Enter a valid closing date/time",IF(NOT(ISNUMBER(D223)),"Enter a positive closed quantity",IF(OR(D223&lt;=0,D223&gt;1000000,ROUND(D223,8)&lt;&gt;D223),"Enter a positive closed quantity",IF(NOT(ISNUMBER(INDEX('Trades'!$D$9:$D$208,MATCH(B223,'Trades'!$A$9:$A$208,0)))),"Enter a valid opening date/time",IF(C223&lt;INDEX('Trades'!$D$9:$D$208,MATCH(B223,'Trades'!$A$9:$A$208,0)),"Exit precedes the opening",IF(AND(E223&lt;&gt;"",OR(NOT(ISNUMBER(E223)),E223&lt;=0)),"Enter a positive price or leave blank",IF(AND(F223&lt;&gt;"",NOT(ISNUMBER(F223))),"Gross P&amp;L must be numeric or blank",IF(AND(ISNUMBER(F223),OR(ABS(F223)&gt;1000000000,ROUND(F223,2)&lt;&gt;F223)),"Money: at most 2 decimals; absolute input value ≤ 1,000,000,000.",""))))))))))))))))</x:f>
      </x:c>
      <x:c r="I223" s="29" t="str">
        <x:f>IF(ISNUMBER(D223),ROUND(D223,8),"")</x:f>
      </x:c>
      <x:c r="J223" s="29" t="n">
        <x:f>IF(ISNUMBER(F223),1,0)</x:f>
        <x:v>0</x:v>
      </x:c>
      <x:c r="K223" s="29" t="n">
        <x:f>IF(COUNTA(A223:F223)=0,0,1)</x:f>
        <x:v>0</x:v>
      </x:c>
    </x:row>
    <x:row r="224" ht="36" customHeight="1">
      <x:c r="A224" s="34"/>
      <x:c r="B224" s="34"/>
      <x:c r="C224" s="35"/>
      <x:c r="D224" s="36"/>
      <x:c r="E224" s="36"/>
      <x:c r="F224" s="37"/>
      <x:c r="G224" s="38" t="n">
        <x:f>IF(K224=0,0,IF(H224="",1,-1))</x:f>
        <x:v>0</x:v>
      </x:c>
      <x:c r="H224" s="33" t="str">
        <x:f>IF(K224=0,"",IF(A224="","Enter an exit ID",IF(IF(IFERROR(OR(CODE(UPPER(LEFT(A224,1)))&lt;65,CODE(UPPER(LEFT(A224,1)))&gt;90),TRUE),TRUE,OR(NOT(ISTEXT(A224)),LEN(A224)&gt;64,LEN(A224)&lt;&gt;LEN(SUBSTITUTE(A224,"*","")),LEN(A224)&lt;&gt;LEN(SUBSTITUTE(A224,"?","")),LEN(A224)&lt;&gt;LEN(SUBSTITUTE(A224,"~","")),LEN(A224)&lt;&gt;LEN(SUBSTITUTE(A224,"=","")),LEN(A224)&lt;&gt;LEN(SUBSTITUTE(A224,"&lt;","")),LEN(A224)&lt;&gt;LEN(SUBSTITUTE(A224,"&gt;","")))),"IDs: text starting with A–Z, up to 64 characters; do not use *, ?, ~, =, &lt; or &gt;. Example: T-001.",IF(COUNTIFS('Exits'!$A$9:$A$608,A224)&lt;&gt;1,"Exit ID is duplicated",IF(B224="","Enter the parent trade ID",IF(IF(IFERROR(OR(CODE(UPPER(LEFT(B224,1)))&lt;65,CODE(UPPER(LEFT(B224,1)))&gt;90),TRUE),TRUE,OR(NOT(ISTEXT(B224)),LEN(B224)&gt;64,LEN(B224)&lt;&gt;LEN(SUBSTITUTE(B224,"*","")),LEN(B224)&lt;&gt;LEN(SUBSTITUTE(B224,"?","")),LEN(B224)&lt;&gt;LEN(SUBSTITUTE(B224,"~","")),LEN(B224)&lt;&gt;LEN(SUBSTITUTE(B224,"=","")),LEN(B224)&lt;&gt;LEN(SUBSTITUTE(B224,"&lt;","")),LEN(B224)&lt;&gt;LEN(SUBSTITUTE(B224,"&gt;","")))),"IDs: text starting with A–Z, up to 64 characters; do not use *, ?, ~, =, &lt; or &gt;. Example: T-001.",IF(COUNTIFS('Trades'!$A$9:$A$208,B224)&lt;&gt;1,"Parent trade ID must match one Trades row",IF(NOT(ISNUMBER(C224)),"Enter a valid closing date/time",IF(OR(C224&lt;1,C224&gt;2958465),"Enter a valid closing date/time",IF(NOT(ISNUMBER(D224)),"Enter a positive closed quantity",IF(OR(D224&lt;=0,D224&gt;1000000,ROUND(D224,8)&lt;&gt;D224),"Enter a positive closed quantity",IF(NOT(ISNUMBER(INDEX('Trades'!$D$9:$D$208,MATCH(B224,'Trades'!$A$9:$A$208,0)))),"Enter a valid opening date/time",IF(C224&lt;INDEX('Trades'!$D$9:$D$208,MATCH(B224,'Trades'!$A$9:$A$208,0)),"Exit precedes the opening",IF(AND(E224&lt;&gt;"",OR(NOT(ISNUMBER(E224)),E224&lt;=0)),"Enter a positive price or leave blank",IF(AND(F224&lt;&gt;"",NOT(ISNUMBER(F224))),"Gross P&amp;L must be numeric or blank",IF(AND(ISNUMBER(F224),OR(ABS(F224)&gt;1000000000,ROUND(F224,2)&lt;&gt;F224)),"Money: at most 2 decimals; absolute input value ≤ 1,000,000,000.",""))))))))))))))))</x:f>
      </x:c>
      <x:c r="I224" s="29" t="str">
        <x:f>IF(ISNUMBER(D224),ROUND(D224,8),"")</x:f>
      </x:c>
      <x:c r="J224" s="29" t="n">
        <x:f>IF(ISNUMBER(F224),1,0)</x:f>
        <x:v>0</x:v>
      </x:c>
      <x:c r="K224" s="29" t="n">
        <x:f>IF(COUNTA(A224:F224)=0,0,1)</x:f>
        <x:v>0</x:v>
      </x:c>
    </x:row>
    <x:row r="225" ht="36" customHeight="1">
      <x:c r="A225" s="34"/>
      <x:c r="B225" s="34"/>
      <x:c r="C225" s="35"/>
      <x:c r="D225" s="36"/>
      <x:c r="E225" s="36"/>
      <x:c r="F225" s="37"/>
      <x:c r="G225" s="38" t="n">
        <x:f>IF(K225=0,0,IF(H225="",1,-1))</x:f>
        <x:v>0</x:v>
      </x:c>
      <x:c r="H225" s="33" t="str">
        <x:f>IF(K225=0,"",IF(A225="","Enter an exit ID",IF(IF(IFERROR(OR(CODE(UPPER(LEFT(A225,1)))&lt;65,CODE(UPPER(LEFT(A225,1)))&gt;90),TRUE),TRUE,OR(NOT(ISTEXT(A225)),LEN(A225)&gt;64,LEN(A225)&lt;&gt;LEN(SUBSTITUTE(A225,"*","")),LEN(A225)&lt;&gt;LEN(SUBSTITUTE(A225,"?","")),LEN(A225)&lt;&gt;LEN(SUBSTITUTE(A225,"~","")),LEN(A225)&lt;&gt;LEN(SUBSTITUTE(A225,"=","")),LEN(A225)&lt;&gt;LEN(SUBSTITUTE(A225,"&lt;","")),LEN(A225)&lt;&gt;LEN(SUBSTITUTE(A225,"&gt;","")))),"IDs: text starting with A–Z, up to 64 characters; do not use *, ?, ~, =, &lt; or &gt;. Example: T-001.",IF(COUNTIFS('Exits'!$A$9:$A$608,A225)&lt;&gt;1,"Exit ID is duplicated",IF(B225="","Enter the parent trade ID",IF(IF(IFERROR(OR(CODE(UPPER(LEFT(B225,1)))&lt;65,CODE(UPPER(LEFT(B225,1)))&gt;90),TRUE),TRUE,OR(NOT(ISTEXT(B225)),LEN(B225)&gt;64,LEN(B225)&lt;&gt;LEN(SUBSTITUTE(B225,"*","")),LEN(B225)&lt;&gt;LEN(SUBSTITUTE(B225,"?","")),LEN(B225)&lt;&gt;LEN(SUBSTITUTE(B225,"~","")),LEN(B225)&lt;&gt;LEN(SUBSTITUTE(B225,"=","")),LEN(B225)&lt;&gt;LEN(SUBSTITUTE(B225,"&lt;","")),LEN(B225)&lt;&gt;LEN(SUBSTITUTE(B225,"&gt;","")))),"IDs: text starting with A–Z, up to 64 characters; do not use *, ?, ~, =, &lt; or &gt;. Example: T-001.",IF(COUNTIFS('Trades'!$A$9:$A$208,B225)&lt;&gt;1,"Parent trade ID must match one Trades row",IF(NOT(ISNUMBER(C225)),"Enter a valid closing date/time",IF(OR(C225&lt;1,C225&gt;2958465),"Enter a valid closing date/time",IF(NOT(ISNUMBER(D225)),"Enter a positive closed quantity",IF(OR(D225&lt;=0,D225&gt;1000000,ROUND(D225,8)&lt;&gt;D225),"Enter a positive closed quantity",IF(NOT(ISNUMBER(INDEX('Trades'!$D$9:$D$208,MATCH(B225,'Trades'!$A$9:$A$208,0)))),"Enter a valid opening date/time",IF(C225&lt;INDEX('Trades'!$D$9:$D$208,MATCH(B225,'Trades'!$A$9:$A$208,0)),"Exit precedes the opening",IF(AND(E225&lt;&gt;"",OR(NOT(ISNUMBER(E225)),E225&lt;=0)),"Enter a positive price or leave blank",IF(AND(F225&lt;&gt;"",NOT(ISNUMBER(F225))),"Gross P&amp;L must be numeric or blank",IF(AND(ISNUMBER(F225),OR(ABS(F225)&gt;1000000000,ROUND(F225,2)&lt;&gt;F225)),"Money: at most 2 decimals; absolute input value ≤ 1,000,000,000.",""))))))))))))))))</x:f>
      </x:c>
      <x:c r="I225" s="29" t="str">
        <x:f>IF(ISNUMBER(D225),ROUND(D225,8),"")</x:f>
      </x:c>
      <x:c r="J225" s="29" t="n">
        <x:f>IF(ISNUMBER(F225),1,0)</x:f>
        <x:v>0</x:v>
      </x:c>
      <x:c r="K225" s="29" t="n">
        <x:f>IF(COUNTA(A225:F225)=0,0,1)</x:f>
        <x:v>0</x:v>
      </x:c>
    </x:row>
    <x:row r="226" ht="36" customHeight="1">
      <x:c r="A226" s="34"/>
      <x:c r="B226" s="34"/>
      <x:c r="C226" s="35"/>
      <x:c r="D226" s="36"/>
      <x:c r="E226" s="36"/>
      <x:c r="F226" s="37"/>
      <x:c r="G226" s="38" t="n">
        <x:f>IF(K226=0,0,IF(H226="",1,-1))</x:f>
        <x:v>0</x:v>
      </x:c>
      <x:c r="H226" s="33" t="str">
        <x:f>IF(K226=0,"",IF(A226="","Enter an exit ID",IF(IF(IFERROR(OR(CODE(UPPER(LEFT(A226,1)))&lt;65,CODE(UPPER(LEFT(A226,1)))&gt;90),TRUE),TRUE,OR(NOT(ISTEXT(A226)),LEN(A226)&gt;64,LEN(A226)&lt;&gt;LEN(SUBSTITUTE(A226,"*","")),LEN(A226)&lt;&gt;LEN(SUBSTITUTE(A226,"?","")),LEN(A226)&lt;&gt;LEN(SUBSTITUTE(A226,"~","")),LEN(A226)&lt;&gt;LEN(SUBSTITUTE(A226,"=","")),LEN(A226)&lt;&gt;LEN(SUBSTITUTE(A226,"&lt;","")),LEN(A226)&lt;&gt;LEN(SUBSTITUTE(A226,"&gt;","")))),"IDs: text starting with A–Z, up to 64 characters; do not use *, ?, ~, =, &lt; or &gt;. Example: T-001.",IF(COUNTIFS('Exits'!$A$9:$A$608,A226)&lt;&gt;1,"Exit ID is duplicated",IF(B226="","Enter the parent trade ID",IF(IF(IFERROR(OR(CODE(UPPER(LEFT(B226,1)))&lt;65,CODE(UPPER(LEFT(B226,1)))&gt;90),TRUE),TRUE,OR(NOT(ISTEXT(B226)),LEN(B226)&gt;64,LEN(B226)&lt;&gt;LEN(SUBSTITUTE(B226,"*","")),LEN(B226)&lt;&gt;LEN(SUBSTITUTE(B226,"?","")),LEN(B226)&lt;&gt;LEN(SUBSTITUTE(B226,"~","")),LEN(B226)&lt;&gt;LEN(SUBSTITUTE(B226,"=","")),LEN(B226)&lt;&gt;LEN(SUBSTITUTE(B226,"&lt;","")),LEN(B226)&lt;&gt;LEN(SUBSTITUTE(B226,"&gt;","")))),"IDs: text starting with A–Z, up to 64 characters; do not use *, ?, ~, =, &lt; or &gt;. Example: T-001.",IF(COUNTIFS('Trades'!$A$9:$A$208,B226)&lt;&gt;1,"Parent trade ID must match one Trades row",IF(NOT(ISNUMBER(C226)),"Enter a valid closing date/time",IF(OR(C226&lt;1,C226&gt;2958465),"Enter a valid closing date/time",IF(NOT(ISNUMBER(D226)),"Enter a positive closed quantity",IF(OR(D226&lt;=0,D226&gt;1000000,ROUND(D226,8)&lt;&gt;D226),"Enter a positive closed quantity",IF(NOT(ISNUMBER(INDEX('Trades'!$D$9:$D$208,MATCH(B226,'Trades'!$A$9:$A$208,0)))),"Enter a valid opening date/time",IF(C226&lt;INDEX('Trades'!$D$9:$D$208,MATCH(B226,'Trades'!$A$9:$A$208,0)),"Exit precedes the opening",IF(AND(E226&lt;&gt;"",OR(NOT(ISNUMBER(E226)),E226&lt;=0)),"Enter a positive price or leave blank",IF(AND(F226&lt;&gt;"",NOT(ISNUMBER(F226))),"Gross P&amp;L must be numeric or blank",IF(AND(ISNUMBER(F226),OR(ABS(F226)&gt;1000000000,ROUND(F226,2)&lt;&gt;F226)),"Money: at most 2 decimals; absolute input value ≤ 1,000,000,000.",""))))))))))))))))</x:f>
      </x:c>
      <x:c r="I226" s="29" t="str">
        <x:f>IF(ISNUMBER(D226),ROUND(D226,8),"")</x:f>
      </x:c>
      <x:c r="J226" s="29" t="n">
        <x:f>IF(ISNUMBER(F226),1,0)</x:f>
        <x:v>0</x:v>
      </x:c>
      <x:c r="K226" s="29" t="n">
        <x:f>IF(COUNTA(A226:F226)=0,0,1)</x:f>
        <x:v>0</x:v>
      </x:c>
    </x:row>
    <x:row r="227" ht="36" customHeight="1">
      <x:c r="A227" s="34"/>
      <x:c r="B227" s="34"/>
      <x:c r="C227" s="35"/>
      <x:c r="D227" s="36"/>
      <x:c r="E227" s="36"/>
      <x:c r="F227" s="37"/>
      <x:c r="G227" s="38" t="n">
        <x:f>IF(K227=0,0,IF(H227="",1,-1))</x:f>
        <x:v>0</x:v>
      </x:c>
      <x:c r="H227" s="33" t="str">
        <x:f>IF(K227=0,"",IF(A227="","Enter an exit ID",IF(IF(IFERROR(OR(CODE(UPPER(LEFT(A227,1)))&lt;65,CODE(UPPER(LEFT(A227,1)))&gt;90),TRUE),TRUE,OR(NOT(ISTEXT(A227)),LEN(A227)&gt;64,LEN(A227)&lt;&gt;LEN(SUBSTITUTE(A227,"*","")),LEN(A227)&lt;&gt;LEN(SUBSTITUTE(A227,"?","")),LEN(A227)&lt;&gt;LEN(SUBSTITUTE(A227,"~","")),LEN(A227)&lt;&gt;LEN(SUBSTITUTE(A227,"=","")),LEN(A227)&lt;&gt;LEN(SUBSTITUTE(A227,"&lt;","")),LEN(A227)&lt;&gt;LEN(SUBSTITUTE(A227,"&gt;","")))),"IDs: text starting with A–Z, up to 64 characters; do not use *, ?, ~, =, &lt; or &gt;. Example: T-001.",IF(COUNTIFS('Exits'!$A$9:$A$608,A227)&lt;&gt;1,"Exit ID is duplicated",IF(B227="","Enter the parent trade ID",IF(IF(IFERROR(OR(CODE(UPPER(LEFT(B227,1)))&lt;65,CODE(UPPER(LEFT(B227,1)))&gt;90),TRUE),TRUE,OR(NOT(ISTEXT(B227)),LEN(B227)&gt;64,LEN(B227)&lt;&gt;LEN(SUBSTITUTE(B227,"*","")),LEN(B227)&lt;&gt;LEN(SUBSTITUTE(B227,"?","")),LEN(B227)&lt;&gt;LEN(SUBSTITUTE(B227,"~","")),LEN(B227)&lt;&gt;LEN(SUBSTITUTE(B227,"=","")),LEN(B227)&lt;&gt;LEN(SUBSTITUTE(B227,"&lt;","")),LEN(B227)&lt;&gt;LEN(SUBSTITUTE(B227,"&gt;","")))),"IDs: text starting with A–Z, up to 64 characters; do not use *, ?, ~, =, &lt; or &gt;. Example: T-001.",IF(COUNTIFS('Trades'!$A$9:$A$208,B227)&lt;&gt;1,"Parent trade ID must match one Trades row",IF(NOT(ISNUMBER(C227)),"Enter a valid closing date/time",IF(OR(C227&lt;1,C227&gt;2958465),"Enter a valid closing date/time",IF(NOT(ISNUMBER(D227)),"Enter a positive closed quantity",IF(OR(D227&lt;=0,D227&gt;1000000,ROUND(D227,8)&lt;&gt;D227),"Enter a positive closed quantity",IF(NOT(ISNUMBER(INDEX('Trades'!$D$9:$D$208,MATCH(B227,'Trades'!$A$9:$A$208,0)))),"Enter a valid opening date/time",IF(C227&lt;INDEX('Trades'!$D$9:$D$208,MATCH(B227,'Trades'!$A$9:$A$208,0)),"Exit precedes the opening",IF(AND(E227&lt;&gt;"",OR(NOT(ISNUMBER(E227)),E227&lt;=0)),"Enter a positive price or leave blank",IF(AND(F227&lt;&gt;"",NOT(ISNUMBER(F227))),"Gross P&amp;L must be numeric or blank",IF(AND(ISNUMBER(F227),OR(ABS(F227)&gt;1000000000,ROUND(F227,2)&lt;&gt;F227)),"Money: at most 2 decimals; absolute input value ≤ 1,000,000,000.",""))))))))))))))))</x:f>
      </x:c>
      <x:c r="I227" s="29" t="str">
        <x:f>IF(ISNUMBER(D227),ROUND(D227,8),"")</x:f>
      </x:c>
      <x:c r="J227" s="29" t="n">
        <x:f>IF(ISNUMBER(F227),1,0)</x:f>
        <x:v>0</x:v>
      </x:c>
      <x:c r="K227" s="29" t="n">
        <x:f>IF(COUNTA(A227:F227)=0,0,1)</x:f>
        <x:v>0</x:v>
      </x:c>
    </x:row>
    <x:row r="228" ht="36" customHeight="1">
      <x:c r="A228" s="34"/>
      <x:c r="B228" s="34"/>
      <x:c r="C228" s="35"/>
      <x:c r="D228" s="36"/>
      <x:c r="E228" s="36"/>
      <x:c r="F228" s="37"/>
      <x:c r="G228" s="38" t="n">
        <x:f>IF(K228=0,0,IF(H228="",1,-1))</x:f>
        <x:v>0</x:v>
      </x:c>
      <x:c r="H228" s="33" t="str">
        <x:f>IF(K228=0,"",IF(A228="","Enter an exit ID",IF(IF(IFERROR(OR(CODE(UPPER(LEFT(A228,1)))&lt;65,CODE(UPPER(LEFT(A228,1)))&gt;90),TRUE),TRUE,OR(NOT(ISTEXT(A228)),LEN(A228)&gt;64,LEN(A228)&lt;&gt;LEN(SUBSTITUTE(A228,"*","")),LEN(A228)&lt;&gt;LEN(SUBSTITUTE(A228,"?","")),LEN(A228)&lt;&gt;LEN(SUBSTITUTE(A228,"~","")),LEN(A228)&lt;&gt;LEN(SUBSTITUTE(A228,"=","")),LEN(A228)&lt;&gt;LEN(SUBSTITUTE(A228,"&lt;","")),LEN(A228)&lt;&gt;LEN(SUBSTITUTE(A228,"&gt;","")))),"IDs: text starting with A–Z, up to 64 characters; do not use *, ?, ~, =, &lt; or &gt;. Example: T-001.",IF(COUNTIFS('Exits'!$A$9:$A$608,A228)&lt;&gt;1,"Exit ID is duplicated",IF(B228="","Enter the parent trade ID",IF(IF(IFERROR(OR(CODE(UPPER(LEFT(B228,1)))&lt;65,CODE(UPPER(LEFT(B228,1)))&gt;90),TRUE),TRUE,OR(NOT(ISTEXT(B228)),LEN(B228)&gt;64,LEN(B228)&lt;&gt;LEN(SUBSTITUTE(B228,"*","")),LEN(B228)&lt;&gt;LEN(SUBSTITUTE(B228,"?","")),LEN(B228)&lt;&gt;LEN(SUBSTITUTE(B228,"~","")),LEN(B228)&lt;&gt;LEN(SUBSTITUTE(B228,"=","")),LEN(B228)&lt;&gt;LEN(SUBSTITUTE(B228,"&lt;","")),LEN(B228)&lt;&gt;LEN(SUBSTITUTE(B228,"&gt;","")))),"IDs: text starting with A–Z, up to 64 characters; do not use *, ?, ~, =, &lt; or &gt;. Example: T-001.",IF(COUNTIFS('Trades'!$A$9:$A$208,B228)&lt;&gt;1,"Parent trade ID must match one Trades row",IF(NOT(ISNUMBER(C228)),"Enter a valid closing date/time",IF(OR(C228&lt;1,C228&gt;2958465),"Enter a valid closing date/time",IF(NOT(ISNUMBER(D228)),"Enter a positive closed quantity",IF(OR(D228&lt;=0,D228&gt;1000000,ROUND(D228,8)&lt;&gt;D228),"Enter a positive closed quantity",IF(NOT(ISNUMBER(INDEX('Trades'!$D$9:$D$208,MATCH(B228,'Trades'!$A$9:$A$208,0)))),"Enter a valid opening date/time",IF(C228&lt;INDEX('Trades'!$D$9:$D$208,MATCH(B228,'Trades'!$A$9:$A$208,0)),"Exit precedes the opening",IF(AND(E228&lt;&gt;"",OR(NOT(ISNUMBER(E228)),E228&lt;=0)),"Enter a positive price or leave blank",IF(AND(F228&lt;&gt;"",NOT(ISNUMBER(F228))),"Gross P&amp;L must be numeric or blank",IF(AND(ISNUMBER(F228),OR(ABS(F228)&gt;1000000000,ROUND(F228,2)&lt;&gt;F228)),"Money: at most 2 decimals; absolute input value ≤ 1,000,000,000.",""))))))))))))))))</x:f>
      </x:c>
      <x:c r="I228" s="29" t="str">
        <x:f>IF(ISNUMBER(D228),ROUND(D228,8),"")</x:f>
      </x:c>
      <x:c r="J228" s="29" t="n">
        <x:f>IF(ISNUMBER(F228),1,0)</x:f>
        <x:v>0</x:v>
      </x:c>
      <x:c r="K228" s="29" t="n">
        <x:f>IF(COUNTA(A228:F228)=0,0,1)</x:f>
        <x:v>0</x:v>
      </x:c>
    </x:row>
    <x:row r="229" ht="36" customHeight="1">
      <x:c r="A229" s="34"/>
      <x:c r="B229" s="34"/>
      <x:c r="C229" s="35"/>
      <x:c r="D229" s="36"/>
      <x:c r="E229" s="36"/>
      <x:c r="F229" s="37"/>
      <x:c r="G229" s="38" t="n">
        <x:f>IF(K229=0,0,IF(H229="",1,-1))</x:f>
        <x:v>0</x:v>
      </x:c>
      <x:c r="H229" s="33" t="str">
        <x:f>IF(K229=0,"",IF(A229="","Enter an exit ID",IF(IF(IFERROR(OR(CODE(UPPER(LEFT(A229,1)))&lt;65,CODE(UPPER(LEFT(A229,1)))&gt;90),TRUE),TRUE,OR(NOT(ISTEXT(A229)),LEN(A229)&gt;64,LEN(A229)&lt;&gt;LEN(SUBSTITUTE(A229,"*","")),LEN(A229)&lt;&gt;LEN(SUBSTITUTE(A229,"?","")),LEN(A229)&lt;&gt;LEN(SUBSTITUTE(A229,"~","")),LEN(A229)&lt;&gt;LEN(SUBSTITUTE(A229,"=","")),LEN(A229)&lt;&gt;LEN(SUBSTITUTE(A229,"&lt;","")),LEN(A229)&lt;&gt;LEN(SUBSTITUTE(A229,"&gt;","")))),"IDs: text starting with A–Z, up to 64 characters; do not use *, ?, ~, =, &lt; or &gt;. Example: T-001.",IF(COUNTIFS('Exits'!$A$9:$A$608,A229)&lt;&gt;1,"Exit ID is duplicated",IF(B229="","Enter the parent trade ID",IF(IF(IFERROR(OR(CODE(UPPER(LEFT(B229,1)))&lt;65,CODE(UPPER(LEFT(B229,1)))&gt;90),TRUE),TRUE,OR(NOT(ISTEXT(B229)),LEN(B229)&gt;64,LEN(B229)&lt;&gt;LEN(SUBSTITUTE(B229,"*","")),LEN(B229)&lt;&gt;LEN(SUBSTITUTE(B229,"?","")),LEN(B229)&lt;&gt;LEN(SUBSTITUTE(B229,"~","")),LEN(B229)&lt;&gt;LEN(SUBSTITUTE(B229,"=","")),LEN(B229)&lt;&gt;LEN(SUBSTITUTE(B229,"&lt;","")),LEN(B229)&lt;&gt;LEN(SUBSTITUTE(B229,"&gt;","")))),"IDs: text starting with A–Z, up to 64 characters; do not use *, ?, ~, =, &lt; or &gt;. Example: T-001.",IF(COUNTIFS('Trades'!$A$9:$A$208,B229)&lt;&gt;1,"Parent trade ID must match one Trades row",IF(NOT(ISNUMBER(C229)),"Enter a valid closing date/time",IF(OR(C229&lt;1,C229&gt;2958465),"Enter a valid closing date/time",IF(NOT(ISNUMBER(D229)),"Enter a positive closed quantity",IF(OR(D229&lt;=0,D229&gt;1000000,ROUND(D229,8)&lt;&gt;D229),"Enter a positive closed quantity",IF(NOT(ISNUMBER(INDEX('Trades'!$D$9:$D$208,MATCH(B229,'Trades'!$A$9:$A$208,0)))),"Enter a valid opening date/time",IF(C229&lt;INDEX('Trades'!$D$9:$D$208,MATCH(B229,'Trades'!$A$9:$A$208,0)),"Exit precedes the opening",IF(AND(E229&lt;&gt;"",OR(NOT(ISNUMBER(E229)),E229&lt;=0)),"Enter a positive price or leave blank",IF(AND(F229&lt;&gt;"",NOT(ISNUMBER(F229))),"Gross P&amp;L must be numeric or blank",IF(AND(ISNUMBER(F229),OR(ABS(F229)&gt;1000000000,ROUND(F229,2)&lt;&gt;F229)),"Money: at most 2 decimals; absolute input value ≤ 1,000,000,000.",""))))))))))))))))</x:f>
      </x:c>
      <x:c r="I229" s="29" t="str">
        <x:f>IF(ISNUMBER(D229),ROUND(D229,8),"")</x:f>
      </x:c>
      <x:c r="J229" s="29" t="n">
        <x:f>IF(ISNUMBER(F229),1,0)</x:f>
        <x:v>0</x:v>
      </x:c>
      <x:c r="K229" s="29" t="n">
        <x:f>IF(COUNTA(A229:F229)=0,0,1)</x:f>
        <x:v>0</x:v>
      </x:c>
    </x:row>
    <x:row r="230" ht="36" customHeight="1">
      <x:c r="A230" s="34"/>
      <x:c r="B230" s="34"/>
      <x:c r="C230" s="35"/>
      <x:c r="D230" s="36"/>
      <x:c r="E230" s="36"/>
      <x:c r="F230" s="37"/>
      <x:c r="G230" s="38" t="n">
        <x:f>IF(K230=0,0,IF(H230="",1,-1))</x:f>
        <x:v>0</x:v>
      </x:c>
      <x:c r="H230" s="33" t="str">
        <x:f>IF(K230=0,"",IF(A230="","Enter an exit ID",IF(IF(IFERROR(OR(CODE(UPPER(LEFT(A230,1)))&lt;65,CODE(UPPER(LEFT(A230,1)))&gt;90),TRUE),TRUE,OR(NOT(ISTEXT(A230)),LEN(A230)&gt;64,LEN(A230)&lt;&gt;LEN(SUBSTITUTE(A230,"*","")),LEN(A230)&lt;&gt;LEN(SUBSTITUTE(A230,"?","")),LEN(A230)&lt;&gt;LEN(SUBSTITUTE(A230,"~","")),LEN(A230)&lt;&gt;LEN(SUBSTITUTE(A230,"=","")),LEN(A230)&lt;&gt;LEN(SUBSTITUTE(A230,"&lt;","")),LEN(A230)&lt;&gt;LEN(SUBSTITUTE(A230,"&gt;","")))),"IDs: text starting with A–Z, up to 64 characters; do not use *, ?, ~, =, &lt; or &gt;. Example: T-001.",IF(COUNTIFS('Exits'!$A$9:$A$608,A230)&lt;&gt;1,"Exit ID is duplicated",IF(B230="","Enter the parent trade ID",IF(IF(IFERROR(OR(CODE(UPPER(LEFT(B230,1)))&lt;65,CODE(UPPER(LEFT(B230,1)))&gt;90),TRUE),TRUE,OR(NOT(ISTEXT(B230)),LEN(B230)&gt;64,LEN(B230)&lt;&gt;LEN(SUBSTITUTE(B230,"*","")),LEN(B230)&lt;&gt;LEN(SUBSTITUTE(B230,"?","")),LEN(B230)&lt;&gt;LEN(SUBSTITUTE(B230,"~","")),LEN(B230)&lt;&gt;LEN(SUBSTITUTE(B230,"=","")),LEN(B230)&lt;&gt;LEN(SUBSTITUTE(B230,"&lt;","")),LEN(B230)&lt;&gt;LEN(SUBSTITUTE(B230,"&gt;","")))),"IDs: text starting with A–Z, up to 64 characters; do not use *, ?, ~, =, &lt; or &gt;. Example: T-001.",IF(COUNTIFS('Trades'!$A$9:$A$208,B230)&lt;&gt;1,"Parent trade ID must match one Trades row",IF(NOT(ISNUMBER(C230)),"Enter a valid closing date/time",IF(OR(C230&lt;1,C230&gt;2958465),"Enter a valid closing date/time",IF(NOT(ISNUMBER(D230)),"Enter a positive closed quantity",IF(OR(D230&lt;=0,D230&gt;1000000,ROUND(D230,8)&lt;&gt;D230),"Enter a positive closed quantity",IF(NOT(ISNUMBER(INDEX('Trades'!$D$9:$D$208,MATCH(B230,'Trades'!$A$9:$A$208,0)))),"Enter a valid opening date/time",IF(C230&lt;INDEX('Trades'!$D$9:$D$208,MATCH(B230,'Trades'!$A$9:$A$208,0)),"Exit precedes the opening",IF(AND(E230&lt;&gt;"",OR(NOT(ISNUMBER(E230)),E230&lt;=0)),"Enter a positive price or leave blank",IF(AND(F230&lt;&gt;"",NOT(ISNUMBER(F230))),"Gross P&amp;L must be numeric or blank",IF(AND(ISNUMBER(F230),OR(ABS(F230)&gt;1000000000,ROUND(F230,2)&lt;&gt;F230)),"Money: at most 2 decimals; absolute input value ≤ 1,000,000,000.",""))))))))))))))))</x:f>
      </x:c>
      <x:c r="I230" s="29" t="str">
        <x:f>IF(ISNUMBER(D230),ROUND(D230,8),"")</x:f>
      </x:c>
      <x:c r="J230" s="29" t="n">
        <x:f>IF(ISNUMBER(F230),1,0)</x:f>
        <x:v>0</x:v>
      </x:c>
      <x:c r="K230" s="29" t="n">
        <x:f>IF(COUNTA(A230:F230)=0,0,1)</x:f>
        <x:v>0</x:v>
      </x:c>
    </x:row>
    <x:row r="231" ht="36" customHeight="1">
      <x:c r="A231" s="34"/>
      <x:c r="B231" s="34"/>
      <x:c r="C231" s="35"/>
      <x:c r="D231" s="36"/>
      <x:c r="E231" s="36"/>
      <x:c r="F231" s="37"/>
      <x:c r="G231" s="38" t="n">
        <x:f>IF(K231=0,0,IF(H231="",1,-1))</x:f>
        <x:v>0</x:v>
      </x:c>
      <x:c r="H231" s="33" t="str">
        <x:f>IF(K231=0,"",IF(A231="","Enter an exit ID",IF(IF(IFERROR(OR(CODE(UPPER(LEFT(A231,1)))&lt;65,CODE(UPPER(LEFT(A231,1)))&gt;90),TRUE),TRUE,OR(NOT(ISTEXT(A231)),LEN(A231)&gt;64,LEN(A231)&lt;&gt;LEN(SUBSTITUTE(A231,"*","")),LEN(A231)&lt;&gt;LEN(SUBSTITUTE(A231,"?","")),LEN(A231)&lt;&gt;LEN(SUBSTITUTE(A231,"~","")),LEN(A231)&lt;&gt;LEN(SUBSTITUTE(A231,"=","")),LEN(A231)&lt;&gt;LEN(SUBSTITUTE(A231,"&lt;","")),LEN(A231)&lt;&gt;LEN(SUBSTITUTE(A231,"&gt;","")))),"IDs: text starting with A–Z, up to 64 characters; do not use *, ?, ~, =, &lt; or &gt;. Example: T-001.",IF(COUNTIFS('Exits'!$A$9:$A$608,A231)&lt;&gt;1,"Exit ID is duplicated",IF(B231="","Enter the parent trade ID",IF(IF(IFERROR(OR(CODE(UPPER(LEFT(B231,1)))&lt;65,CODE(UPPER(LEFT(B231,1)))&gt;90),TRUE),TRUE,OR(NOT(ISTEXT(B231)),LEN(B231)&gt;64,LEN(B231)&lt;&gt;LEN(SUBSTITUTE(B231,"*","")),LEN(B231)&lt;&gt;LEN(SUBSTITUTE(B231,"?","")),LEN(B231)&lt;&gt;LEN(SUBSTITUTE(B231,"~","")),LEN(B231)&lt;&gt;LEN(SUBSTITUTE(B231,"=","")),LEN(B231)&lt;&gt;LEN(SUBSTITUTE(B231,"&lt;","")),LEN(B231)&lt;&gt;LEN(SUBSTITUTE(B231,"&gt;","")))),"IDs: text starting with A–Z, up to 64 characters; do not use *, ?, ~, =, &lt; or &gt;. Example: T-001.",IF(COUNTIFS('Trades'!$A$9:$A$208,B231)&lt;&gt;1,"Parent trade ID must match one Trades row",IF(NOT(ISNUMBER(C231)),"Enter a valid closing date/time",IF(OR(C231&lt;1,C231&gt;2958465),"Enter a valid closing date/time",IF(NOT(ISNUMBER(D231)),"Enter a positive closed quantity",IF(OR(D231&lt;=0,D231&gt;1000000,ROUND(D231,8)&lt;&gt;D231),"Enter a positive closed quantity",IF(NOT(ISNUMBER(INDEX('Trades'!$D$9:$D$208,MATCH(B231,'Trades'!$A$9:$A$208,0)))),"Enter a valid opening date/time",IF(C231&lt;INDEX('Trades'!$D$9:$D$208,MATCH(B231,'Trades'!$A$9:$A$208,0)),"Exit precedes the opening",IF(AND(E231&lt;&gt;"",OR(NOT(ISNUMBER(E231)),E231&lt;=0)),"Enter a positive price or leave blank",IF(AND(F231&lt;&gt;"",NOT(ISNUMBER(F231))),"Gross P&amp;L must be numeric or blank",IF(AND(ISNUMBER(F231),OR(ABS(F231)&gt;1000000000,ROUND(F231,2)&lt;&gt;F231)),"Money: at most 2 decimals; absolute input value ≤ 1,000,000,000.",""))))))))))))))))</x:f>
      </x:c>
      <x:c r="I231" s="29" t="str">
        <x:f>IF(ISNUMBER(D231),ROUND(D231,8),"")</x:f>
      </x:c>
      <x:c r="J231" s="29" t="n">
        <x:f>IF(ISNUMBER(F231),1,0)</x:f>
        <x:v>0</x:v>
      </x:c>
      <x:c r="K231" s="29" t="n">
        <x:f>IF(COUNTA(A231:F231)=0,0,1)</x:f>
        <x:v>0</x:v>
      </x:c>
    </x:row>
    <x:row r="232" ht="36" customHeight="1">
      <x:c r="A232" s="34"/>
      <x:c r="B232" s="34"/>
      <x:c r="C232" s="35"/>
      <x:c r="D232" s="36"/>
      <x:c r="E232" s="36"/>
      <x:c r="F232" s="37"/>
      <x:c r="G232" s="38" t="n">
        <x:f>IF(K232=0,0,IF(H232="",1,-1))</x:f>
        <x:v>0</x:v>
      </x:c>
      <x:c r="H232" s="33" t="str">
        <x:f>IF(K232=0,"",IF(A232="","Enter an exit ID",IF(IF(IFERROR(OR(CODE(UPPER(LEFT(A232,1)))&lt;65,CODE(UPPER(LEFT(A232,1)))&gt;90),TRUE),TRUE,OR(NOT(ISTEXT(A232)),LEN(A232)&gt;64,LEN(A232)&lt;&gt;LEN(SUBSTITUTE(A232,"*","")),LEN(A232)&lt;&gt;LEN(SUBSTITUTE(A232,"?","")),LEN(A232)&lt;&gt;LEN(SUBSTITUTE(A232,"~","")),LEN(A232)&lt;&gt;LEN(SUBSTITUTE(A232,"=","")),LEN(A232)&lt;&gt;LEN(SUBSTITUTE(A232,"&lt;","")),LEN(A232)&lt;&gt;LEN(SUBSTITUTE(A232,"&gt;","")))),"IDs: text starting with A–Z, up to 64 characters; do not use *, ?, ~, =, &lt; or &gt;. Example: T-001.",IF(COUNTIFS('Exits'!$A$9:$A$608,A232)&lt;&gt;1,"Exit ID is duplicated",IF(B232="","Enter the parent trade ID",IF(IF(IFERROR(OR(CODE(UPPER(LEFT(B232,1)))&lt;65,CODE(UPPER(LEFT(B232,1)))&gt;90),TRUE),TRUE,OR(NOT(ISTEXT(B232)),LEN(B232)&gt;64,LEN(B232)&lt;&gt;LEN(SUBSTITUTE(B232,"*","")),LEN(B232)&lt;&gt;LEN(SUBSTITUTE(B232,"?","")),LEN(B232)&lt;&gt;LEN(SUBSTITUTE(B232,"~","")),LEN(B232)&lt;&gt;LEN(SUBSTITUTE(B232,"=","")),LEN(B232)&lt;&gt;LEN(SUBSTITUTE(B232,"&lt;","")),LEN(B232)&lt;&gt;LEN(SUBSTITUTE(B232,"&gt;","")))),"IDs: text starting with A–Z, up to 64 characters; do not use *, ?, ~, =, &lt; or &gt;. Example: T-001.",IF(COUNTIFS('Trades'!$A$9:$A$208,B232)&lt;&gt;1,"Parent trade ID must match one Trades row",IF(NOT(ISNUMBER(C232)),"Enter a valid closing date/time",IF(OR(C232&lt;1,C232&gt;2958465),"Enter a valid closing date/time",IF(NOT(ISNUMBER(D232)),"Enter a positive closed quantity",IF(OR(D232&lt;=0,D232&gt;1000000,ROUND(D232,8)&lt;&gt;D232),"Enter a positive closed quantity",IF(NOT(ISNUMBER(INDEX('Trades'!$D$9:$D$208,MATCH(B232,'Trades'!$A$9:$A$208,0)))),"Enter a valid opening date/time",IF(C232&lt;INDEX('Trades'!$D$9:$D$208,MATCH(B232,'Trades'!$A$9:$A$208,0)),"Exit precedes the opening",IF(AND(E232&lt;&gt;"",OR(NOT(ISNUMBER(E232)),E232&lt;=0)),"Enter a positive price or leave blank",IF(AND(F232&lt;&gt;"",NOT(ISNUMBER(F232))),"Gross P&amp;L must be numeric or blank",IF(AND(ISNUMBER(F232),OR(ABS(F232)&gt;1000000000,ROUND(F232,2)&lt;&gt;F232)),"Money: at most 2 decimals; absolute input value ≤ 1,000,000,000.",""))))))))))))))))</x:f>
      </x:c>
      <x:c r="I232" s="29" t="str">
        <x:f>IF(ISNUMBER(D232),ROUND(D232,8),"")</x:f>
      </x:c>
      <x:c r="J232" s="29" t="n">
        <x:f>IF(ISNUMBER(F232),1,0)</x:f>
        <x:v>0</x:v>
      </x:c>
      <x:c r="K232" s="29" t="n">
        <x:f>IF(COUNTA(A232:F232)=0,0,1)</x:f>
        <x:v>0</x:v>
      </x:c>
    </x:row>
    <x:row r="233" ht="36" customHeight="1">
      <x:c r="A233" s="34"/>
      <x:c r="B233" s="34"/>
      <x:c r="C233" s="35"/>
      <x:c r="D233" s="36"/>
      <x:c r="E233" s="36"/>
      <x:c r="F233" s="37"/>
      <x:c r="G233" s="38" t="n">
        <x:f>IF(K233=0,0,IF(H233="",1,-1))</x:f>
        <x:v>0</x:v>
      </x:c>
      <x:c r="H233" s="33" t="str">
        <x:f>IF(K233=0,"",IF(A233="","Enter an exit ID",IF(IF(IFERROR(OR(CODE(UPPER(LEFT(A233,1)))&lt;65,CODE(UPPER(LEFT(A233,1)))&gt;90),TRUE),TRUE,OR(NOT(ISTEXT(A233)),LEN(A233)&gt;64,LEN(A233)&lt;&gt;LEN(SUBSTITUTE(A233,"*","")),LEN(A233)&lt;&gt;LEN(SUBSTITUTE(A233,"?","")),LEN(A233)&lt;&gt;LEN(SUBSTITUTE(A233,"~","")),LEN(A233)&lt;&gt;LEN(SUBSTITUTE(A233,"=","")),LEN(A233)&lt;&gt;LEN(SUBSTITUTE(A233,"&lt;","")),LEN(A233)&lt;&gt;LEN(SUBSTITUTE(A233,"&gt;","")))),"IDs: text starting with A–Z, up to 64 characters; do not use *, ?, ~, =, &lt; or &gt;. Example: T-001.",IF(COUNTIFS('Exits'!$A$9:$A$608,A233)&lt;&gt;1,"Exit ID is duplicated",IF(B233="","Enter the parent trade ID",IF(IF(IFERROR(OR(CODE(UPPER(LEFT(B233,1)))&lt;65,CODE(UPPER(LEFT(B233,1)))&gt;90),TRUE),TRUE,OR(NOT(ISTEXT(B233)),LEN(B233)&gt;64,LEN(B233)&lt;&gt;LEN(SUBSTITUTE(B233,"*","")),LEN(B233)&lt;&gt;LEN(SUBSTITUTE(B233,"?","")),LEN(B233)&lt;&gt;LEN(SUBSTITUTE(B233,"~","")),LEN(B233)&lt;&gt;LEN(SUBSTITUTE(B233,"=","")),LEN(B233)&lt;&gt;LEN(SUBSTITUTE(B233,"&lt;","")),LEN(B233)&lt;&gt;LEN(SUBSTITUTE(B233,"&gt;","")))),"IDs: text starting with A–Z, up to 64 characters; do not use *, ?, ~, =, &lt; or &gt;. Example: T-001.",IF(COUNTIFS('Trades'!$A$9:$A$208,B233)&lt;&gt;1,"Parent trade ID must match one Trades row",IF(NOT(ISNUMBER(C233)),"Enter a valid closing date/time",IF(OR(C233&lt;1,C233&gt;2958465),"Enter a valid closing date/time",IF(NOT(ISNUMBER(D233)),"Enter a positive closed quantity",IF(OR(D233&lt;=0,D233&gt;1000000,ROUND(D233,8)&lt;&gt;D233),"Enter a positive closed quantity",IF(NOT(ISNUMBER(INDEX('Trades'!$D$9:$D$208,MATCH(B233,'Trades'!$A$9:$A$208,0)))),"Enter a valid opening date/time",IF(C233&lt;INDEX('Trades'!$D$9:$D$208,MATCH(B233,'Trades'!$A$9:$A$208,0)),"Exit precedes the opening",IF(AND(E233&lt;&gt;"",OR(NOT(ISNUMBER(E233)),E233&lt;=0)),"Enter a positive price or leave blank",IF(AND(F233&lt;&gt;"",NOT(ISNUMBER(F233))),"Gross P&amp;L must be numeric or blank",IF(AND(ISNUMBER(F233),OR(ABS(F233)&gt;1000000000,ROUND(F233,2)&lt;&gt;F233)),"Money: at most 2 decimals; absolute input value ≤ 1,000,000,000.",""))))))))))))))))</x:f>
      </x:c>
      <x:c r="I233" s="29" t="str">
        <x:f>IF(ISNUMBER(D233),ROUND(D233,8),"")</x:f>
      </x:c>
      <x:c r="J233" s="29" t="n">
        <x:f>IF(ISNUMBER(F233),1,0)</x:f>
        <x:v>0</x:v>
      </x:c>
      <x:c r="K233" s="29" t="n">
        <x:f>IF(COUNTA(A233:F233)=0,0,1)</x:f>
        <x:v>0</x:v>
      </x:c>
    </x:row>
    <x:row r="234" ht="36" customHeight="1">
      <x:c r="A234" s="34"/>
      <x:c r="B234" s="34"/>
      <x:c r="C234" s="35"/>
      <x:c r="D234" s="36"/>
      <x:c r="E234" s="36"/>
      <x:c r="F234" s="37"/>
      <x:c r="G234" s="38" t="n">
        <x:f>IF(K234=0,0,IF(H234="",1,-1))</x:f>
        <x:v>0</x:v>
      </x:c>
      <x:c r="H234" s="33" t="str">
        <x:f>IF(K234=0,"",IF(A234="","Enter an exit ID",IF(IF(IFERROR(OR(CODE(UPPER(LEFT(A234,1)))&lt;65,CODE(UPPER(LEFT(A234,1)))&gt;90),TRUE),TRUE,OR(NOT(ISTEXT(A234)),LEN(A234)&gt;64,LEN(A234)&lt;&gt;LEN(SUBSTITUTE(A234,"*","")),LEN(A234)&lt;&gt;LEN(SUBSTITUTE(A234,"?","")),LEN(A234)&lt;&gt;LEN(SUBSTITUTE(A234,"~","")),LEN(A234)&lt;&gt;LEN(SUBSTITUTE(A234,"=","")),LEN(A234)&lt;&gt;LEN(SUBSTITUTE(A234,"&lt;","")),LEN(A234)&lt;&gt;LEN(SUBSTITUTE(A234,"&gt;","")))),"IDs: text starting with A–Z, up to 64 characters; do not use *, ?, ~, =, &lt; or &gt;. Example: T-001.",IF(COUNTIFS('Exits'!$A$9:$A$608,A234)&lt;&gt;1,"Exit ID is duplicated",IF(B234="","Enter the parent trade ID",IF(IF(IFERROR(OR(CODE(UPPER(LEFT(B234,1)))&lt;65,CODE(UPPER(LEFT(B234,1)))&gt;90),TRUE),TRUE,OR(NOT(ISTEXT(B234)),LEN(B234)&gt;64,LEN(B234)&lt;&gt;LEN(SUBSTITUTE(B234,"*","")),LEN(B234)&lt;&gt;LEN(SUBSTITUTE(B234,"?","")),LEN(B234)&lt;&gt;LEN(SUBSTITUTE(B234,"~","")),LEN(B234)&lt;&gt;LEN(SUBSTITUTE(B234,"=","")),LEN(B234)&lt;&gt;LEN(SUBSTITUTE(B234,"&lt;","")),LEN(B234)&lt;&gt;LEN(SUBSTITUTE(B234,"&gt;","")))),"IDs: text starting with A–Z, up to 64 characters; do not use *, ?, ~, =, &lt; or &gt;. Example: T-001.",IF(COUNTIFS('Trades'!$A$9:$A$208,B234)&lt;&gt;1,"Parent trade ID must match one Trades row",IF(NOT(ISNUMBER(C234)),"Enter a valid closing date/time",IF(OR(C234&lt;1,C234&gt;2958465),"Enter a valid closing date/time",IF(NOT(ISNUMBER(D234)),"Enter a positive closed quantity",IF(OR(D234&lt;=0,D234&gt;1000000,ROUND(D234,8)&lt;&gt;D234),"Enter a positive closed quantity",IF(NOT(ISNUMBER(INDEX('Trades'!$D$9:$D$208,MATCH(B234,'Trades'!$A$9:$A$208,0)))),"Enter a valid opening date/time",IF(C234&lt;INDEX('Trades'!$D$9:$D$208,MATCH(B234,'Trades'!$A$9:$A$208,0)),"Exit precedes the opening",IF(AND(E234&lt;&gt;"",OR(NOT(ISNUMBER(E234)),E234&lt;=0)),"Enter a positive price or leave blank",IF(AND(F234&lt;&gt;"",NOT(ISNUMBER(F234))),"Gross P&amp;L must be numeric or blank",IF(AND(ISNUMBER(F234),OR(ABS(F234)&gt;1000000000,ROUND(F234,2)&lt;&gt;F234)),"Money: at most 2 decimals; absolute input value ≤ 1,000,000,000.",""))))))))))))))))</x:f>
      </x:c>
      <x:c r="I234" s="29" t="str">
        <x:f>IF(ISNUMBER(D234),ROUND(D234,8),"")</x:f>
      </x:c>
      <x:c r="J234" s="29" t="n">
        <x:f>IF(ISNUMBER(F234),1,0)</x:f>
        <x:v>0</x:v>
      </x:c>
      <x:c r="K234" s="29" t="n">
        <x:f>IF(COUNTA(A234:F234)=0,0,1)</x:f>
        <x:v>0</x:v>
      </x:c>
    </x:row>
    <x:row r="235" ht="36" customHeight="1">
      <x:c r="A235" s="34"/>
      <x:c r="B235" s="34"/>
      <x:c r="C235" s="35"/>
      <x:c r="D235" s="36"/>
      <x:c r="E235" s="36"/>
      <x:c r="F235" s="37"/>
      <x:c r="G235" s="38" t="n">
        <x:f>IF(K235=0,0,IF(H235="",1,-1))</x:f>
        <x:v>0</x:v>
      </x:c>
      <x:c r="H235" s="33" t="str">
        <x:f>IF(K235=0,"",IF(A235="","Enter an exit ID",IF(IF(IFERROR(OR(CODE(UPPER(LEFT(A235,1)))&lt;65,CODE(UPPER(LEFT(A235,1)))&gt;90),TRUE),TRUE,OR(NOT(ISTEXT(A235)),LEN(A235)&gt;64,LEN(A235)&lt;&gt;LEN(SUBSTITUTE(A235,"*","")),LEN(A235)&lt;&gt;LEN(SUBSTITUTE(A235,"?","")),LEN(A235)&lt;&gt;LEN(SUBSTITUTE(A235,"~","")),LEN(A235)&lt;&gt;LEN(SUBSTITUTE(A235,"=","")),LEN(A235)&lt;&gt;LEN(SUBSTITUTE(A235,"&lt;","")),LEN(A235)&lt;&gt;LEN(SUBSTITUTE(A235,"&gt;","")))),"IDs: text starting with A–Z, up to 64 characters; do not use *, ?, ~, =, &lt; or &gt;. Example: T-001.",IF(COUNTIFS('Exits'!$A$9:$A$608,A235)&lt;&gt;1,"Exit ID is duplicated",IF(B235="","Enter the parent trade ID",IF(IF(IFERROR(OR(CODE(UPPER(LEFT(B235,1)))&lt;65,CODE(UPPER(LEFT(B235,1)))&gt;90),TRUE),TRUE,OR(NOT(ISTEXT(B235)),LEN(B235)&gt;64,LEN(B235)&lt;&gt;LEN(SUBSTITUTE(B235,"*","")),LEN(B235)&lt;&gt;LEN(SUBSTITUTE(B235,"?","")),LEN(B235)&lt;&gt;LEN(SUBSTITUTE(B235,"~","")),LEN(B235)&lt;&gt;LEN(SUBSTITUTE(B235,"=","")),LEN(B235)&lt;&gt;LEN(SUBSTITUTE(B235,"&lt;","")),LEN(B235)&lt;&gt;LEN(SUBSTITUTE(B235,"&gt;","")))),"IDs: text starting with A–Z, up to 64 characters; do not use *, ?, ~, =, &lt; or &gt;. Example: T-001.",IF(COUNTIFS('Trades'!$A$9:$A$208,B235)&lt;&gt;1,"Parent trade ID must match one Trades row",IF(NOT(ISNUMBER(C235)),"Enter a valid closing date/time",IF(OR(C235&lt;1,C235&gt;2958465),"Enter a valid closing date/time",IF(NOT(ISNUMBER(D235)),"Enter a positive closed quantity",IF(OR(D235&lt;=0,D235&gt;1000000,ROUND(D235,8)&lt;&gt;D235),"Enter a positive closed quantity",IF(NOT(ISNUMBER(INDEX('Trades'!$D$9:$D$208,MATCH(B235,'Trades'!$A$9:$A$208,0)))),"Enter a valid opening date/time",IF(C235&lt;INDEX('Trades'!$D$9:$D$208,MATCH(B235,'Trades'!$A$9:$A$208,0)),"Exit precedes the opening",IF(AND(E235&lt;&gt;"",OR(NOT(ISNUMBER(E235)),E235&lt;=0)),"Enter a positive price or leave blank",IF(AND(F235&lt;&gt;"",NOT(ISNUMBER(F235))),"Gross P&amp;L must be numeric or blank",IF(AND(ISNUMBER(F235),OR(ABS(F235)&gt;1000000000,ROUND(F235,2)&lt;&gt;F235)),"Money: at most 2 decimals; absolute input value ≤ 1,000,000,000.",""))))))))))))))))</x:f>
      </x:c>
      <x:c r="I235" s="29" t="str">
        <x:f>IF(ISNUMBER(D235),ROUND(D235,8),"")</x:f>
      </x:c>
      <x:c r="J235" s="29" t="n">
        <x:f>IF(ISNUMBER(F235),1,0)</x:f>
        <x:v>0</x:v>
      </x:c>
      <x:c r="K235" s="29" t="n">
        <x:f>IF(COUNTA(A235:F235)=0,0,1)</x:f>
        <x:v>0</x:v>
      </x:c>
    </x:row>
    <x:row r="236" ht="36" customHeight="1">
      <x:c r="A236" s="34"/>
      <x:c r="B236" s="34"/>
      <x:c r="C236" s="35"/>
      <x:c r="D236" s="36"/>
      <x:c r="E236" s="36"/>
      <x:c r="F236" s="37"/>
      <x:c r="G236" s="38" t="n">
        <x:f>IF(K236=0,0,IF(H236="",1,-1))</x:f>
        <x:v>0</x:v>
      </x:c>
      <x:c r="H236" s="33" t="str">
        <x:f>IF(K236=0,"",IF(A236="","Enter an exit ID",IF(IF(IFERROR(OR(CODE(UPPER(LEFT(A236,1)))&lt;65,CODE(UPPER(LEFT(A236,1)))&gt;90),TRUE),TRUE,OR(NOT(ISTEXT(A236)),LEN(A236)&gt;64,LEN(A236)&lt;&gt;LEN(SUBSTITUTE(A236,"*","")),LEN(A236)&lt;&gt;LEN(SUBSTITUTE(A236,"?","")),LEN(A236)&lt;&gt;LEN(SUBSTITUTE(A236,"~","")),LEN(A236)&lt;&gt;LEN(SUBSTITUTE(A236,"=","")),LEN(A236)&lt;&gt;LEN(SUBSTITUTE(A236,"&lt;","")),LEN(A236)&lt;&gt;LEN(SUBSTITUTE(A236,"&gt;","")))),"IDs: text starting with A–Z, up to 64 characters; do not use *, ?, ~, =, &lt; or &gt;. Example: T-001.",IF(COUNTIFS('Exits'!$A$9:$A$608,A236)&lt;&gt;1,"Exit ID is duplicated",IF(B236="","Enter the parent trade ID",IF(IF(IFERROR(OR(CODE(UPPER(LEFT(B236,1)))&lt;65,CODE(UPPER(LEFT(B236,1)))&gt;90),TRUE),TRUE,OR(NOT(ISTEXT(B236)),LEN(B236)&gt;64,LEN(B236)&lt;&gt;LEN(SUBSTITUTE(B236,"*","")),LEN(B236)&lt;&gt;LEN(SUBSTITUTE(B236,"?","")),LEN(B236)&lt;&gt;LEN(SUBSTITUTE(B236,"~","")),LEN(B236)&lt;&gt;LEN(SUBSTITUTE(B236,"=","")),LEN(B236)&lt;&gt;LEN(SUBSTITUTE(B236,"&lt;","")),LEN(B236)&lt;&gt;LEN(SUBSTITUTE(B236,"&gt;","")))),"IDs: text starting with A–Z, up to 64 characters; do not use *, ?, ~, =, &lt; or &gt;. Example: T-001.",IF(COUNTIFS('Trades'!$A$9:$A$208,B236)&lt;&gt;1,"Parent trade ID must match one Trades row",IF(NOT(ISNUMBER(C236)),"Enter a valid closing date/time",IF(OR(C236&lt;1,C236&gt;2958465),"Enter a valid closing date/time",IF(NOT(ISNUMBER(D236)),"Enter a positive closed quantity",IF(OR(D236&lt;=0,D236&gt;1000000,ROUND(D236,8)&lt;&gt;D236),"Enter a positive closed quantity",IF(NOT(ISNUMBER(INDEX('Trades'!$D$9:$D$208,MATCH(B236,'Trades'!$A$9:$A$208,0)))),"Enter a valid opening date/time",IF(C236&lt;INDEX('Trades'!$D$9:$D$208,MATCH(B236,'Trades'!$A$9:$A$208,0)),"Exit precedes the opening",IF(AND(E236&lt;&gt;"",OR(NOT(ISNUMBER(E236)),E236&lt;=0)),"Enter a positive price or leave blank",IF(AND(F236&lt;&gt;"",NOT(ISNUMBER(F236))),"Gross P&amp;L must be numeric or blank",IF(AND(ISNUMBER(F236),OR(ABS(F236)&gt;1000000000,ROUND(F236,2)&lt;&gt;F236)),"Money: at most 2 decimals; absolute input value ≤ 1,000,000,000.",""))))))))))))))))</x:f>
      </x:c>
      <x:c r="I236" s="29" t="str">
        <x:f>IF(ISNUMBER(D236),ROUND(D236,8),"")</x:f>
      </x:c>
      <x:c r="J236" s="29" t="n">
        <x:f>IF(ISNUMBER(F236),1,0)</x:f>
        <x:v>0</x:v>
      </x:c>
      <x:c r="K236" s="29" t="n">
        <x:f>IF(COUNTA(A236:F236)=0,0,1)</x:f>
        <x:v>0</x:v>
      </x:c>
    </x:row>
    <x:row r="237" ht="36" customHeight="1">
      <x:c r="A237" s="34"/>
      <x:c r="B237" s="34"/>
      <x:c r="C237" s="35"/>
      <x:c r="D237" s="36"/>
      <x:c r="E237" s="36"/>
      <x:c r="F237" s="37"/>
      <x:c r="G237" s="38" t="n">
        <x:f>IF(K237=0,0,IF(H237="",1,-1))</x:f>
        <x:v>0</x:v>
      </x:c>
      <x:c r="H237" s="33" t="str">
        <x:f>IF(K237=0,"",IF(A237="","Enter an exit ID",IF(IF(IFERROR(OR(CODE(UPPER(LEFT(A237,1)))&lt;65,CODE(UPPER(LEFT(A237,1)))&gt;90),TRUE),TRUE,OR(NOT(ISTEXT(A237)),LEN(A237)&gt;64,LEN(A237)&lt;&gt;LEN(SUBSTITUTE(A237,"*","")),LEN(A237)&lt;&gt;LEN(SUBSTITUTE(A237,"?","")),LEN(A237)&lt;&gt;LEN(SUBSTITUTE(A237,"~","")),LEN(A237)&lt;&gt;LEN(SUBSTITUTE(A237,"=","")),LEN(A237)&lt;&gt;LEN(SUBSTITUTE(A237,"&lt;","")),LEN(A237)&lt;&gt;LEN(SUBSTITUTE(A237,"&gt;","")))),"IDs: text starting with A–Z, up to 64 characters; do not use *, ?, ~, =, &lt; or &gt;. Example: T-001.",IF(COUNTIFS('Exits'!$A$9:$A$608,A237)&lt;&gt;1,"Exit ID is duplicated",IF(B237="","Enter the parent trade ID",IF(IF(IFERROR(OR(CODE(UPPER(LEFT(B237,1)))&lt;65,CODE(UPPER(LEFT(B237,1)))&gt;90),TRUE),TRUE,OR(NOT(ISTEXT(B237)),LEN(B237)&gt;64,LEN(B237)&lt;&gt;LEN(SUBSTITUTE(B237,"*","")),LEN(B237)&lt;&gt;LEN(SUBSTITUTE(B237,"?","")),LEN(B237)&lt;&gt;LEN(SUBSTITUTE(B237,"~","")),LEN(B237)&lt;&gt;LEN(SUBSTITUTE(B237,"=","")),LEN(B237)&lt;&gt;LEN(SUBSTITUTE(B237,"&lt;","")),LEN(B237)&lt;&gt;LEN(SUBSTITUTE(B237,"&gt;","")))),"IDs: text starting with A–Z, up to 64 characters; do not use *, ?, ~, =, &lt; or &gt;. Example: T-001.",IF(COUNTIFS('Trades'!$A$9:$A$208,B237)&lt;&gt;1,"Parent trade ID must match one Trades row",IF(NOT(ISNUMBER(C237)),"Enter a valid closing date/time",IF(OR(C237&lt;1,C237&gt;2958465),"Enter a valid closing date/time",IF(NOT(ISNUMBER(D237)),"Enter a positive closed quantity",IF(OR(D237&lt;=0,D237&gt;1000000,ROUND(D237,8)&lt;&gt;D237),"Enter a positive closed quantity",IF(NOT(ISNUMBER(INDEX('Trades'!$D$9:$D$208,MATCH(B237,'Trades'!$A$9:$A$208,0)))),"Enter a valid opening date/time",IF(C237&lt;INDEX('Trades'!$D$9:$D$208,MATCH(B237,'Trades'!$A$9:$A$208,0)),"Exit precedes the opening",IF(AND(E237&lt;&gt;"",OR(NOT(ISNUMBER(E237)),E237&lt;=0)),"Enter a positive price or leave blank",IF(AND(F237&lt;&gt;"",NOT(ISNUMBER(F237))),"Gross P&amp;L must be numeric or blank",IF(AND(ISNUMBER(F237),OR(ABS(F237)&gt;1000000000,ROUND(F237,2)&lt;&gt;F237)),"Money: at most 2 decimals; absolute input value ≤ 1,000,000,000.",""))))))))))))))))</x:f>
      </x:c>
      <x:c r="I237" s="29" t="str">
        <x:f>IF(ISNUMBER(D237),ROUND(D237,8),"")</x:f>
      </x:c>
      <x:c r="J237" s="29" t="n">
        <x:f>IF(ISNUMBER(F237),1,0)</x:f>
        <x:v>0</x:v>
      </x:c>
      <x:c r="K237" s="29" t="n">
        <x:f>IF(COUNTA(A237:F237)=0,0,1)</x:f>
        <x:v>0</x:v>
      </x:c>
    </x:row>
    <x:row r="238" ht="36" customHeight="1">
      <x:c r="A238" s="34"/>
      <x:c r="B238" s="34"/>
      <x:c r="C238" s="35"/>
      <x:c r="D238" s="36"/>
      <x:c r="E238" s="36"/>
      <x:c r="F238" s="37"/>
      <x:c r="G238" s="38" t="n">
        <x:f>IF(K238=0,0,IF(H238="",1,-1))</x:f>
        <x:v>0</x:v>
      </x:c>
      <x:c r="H238" s="33" t="str">
        <x:f>IF(K238=0,"",IF(A238="","Enter an exit ID",IF(IF(IFERROR(OR(CODE(UPPER(LEFT(A238,1)))&lt;65,CODE(UPPER(LEFT(A238,1)))&gt;90),TRUE),TRUE,OR(NOT(ISTEXT(A238)),LEN(A238)&gt;64,LEN(A238)&lt;&gt;LEN(SUBSTITUTE(A238,"*","")),LEN(A238)&lt;&gt;LEN(SUBSTITUTE(A238,"?","")),LEN(A238)&lt;&gt;LEN(SUBSTITUTE(A238,"~","")),LEN(A238)&lt;&gt;LEN(SUBSTITUTE(A238,"=","")),LEN(A238)&lt;&gt;LEN(SUBSTITUTE(A238,"&lt;","")),LEN(A238)&lt;&gt;LEN(SUBSTITUTE(A238,"&gt;","")))),"IDs: text starting with A–Z, up to 64 characters; do not use *, ?, ~, =, &lt; or &gt;. Example: T-001.",IF(COUNTIFS('Exits'!$A$9:$A$608,A238)&lt;&gt;1,"Exit ID is duplicated",IF(B238="","Enter the parent trade ID",IF(IF(IFERROR(OR(CODE(UPPER(LEFT(B238,1)))&lt;65,CODE(UPPER(LEFT(B238,1)))&gt;90),TRUE),TRUE,OR(NOT(ISTEXT(B238)),LEN(B238)&gt;64,LEN(B238)&lt;&gt;LEN(SUBSTITUTE(B238,"*","")),LEN(B238)&lt;&gt;LEN(SUBSTITUTE(B238,"?","")),LEN(B238)&lt;&gt;LEN(SUBSTITUTE(B238,"~","")),LEN(B238)&lt;&gt;LEN(SUBSTITUTE(B238,"=","")),LEN(B238)&lt;&gt;LEN(SUBSTITUTE(B238,"&lt;","")),LEN(B238)&lt;&gt;LEN(SUBSTITUTE(B238,"&gt;","")))),"IDs: text starting with A–Z, up to 64 characters; do not use *, ?, ~, =, &lt; or &gt;. Example: T-001.",IF(COUNTIFS('Trades'!$A$9:$A$208,B238)&lt;&gt;1,"Parent trade ID must match one Trades row",IF(NOT(ISNUMBER(C238)),"Enter a valid closing date/time",IF(OR(C238&lt;1,C238&gt;2958465),"Enter a valid closing date/time",IF(NOT(ISNUMBER(D238)),"Enter a positive closed quantity",IF(OR(D238&lt;=0,D238&gt;1000000,ROUND(D238,8)&lt;&gt;D238),"Enter a positive closed quantity",IF(NOT(ISNUMBER(INDEX('Trades'!$D$9:$D$208,MATCH(B238,'Trades'!$A$9:$A$208,0)))),"Enter a valid opening date/time",IF(C238&lt;INDEX('Trades'!$D$9:$D$208,MATCH(B238,'Trades'!$A$9:$A$208,0)),"Exit precedes the opening",IF(AND(E238&lt;&gt;"",OR(NOT(ISNUMBER(E238)),E238&lt;=0)),"Enter a positive price or leave blank",IF(AND(F238&lt;&gt;"",NOT(ISNUMBER(F238))),"Gross P&amp;L must be numeric or blank",IF(AND(ISNUMBER(F238),OR(ABS(F238)&gt;1000000000,ROUND(F238,2)&lt;&gt;F238)),"Money: at most 2 decimals; absolute input value ≤ 1,000,000,000.",""))))))))))))))))</x:f>
      </x:c>
      <x:c r="I238" s="29" t="str">
        <x:f>IF(ISNUMBER(D238),ROUND(D238,8),"")</x:f>
      </x:c>
      <x:c r="J238" s="29" t="n">
        <x:f>IF(ISNUMBER(F238),1,0)</x:f>
        <x:v>0</x:v>
      </x:c>
      <x:c r="K238" s="29" t="n">
        <x:f>IF(COUNTA(A238:F238)=0,0,1)</x:f>
        <x:v>0</x:v>
      </x:c>
    </x:row>
    <x:row r="239" ht="36" customHeight="1">
      <x:c r="A239" s="34"/>
      <x:c r="B239" s="34"/>
      <x:c r="C239" s="35"/>
      <x:c r="D239" s="36"/>
      <x:c r="E239" s="36"/>
      <x:c r="F239" s="37"/>
      <x:c r="G239" s="38" t="n">
        <x:f>IF(K239=0,0,IF(H239="",1,-1))</x:f>
        <x:v>0</x:v>
      </x:c>
      <x:c r="H239" s="33" t="str">
        <x:f>IF(K239=0,"",IF(A239="","Enter an exit ID",IF(IF(IFERROR(OR(CODE(UPPER(LEFT(A239,1)))&lt;65,CODE(UPPER(LEFT(A239,1)))&gt;90),TRUE),TRUE,OR(NOT(ISTEXT(A239)),LEN(A239)&gt;64,LEN(A239)&lt;&gt;LEN(SUBSTITUTE(A239,"*","")),LEN(A239)&lt;&gt;LEN(SUBSTITUTE(A239,"?","")),LEN(A239)&lt;&gt;LEN(SUBSTITUTE(A239,"~","")),LEN(A239)&lt;&gt;LEN(SUBSTITUTE(A239,"=","")),LEN(A239)&lt;&gt;LEN(SUBSTITUTE(A239,"&lt;","")),LEN(A239)&lt;&gt;LEN(SUBSTITUTE(A239,"&gt;","")))),"IDs: text starting with A–Z, up to 64 characters; do not use *, ?, ~, =, &lt; or &gt;. Example: T-001.",IF(COUNTIFS('Exits'!$A$9:$A$608,A239)&lt;&gt;1,"Exit ID is duplicated",IF(B239="","Enter the parent trade ID",IF(IF(IFERROR(OR(CODE(UPPER(LEFT(B239,1)))&lt;65,CODE(UPPER(LEFT(B239,1)))&gt;90),TRUE),TRUE,OR(NOT(ISTEXT(B239)),LEN(B239)&gt;64,LEN(B239)&lt;&gt;LEN(SUBSTITUTE(B239,"*","")),LEN(B239)&lt;&gt;LEN(SUBSTITUTE(B239,"?","")),LEN(B239)&lt;&gt;LEN(SUBSTITUTE(B239,"~","")),LEN(B239)&lt;&gt;LEN(SUBSTITUTE(B239,"=","")),LEN(B239)&lt;&gt;LEN(SUBSTITUTE(B239,"&lt;","")),LEN(B239)&lt;&gt;LEN(SUBSTITUTE(B239,"&gt;","")))),"IDs: text starting with A–Z, up to 64 characters; do not use *, ?, ~, =, &lt; or &gt;. Example: T-001.",IF(COUNTIFS('Trades'!$A$9:$A$208,B239)&lt;&gt;1,"Parent trade ID must match one Trades row",IF(NOT(ISNUMBER(C239)),"Enter a valid closing date/time",IF(OR(C239&lt;1,C239&gt;2958465),"Enter a valid closing date/time",IF(NOT(ISNUMBER(D239)),"Enter a positive closed quantity",IF(OR(D239&lt;=0,D239&gt;1000000,ROUND(D239,8)&lt;&gt;D239),"Enter a positive closed quantity",IF(NOT(ISNUMBER(INDEX('Trades'!$D$9:$D$208,MATCH(B239,'Trades'!$A$9:$A$208,0)))),"Enter a valid opening date/time",IF(C239&lt;INDEX('Trades'!$D$9:$D$208,MATCH(B239,'Trades'!$A$9:$A$208,0)),"Exit precedes the opening",IF(AND(E239&lt;&gt;"",OR(NOT(ISNUMBER(E239)),E239&lt;=0)),"Enter a positive price or leave blank",IF(AND(F239&lt;&gt;"",NOT(ISNUMBER(F239))),"Gross P&amp;L must be numeric or blank",IF(AND(ISNUMBER(F239),OR(ABS(F239)&gt;1000000000,ROUND(F239,2)&lt;&gt;F239)),"Money: at most 2 decimals; absolute input value ≤ 1,000,000,000.",""))))))))))))))))</x:f>
      </x:c>
      <x:c r="I239" s="29" t="str">
        <x:f>IF(ISNUMBER(D239),ROUND(D239,8),"")</x:f>
      </x:c>
      <x:c r="J239" s="29" t="n">
        <x:f>IF(ISNUMBER(F239),1,0)</x:f>
        <x:v>0</x:v>
      </x:c>
      <x:c r="K239" s="29" t="n">
        <x:f>IF(COUNTA(A239:F239)=0,0,1)</x:f>
        <x:v>0</x:v>
      </x:c>
    </x:row>
    <x:row r="240" ht="36" customHeight="1">
      <x:c r="A240" s="34"/>
      <x:c r="B240" s="34"/>
      <x:c r="C240" s="35"/>
      <x:c r="D240" s="36"/>
      <x:c r="E240" s="36"/>
      <x:c r="F240" s="37"/>
      <x:c r="G240" s="38" t="n">
        <x:f>IF(K240=0,0,IF(H240="",1,-1))</x:f>
        <x:v>0</x:v>
      </x:c>
      <x:c r="H240" s="33" t="str">
        <x:f>IF(K240=0,"",IF(A240="","Enter an exit ID",IF(IF(IFERROR(OR(CODE(UPPER(LEFT(A240,1)))&lt;65,CODE(UPPER(LEFT(A240,1)))&gt;90),TRUE),TRUE,OR(NOT(ISTEXT(A240)),LEN(A240)&gt;64,LEN(A240)&lt;&gt;LEN(SUBSTITUTE(A240,"*","")),LEN(A240)&lt;&gt;LEN(SUBSTITUTE(A240,"?","")),LEN(A240)&lt;&gt;LEN(SUBSTITUTE(A240,"~","")),LEN(A240)&lt;&gt;LEN(SUBSTITUTE(A240,"=","")),LEN(A240)&lt;&gt;LEN(SUBSTITUTE(A240,"&lt;","")),LEN(A240)&lt;&gt;LEN(SUBSTITUTE(A240,"&gt;","")))),"IDs: text starting with A–Z, up to 64 characters; do not use *, ?, ~, =, &lt; or &gt;. Example: T-001.",IF(COUNTIFS('Exits'!$A$9:$A$608,A240)&lt;&gt;1,"Exit ID is duplicated",IF(B240="","Enter the parent trade ID",IF(IF(IFERROR(OR(CODE(UPPER(LEFT(B240,1)))&lt;65,CODE(UPPER(LEFT(B240,1)))&gt;90),TRUE),TRUE,OR(NOT(ISTEXT(B240)),LEN(B240)&gt;64,LEN(B240)&lt;&gt;LEN(SUBSTITUTE(B240,"*","")),LEN(B240)&lt;&gt;LEN(SUBSTITUTE(B240,"?","")),LEN(B240)&lt;&gt;LEN(SUBSTITUTE(B240,"~","")),LEN(B240)&lt;&gt;LEN(SUBSTITUTE(B240,"=","")),LEN(B240)&lt;&gt;LEN(SUBSTITUTE(B240,"&lt;","")),LEN(B240)&lt;&gt;LEN(SUBSTITUTE(B240,"&gt;","")))),"IDs: text starting with A–Z, up to 64 characters; do not use *, ?, ~, =, &lt; or &gt;. Example: T-001.",IF(COUNTIFS('Trades'!$A$9:$A$208,B240)&lt;&gt;1,"Parent trade ID must match one Trades row",IF(NOT(ISNUMBER(C240)),"Enter a valid closing date/time",IF(OR(C240&lt;1,C240&gt;2958465),"Enter a valid closing date/time",IF(NOT(ISNUMBER(D240)),"Enter a positive closed quantity",IF(OR(D240&lt;=0,D240&gt;1000000,ROUND(D240,8)&lt;&gt;D240),"Enter a positive closed quantity",IF(NOT(ISNUMBER(INDEX('Trades'!$D$9:$D$208,MATCH(B240,'Trades'!$A$9:$A$208,0)))),"Enter a valid opening date/time",IF(C240&lt;INDEX('Trades'!$D$9:$D$208,MATCH(B240,'Trades'!$A$9:$A$208,0)),"Exit precedes the opening",IF(AND(E240&lt;&gt;"",OR(NOT(ISNUMBER(E240)),E240&lt;=0)),"Enter a positive price or leave blank",IF(AND(F240&lt;&gt;"",NOT(ISNUMBER(F240))),"Gross P&amp;L must be numeric or blank",IF(AND(ISNUMBER(F240),OR(ABS(F240)&gt;1000000000,ROUND(F240,2)&lt;&gt;F240)),"Money: at most 2 decimals; absolute input value ≤ 1,000,000,000.",""))))))))))))))))</x:f>
      </x:c>
      <x:c r="I240" s="29" t="str">
        <x:f>IF(ISNUMBER(D240),ROUND(D240,8),"")</x:f>
      </x:c>
      <x:c r="J240" s="29" t="n">
        <x:f>IF(ISNUMBER(F240),1,0)</x:f>
        <x:v>0</x:v>
      </x:c>
      <x:c r="K240" s="29" t="n">
        <x:f>IF(COUNTA(A240:F240)=0,0,1)</x:f>
        <x:v>0</x:v>
      </x:c>
    </x:row>
    <x:row r="241" ht="36" customHeight="1">
      <x:c r="A241" s="34"/>
      <x:c r="B241" s="34"/>
      <x:c r="C241" s="35"/>
      <x:c r="D241" s="36"/>
      <x:c r="E241" s="36"/>
      <x:c r="F241" s="37"/>
      <x:c r="G241" s="38" t="n">
        <x:f>IF(K241=0,0,IF(H241="",1,-1))</x:f>
        <x:v>0</x:v>
      </x:c>
      <x:c r="H241" s="33" t="str">
        <x:f>IF(K241=0,"",IF(A241="","Enter an exit ID",IF(IF(IFERROR(OR(CODE(UPPER(LEFT(A241,1)))&lt;65,CODE(UPPER(LEFT(A241,1)))&gt;90),TRUE),TRUE,OR(NOT(ISTEXT(A241)),LEN(A241)&gt;64,LEN(A241)&lt;&gt;LEN(SUBSTITUTE(A241,"*","")),LEN(A241)&lt;&gt;LEN(SUBSTITUTE(A241,"?","")),LEN(A241)&lt;&gt;LEN(SUBSTITUTE(A241,"~","")),LEN(A241)&lt;&gt;LEN(SUBSTITUTE(A241,"=","")),LEN(A241)&lt;&gt;LEN(SUBSTITUTE(A241,"&lt;","")),LEN(A241)&lt;&gt;LEN(SUBSTITUTE(A241,"&gt;","")))),"IDs: text starting with A–Z, up to 64 characters; do not use *, ?, ~, =, &lt; or &gt;. Example: T-001.",IF(COUNTIFS('Exits'!$A$9:$A$608,A241)&lt;&gt;1,"Exit ID is duplicated",IF(B241="","Enter the parent trade ID",IF(IF(IFERROR(OR(CODE(UPPER(LEFT(B241,1)))&lt;65,CODE(UPPER(LEFT(B241,1)))&gt;90),TRUE),TRUE,OR(NOT(ISTEXT(B241)),LEN(B241)&gt;64,LEN(B241)&lt;&gt;LEN(SUBSTITUTE(B241,"*","")),LEN(B241)&lt;&gt;LEN(SUBSTITUTE(B241,"?","")),LEN(B241)&lt;&gt;LEN(SUBSTITUTE(B241,"~","")),LEN(B241)&lt;&gt;LEN(SUBSTITUTE(B241,"=","")),LEN(B241)&lt;&gt;LEN(SUBSTITUTE(B241,"&lt;","")),LEN(B241)&lt;&gt;LEN(SUBSTITUTE(B241,"&gt;","")))),"IDs: text starting with A–Z, up to 64 characters; do not use *, ?, ~, =, &lt; or &gt;. Example: T-001.",IF(COUNTIFS('Trades'!$A$9:$A$208,B241)&lt;&gt;1,"Parent trade ID must match one Trades row",IF(NOT(ISNUMBER(C241)),"Enter a valid closing date/time",IF(OR(C241&lt;1,C241&gt;2958465),"Enter a valid closing date/time",IF(NOT(ISNUMBER(D241)),"Enter a positive closed quantity",IF(OR(D241&lt;=0,D241&gt;1000000,ROUND(D241,8)&lt;&gt;D241),"Enter a positive closed quantity",IF(NOT(ISNUMBER(INDEX('Trades'!$D$9:$D$208,MATCH(B241,'Trades'!$A$9:$A$208,0)))),"Enter a valid opening date/time",IF(C241&lt;INDEX('Trades'!$D$9:$D$208,MATCH(B241,'Trades'!$A$9:$A$208,0)),"Exit precedes the opening",IF(AND(E241&lt;&gt;"",OR(NOT(ISNUMBER(E241)),E241&lt;=0)),"Enter a positive price or leave blank",IF(AND(F241&lt;&gt;"",NOT(ISNUMBER(F241))),"Gross P&amp;L must be numeric or blank",IF(AND(ISNUMBER(F241),OR(ABS(F241)&gt;1000000000,ROUND(F241,2)&lt;&gt;F241)),"Money: at most 2 decimals; absolute input value ≤ 1,000,000,000.",""))))))))))))))))</x:f>
      </x:c>
      <x:c r="I241" s="29" t="str">
        <x:f>IF(ISNUMBER(D241),ROUND(D241,8),"")</x:f>
      </x:c>
      <x:c r="J241" s="29" t="n">
        <x:f>IF(ISNUMBER(F241),1,0)</x:f>
        <x:v>0</x:v>
      </x:c>
      <x:c r="K241" s="29" t="n">
        <x:f>IF(COUNTA(A241:F241)=0,0,1)</x:f>
        <x:v>0</x:v>
      </x:c>
    </x:row>
    <x:row r="242" ht="36" customHeight="1">
      <x:c r="A242" s="34"/>
      <x:c r="B242" s="34"/>
      <x:c r="C242" s="35"/>
      <x:c r="D242" s="36"/>
      <x:c r="E242" s="36"/>
      <x:c r="F242" s="37"/>
      <x:c r="G242" s="38" t="n">
        <x:f>IF(K242=0,0,IF(H242="",1,-1))</x:f>
        <x:v>0</x:v>
      </x:c>
      <x:c r="H242" s="33" t="str">
        <x:f>IF(K242=0,"",IF(A242="","Enter an exit ID",IF(IF(IFERROR(OR(CODE(UPPER(LEFT(A242,1)))&lt;65,CODE(UPPER(LEFT(A242,1)))&gt;90),TRUE),TRUE,OR(NOT(ISTEXT(A242)),LEN(A242)&gt;64,LEN(A242)&lt;&gt;LEN(SUBSTITUTE(A242,"*","")),LEN(A242)&lt;&gt;LEN(SUBSTITUTE(A242,"?","")),LEN(A242)&lt;&gt;LEN(SUBSTITUTE(A242,"~","")),LEN(A242)&lt;&gt;LEN(SUBSTITUTE(A242,"=","")),LEN(A242)&lt;&gt;LEN(SUBSTITUTE(A242,"&lt;","")),LEN(A242)&lt;&gt;LEN(SUBSTITUTE(A242,"&gt;","")))),"IDs: text starting with A–Z, up to 64 characters; do not use *, ?, ~, =, &lt; or &gt;. Example: T-001.",IF(COUNTIFS('Exits'!$A$9:$A$608,A242)&lt;&gt;1,"Exit ID is duplicated",IF(B242="","Enter the parent trade ID",IF(IF(IFERROR(OR(CODE(UPPER(LEFT(B242,1)))&lt;65,CODE(UPPER(LEFT(B242,1)))&gt;90),TRUE),TRUE,OR(NOT(ISTEXT(B242)),LEN(B242)&gt;64,LEN(B242)&lt;&gt;LEN(SUBSTITUTE(B242,"*","")),LEN(B242)&lt;&gt;LEN(SUBSTITUTE(B242,"?","")),LEN(B242)&lt;&gt;LEN(SUBSTITUTE(B242,"~","")),LEN(B242)&lt;&gt;LEN(SUBSTITUTE(B242,"=","")),LEN(B242)&lt;&gt;LEN(SUBSTITUTE(B242,"&lt;","")),LEN(B242)&lt;&gt;LEN(SUBSTITUTE(B242,"&gt;","")))),"IDs: text starting with A–Z, up to 64 characters; do not use *, ?, ~, =, &lt; or &gt;. Example: T-001.",IF(COUNTIFS('Trades'!$A$9:$A$208,B242)&lt;&gt;1,"Parent trade ID must match one Trades row",IF(NOT(ISNUMBER(C242)),"Enter a valid closing date/time",IF(OR(C242&lt;1,C242&gt;2958465),"Enter a valid closing date/time",IF(NOT(ISNUMBER(D242)),"Enter a positive closed quantity",IF(OR(D242&lt;=0,D242&gt;1000000,ROUND(D242,8)&lt;&gt;D242),"Enter a positive closed quantity",IF(NOT(ISNUMBER(INDEX('Trades'!$D$9:$D$208,MATCH(B242,'Trades'!$A$9:$A$208,0)))),"Enter a valid opening date/time",IF(C242&lt;INDEX('Trades'!$D$9:$D$208,MATCH(B242,'Trades'!$A$9:$A$208,0)),"Exit precedes the opening",IF(AND(E242&lt;&gt;"",OR(NOT(ISNUMBER(E242)),E242&lt;=0)),"Enter a positive price or leave blank",IF(AND(F242&lt;&gt;"",NOT(ISNUMBER(F242))),"Gross P&amp;L must be numeric or blank",IF(AND(ISNUMBER(F242),OR(ABS(F242)&gt;1000000000,ROUND(F242,2)&lt;&gt;F242)),"Money: at most 2 decimals; absolute input value ≤ 1,000,000,000.",""))))))))))))))))</x:f>
      </x:c>
      <x:c r="I242" s="29" t="str">
        <x:f>IF(ISNUMBER(D242),ROUND(D242,8),"")</x:f>
      </x:c>
      <x:c r="J242" s="29" t="n">
        <x:f>IF(ISNUMBER(F242),1,0)</x:f>
        <x:v>0</x:v>
      </x:c>
      <x:c r="K242" s="29" t="n">
        <x:f>IF(COUNTA(A242:F242)=0,0,1)</x:f>
        <x:v>0</x:v>
      </x:c>
    </x:row>
    <x:row r="243" ht="36" customHeight="1">
      <x:c r="A243" s="34"/>
      <x:c r="B243" s="34"/>
      <x:c r="C243" s="35"/>
      <x:c r="D243" s="36"/>
      <x:c r="E243" s="36"/>
      <x:c r="F243" s="37"/>
      <x:c r="G243" s="38" t="n">
        <x:f>IF(K243=0,0,IF(H243="",1,-1))</x:f>
        <x:v>0</x:v>
      </x:c>
      <x:c r="H243" s="33" t="str">
        <x:f>IF(K243=0,"",IF(A243="","Enter an exit ID",IF(IF(IFERROR(OR(CODE(UPPER(LEFT(A243,1)))&lt;65,CODE(UPPER(LEFT(A243,1)))&gt;90),TRUE),TRUE,OR(NOT(ISTEXT(A243)),LEN(A243)&gt;64,LEN(A243)&lt;&gt;LEN(SUBSTITUTE(A243,"*","")),LEN(A243)&lt;&gt;LEN(SUBSTITUTE(A243,"?","")),LEN(A243)&lt;&gt;LEN(SUBSTITUTE(A243,"~","")),LEN(A243)&lt;&gt;LEN(SUBSTITUTE(A243,"=","")),LEN(A243)&lt;&gt;LEN(SUBSTITUTE(A243,"&lt;","")),LEN(A243)&lt;&gt;LEN(SUBSTITUTE(A243,"&gt;","")))),"IDs: text starting with A–Z, up to 64 characters; do not use *, ?, ~, =, &lt; or &gt;. Example: T-001.",IF(COUNTIFS('Exits'!$A$9:$A$608,A243)&lt;&gt;1,"Exit ID is duplicated",IF(B243="","Enter the parent trade ID",IF(IF(IFERROR(OR(CODE(UPPER(LEFT(B243,1)))&lt;65,CODE(UPPER(LEFT(B243,1)))&gt;90),TRUE),TRUE,OR(NOT(ISTEXT(B243)),LEN(B243)&gt;64,LEN(B243)&lt;&gt;LEN(SUBSTITUTE(B243,"*","")),LEN(B243)&lt;&gt;LEN(SUBSTITUTE(B243,"?","")),LEN(B243)&lt;&gt;LEN(SUBSTITUTE(B243,"~","")),LEN(B243)&lt;&gt;LEN(SUBSTITUTE(B243,"=","")),LEN(B243)&lt;&gt;LEN(SUBSTITUTE(B243,"&lt;","")),LEN(B243)&lt;&gt;LEN(SUBSTITUTE(B243,"&gt;","")))),"IDs: text starting with A–Z, up to 64 characters; do not use *, ?, ~, =, &lt; or &gt;. Example: T-001.",IF(COUNTIFS('Trades'!$A$9:$A$208,B243)&lt;&gt;1,"Parent trade ID must match one Trades row",IF(NOT(ISNUMBER(C243)),"Enter a valid closing date/time",IF(OR(C243&lt;1,C243&gt;2958465),"Enter a valid closing date/time",IF(NOT(ISNUMBER(D243)),"Enter a positive closed quantity",IF(OR(D243&lt;=0,D243&gt;1000000,ROUND(D243,8)&lt;&gt;D243),"Enter a positive closed quantity",IF(NOT(ISNUMBER(INDEX('Trades'!$D$9:$D$208,MATCH(B243,'Trades'!$A$9:$A$208,0)))),"Enter a valid opening date/time",IF(C243&lt;INDEX('Trades'!$D$9:$D$208,MATCH(B243,'Trades'!$A$9:$A$208,0)),"Exit precedes the opening",IF(AND(E243&lt;&gt;"",OR(NOT(ISNUMBER(E243)),E243&lt;=0)),"Enter a positive price or leave blank",IF(AND(F243&lt;&gt;"",NOT(ISNUMBER(F243))),"Gross P&amp;L must be numeric or blank",IF(AND(ISNUMBER(F243),OR(ABS(F243)&gt;1000000000,ROUND(F243,2)&lt;&gt;F243)),"Money: at most 2 decimals; absolute input value ≤ 1,000,000,000.",""))))))))))))))))</x:f>
      </x:c>
      <x:c r="I243" s="29" t="str">
        <x:f>IF(ISNUMBER(D243),ROUND(D243,8),"")</x:f>
      </x:c>
      <x:c r="J243" s="29" t="n">
        <x:f>IF(ISNUMBER(F243),1,0)</x:f>
        <x:v>0</x:v>
      </x:c>
      <x:c r="K243" s="29" t="n">
        <x:f>IF(COUNTA(A243:F243)=0,0,1)</x:f>
        <x:v>0</x:v>
      </x:c>
    </x:row>
    <x:row r="244" ht="36" customHeight="1">
      <x:c r="A244" s="34"/>
      <x:c r="B244" s="34"/>
      <x:c r="C244" s="35"/>
      <x:c r="D244" s="36"/>
      <x:c r="E244" s="36"/>
      <x:c r="F244" s="37"/>
      <x:c r="G244" s="38" t="n">
        <x:f>IF(K244=0,0,IF(H244="",1,-1))</x:f>
        <x:v>0</x:v>
      </x:c>
      <x:c r="H244" s="33" t="str">
        <x:f>IF(K244=0,"",IF(A244="","Enter an exit ID",IF(IF(IFERROR(OR(CODE(UPPER(LEFT(A244,1)))&lt;65,CODE(UPPER(LEFT(A244,1)))&gt;90),TRUE),TRUE,OR(NOT(ISTEXT(A244)),LEN(A244)&gt;64,LEN(A244)&lt;&gt;LEN(SUBSTITUTE(A244,"*","")),LEN(A244)&lt;&gt;LEN(SUBSTITUTE(A244,"?","")),LEN(A244)&lt;&gt;LEN(SUBSTITUTE(A244,"~","")),LEN(A244)&lt;&gt;LEN(SUBSTITUTE(A244,"=","")),LEN(A244)&lt;&gt;LEN(SUBSTITUTE(A244,"&lt;","")),LEN(A244)&lt;&gt;LEN(SUBSTITUTE(A244,"&gt;","")))),"IDs: text starting with A–Z, up to 64 characters; do not use *, ?, ~, =, &lt; or &gt;. Example: T-001.",IF(COUNTIFS('Exits'!$A$9:$A$608,A244)&lt;&gt;1,"Exit ID is duplicated",IF(B244="","Enter the parent trade ID",IF(IF(IFERROR(OR(CODE(UPPER(LEFT(B244,1)))&lt;65,CODE(UPPER(LEFT(B244,1)))&gt;90),TRUE),TRUE,OR(NOT(ISTEXT(B244)),LEN(B244)&gt;64,LEN(B244)&lt;&gt;LEN(SUBSTITUTE(B244,"*","")),LEN(B244)&lt;&gt;LEN(SUBSTITUTE(B244,"?","")),LEN(B244)&lt;&gt;LEN(SUBSTITUTE(B244,"~","")),LEN(B244)&lt;&gt;LEN(SUBSTITUTE(B244,"=","")),LEN(B244)&lt;&gt;LEN(SUBSTITUTE(B244,"&lt;","")),LEN(B244)&lt;&gt;LEN(SUBSTITUTE(B244,"&gt;","")))),"IDs: text starting with A–Z, up to 64 characters; do not use *, ?, ~, =, &lt; or &gt;. Example: T-001.",IF(COUNTIFS('Trades'!$A$9:$A$208,B244)&lt;&gt;1,"Parent trade ID must match one Trades row",IF(NOT(ISNUMBER(C244)),"Enter a valid closing date/time",IF(OR(C244&lt;1,C244&gt;2958465),"Enter a valid closing date/time",IF(NOT(ISNUMBER(D244)),"Enter a positive closed quantity",IF(OR(D244&lt;=0,D244&gt;1000000,ROUND(D244,8)&lt;&gt;D244),"Enter a positive closed quantity",IF(NOT(ISNUMBER(INDEX('Trades'!$D$9:$D$208,MATCH(B244,'Trades'!$A$9:$A$208,0)))),"Enter a valid opening date/time",IF(C244&lt;INDEX('Trades'!$D$9:$D$208,MATCH(B244,'Trades'!$A$9:$A$208,0)),"Exit precedes the opening",IF(AND(E244&lt;&gt;"",OR(NOT(ISNUMBER(E244)),E244&lt;=0)),"Enter a positive price or leave blank",IF(AND(F244&lt;&gt;"",NOT(ISNUMBER(F244))),"Gross P&amp;L must be numeric or blank",IF(AND(ISNUMBER(F244),OR(ABS(F244)&gt;1000000000,ROUND(F244,2)&lt;&gt;F244)),"Money: at most 2 decimals; absolute input value ≤ 1,000,000,000.",""))))))))))))))))</x:f>
      </x:c>
      <x:c r="I244" s="29" t="str">
        <x:f>IF(ISNUMBER(D244),ROUND(D244,8),"")</x:f>
      </x:c>
      <x:c r="J244" s="29" t="n">
        <x:f>IF(ISNUMBER(F244),1,0)</x:f>
        <x:v>0</x:v>
      </x:c>
      <x:c r="K244" s="29" t="n">
        <x:f>IF(COUNTA(A244:F244)=0,0,1)</x:f>
        <x:v>0</x:v>
      </x:c>
    </x:row>
    <x:row r="245" ht="36" customHeight="1">
      <x:c r="A245" s="34"/>
      <x:c r="B245" s="34"/>
      <x:c r="C245" s="35"/>
      <x:c r="D245" s="36"/>
      <x:c r="E245" s="36"/>
      <x:c r="F245" s="37"/>
      <x:c r="G245" s="38" t="n">
        <x:f>IF(K245=0,0,IF(H245="",1,-1))</x:f>
        <x:v>0</x:v>
      </x:c>
      <x:c r="H245" s="33" t="str">
        <x:f>IF(K245=0,"",IF(A245="","Enter an exit ID",IF(IF(IFERROR(OR(CODE(UPPER(LEFT(A245,1)))&lt;65,CODE(UPPER(LEFT(A245,1)))&gt;90),TRUE),TRUE,OR(NOT(ISTEXT(A245)),LEN(A245)&gt;64,LEN(A245)&lt;&gt;LEN(SUBSTITUTE(A245,"*","")),LEN(A245)&lt;&gt;LEN(SUBSTITUTE(A245,"?","")),LEN(A245)&lt;&gt;LEN(SUBSTITUTE(A245,"~","")),LEN(A245)&lt;&gt;LEN(SUBSTITUTE(A245,"=","")),LEN(A245)&lt;&gt;LEN(SUBSTITUTE(A245,"&lt;","")),LEN(A245)&lt;&gt;LEN(SUBSTITUTE(A245,"&gt;","")))),"IDs: text starting with A–Z, up to 64 characters; do not use *, ?, ~, =, &lt; or &gt;. Example: T-001.",IF(COUNTIFS('Exits'!$A$9:$A$608,A245)&lt;&gt;1,"Exit ID is duplicated",IF(B245="","Enter the parent trade ID",IF(IF(IFERROR(OR(CODE(UPPER(LEFT(B245,1)))&lt;65,CODE(UPPER(LEFT(B245,1)))&gt;90),TRUE),TRUE,OR(NOT(ISTEXT(B245)),LEN(B245)&gt;64,LEN(B245)&lt;&gt;LEN(SUBSTITUTE(B245,"*","")),LEN(B245)&lt;&gt;LEN(SUBSTITUTE(B245,"?","")),LEN(B245)&lt;&gt;LEN(SUBSTITUTE(B245,"~","")),LEN(B245)&lt;&gt;LEN(SUBSTITUTE(B245,"=","")),LEN(B245)&lt;&gt;LEN(SUBSTITUTE(B245,"&lt;","")),LEN(B245)&lt;&gt;LEN(SUBSTITUTE(B245,"&gt;","")))),"IDs: text starting with A–Z, up to 64 characters; do not use *, ?, ~, =, &lt; or &gt;. Example: T-001.",IF(COUNTIFS('Trades'!$A$9:$A$208,B245)&lt;&gt;1,"Parent trade ID must match one Trades row",IF(NOT(ISNUMBER(C245)),"Enter a valid closing date/time",IF(OR(C245&lt;1,C245&gt;2958465),"Enter a valid closing date/time",IF(NOT(ISNUMBER(D245)),"Enter a positive closed quantity",IF(OR(D245&lt;=0,D245&gt;1000000,ROUND(D245,8)&lt;&gt;D245),"Enter a positive closed quantity",IF(NOT(ISNUMBER(INDEX('Trades'!$D$9:$D$208,MATCH(B245,'Trades'!$A$9:$A$208,0)))),"Enter a valid opening date/time",IF(C245&lt;INDEX('Trades'!$D$9:$D$208,MATCH(B245,'Trades'!$A$9:$A$208,0)),"Exit precedes the opening",IF(AND(E245&lt;&gt;"",OR(NOT(ISNUMBER(E245)),E245&lt;=0)),"Enter a positive price or leave blank",IF(AND(F245&lt;&gt;"",NOT(ISNUMBER(F245))),"Gross P&amp;L must be numeric or blank",IF(AND(ISNUMBER(F245),OR(ABS(F245)&gt;1000000000,ROUND(F245,2)&lt;&gt;F245)),"Money: at most 2 decimals; absolute input value ≤ 1,000,000,000.",""))))))))))))))))</x:f>
      </x:c>
      <x:c r="I245" s="29" t="str">
        <x:f>IF(ISNUMBER(D245),ROUND(D245,8),"")</x:f>
      </x:c>
      <x:c r="J245" s="29" t="n">
        <x:f>IF(ISNUMBER(F245),1,0)</x:f>
        <x:v>0</x:v>
      </x:c>
      <x:c r="K245" s="29" t="n">
        <x:f>IF(COUNTA(A245:F245)=0,0,1)</x:f>
        <x:v>0</x:v>
      </x:c>
    </x:row>
    <x:row r="246" ht="36" customHeight="1">
      <x:c r="A246" s="34"/>
      <x:c r="B246" s="34"/>
      <x:c r="C246" s="35"/>
      <x:c r="D246" s="36"/>
      <x:c r="E246" s="36"/>
      <x:c r="F246" s="37"/>
      <x:c r="G246" s="38" t="n">
        <x:f>IF(K246=0,0,IF(H246="",1,-1))</x:f>
        <x:v>0</x:v>
      </x:c>
      <x:c r="H246" s="33" t="str">
        <x:f>IF(K246=0,"",IF(A246="","Enter an exit ID",IF(IF(IFERROR(OR(CODE(UPPER(LEFT(A246,1)))&lt;65,CODE(UPPER(LEFT(A246,1)))&gt;90),TRUE),TRUE,OR(NOT(ISTEXT(A246)),LEN(A246)&gt;64,LEN(A246)&lt;&gt;LEN(SUBSTITUTE(A246,"*","")),LEN(A246)&lt;&gt;LEN(SUBSTITUTE(A246,"?","")),LEN(A246)&lt;&gt;LEN(SUBSTITUTE(A246,"~","")),LEN(A246)&lt;&gt;LEN(SUBSTITUTE(A246,"=","")),LEN(A246)&lt;&gt;LEN(SUBSTITUTE(A246,"&lt;","")),LEN(A246)&lt;&gt;LEN(SUBSTITUTE(A246,"&gt;","")))),"IDs: text starting with A–Z, up to 64 characters; do not use *, ?, ~, =, &lt; or &gt;. Example: T-001.",IF(COUNTIFS('Exits'!$A$9:$A$608,A246)&lt;&gt;1,"Exit ID is duplicated",IF(B246="","Enter the parent trade ID",IF(IF(IFERROR(OR(CODE(UPPER(LEFT(B246,1)))&lt;65,CODE(UPPER(LEFT(B246,1)))&gt;90),TRUE),TRUE,OR(NOT(ISTEXT(B246)),LEN(B246)&gt;64,LEN(B246)&lt;&gt;LEN(SUBSTITUTE(B246,"*","")),LEN(B246)&lt;&gt;LEN(SUBSTITUTE(B246,"?","")),LEN(B246)&lt;&gt;LEN(SUBSTITUTE(B246,"~","")),LEN(B246)&lt;&gt;LEN(SUBSTITUTE(B246,"=","")),LEN(B246)&lt;&gt;LEN(SUBSTITUTE(B246,"&lt;","")),LEN(B246)&lt;&gt;LEN(SUBSTITUTE(B246,"&gt;","")))),"IDs: text starting with A–Z, up to 64 characters; do not use *, ?, ~, =, &lt; or &gt;. Example: T-001.",IF(COUNTIFS('Trades'!$A$9:$A$208,B246)&lt;&gt;1,"Parent trade ID must match one Trades row",IF(NOT(ISNUMBER(C246)),"Enter a valid closing date/time",IF(OR(C246&lt;1,C246&gt;2958465),"Enter a valid closing date/time",IF(NOT(ISNUMBER(D246)),"Enter a positive closed quantity",IF(OR(D246&lt;=0,D246&gt;1000000,ROUND(D246,8)&lt;&gt;D246),"Enter a positive closed quantity",IF(NOT(ISNUMBER(INDEX('Trades'!$D$9:$D$208,MATCH(B246,'Trades'!$A$9:$A$208,0)))),"Enter a valid opening date/time",IF(C246&lt;INDEX('Trades'!$D$9:$D$208,MATCH(B246,'Trades'!$A$9:$A$208,0)),"Exit precedes the opening",IF(AND(E246&lt;&gt;"",OR(NOT(ISNUMBER(E246)),E246&lt;=0)),"Enter a positive price or leave blank",IF(AND(F246&lt;&gt;"",NOT(ISNUMBER(F246))),"Gross P&amp;L must be numeric or blank",IF(AND(ISNUMBER(F246),OR(ABS(F246)&gt;1000000000,ROUND(F246,2)&lt;&gt;F246)),"Money: at most 2 decimals; absolute input value ≤ 1,000,000,000.",""))))))))))))))))</x:f>
      </x:c>
      <x:c r="I246" s="29" t="str">
        <x:f>IF(ISNUMBER(D246),ROUND(D246,8),"")</x:f>
      </x:c>
      <x:c r="J246" s="29" t="n">
        <x:f>IF(ISNUMBER(F246),1,0)</x:f>
        <x:v>0</x:v>
      </x:c>
      <x:c r="K246" s="29" t="n">
        <x:f>IF(COUNTA(A246:F246)=0,0,1)</x:f>
        <x:v>0</x:v>
      </x:c>
    </x:row>
    <x:row r="247" ht="36" customHeight="1">
      <x:c r="A247" s="34"/>
      <x:c r="B247" s="34"/>
      <x:c r="C247" s="35"/>
      <x:c r="D247" s="36"/>
      <x:c r="E247" s="36"/>
      <x:c r="F247" s="37"/>
      <x:c r="G247" s="38" t="n">
        <x:f>IF(K247=0,0,IF(H247="",1,-1))</x:f>
        <x:v>0</x:v>
      </x:c>
      <x:c r="H247" s="33" t="str">
        <x:f>IF(K247=0,"",IF(A247="","Enter an exit ID",IF(IF(IFERROR(OR(CODE(UPPER(LEFT(A247,1)))&lt;65,CODE(UPPER(LEFT(A247,1)))&gt;90),TRUE),TRUE,OR(NOT(ISTEXT(A247)),LEN(A247)&gt;64,LEN(A247)&lt;&gt;LEN(SUBSTITUTE(A247,"*","")),LEN(A247)&lt;&gt;LEN(SUBSTITUTE(A247,"?","")),LEN(A247)&lt;&gt;LEN(SUBSTITUTE(A247,"~","")),LEN(A247)&lt;&gt;LEN(SUBSTITUTE(A247,"=","")),LEN(A247)&lt;&gt;LEN(SUBSTITUTE(A247,"&lt;","")),LEN(A247)&lt;&gt;LEN(SUBSTITUTE(A247,"&gt;","")))),"IDs: text starting with A–Z, up to 64 characters; do not use *, ?, ~, =, &lt; or &gt;. Example: T-001.",IF(COUNTIFS('Exits'!$A$9:$A$608,A247)&lt;&gt;1,"Exit ID is duplicated",IF(B247="","Enter the parent trade ID",IF(IF(IFERROR(OR(CODE(UPPER(LEFT(B247,1)))&lt;65,CODE(UPPER(LEFT(B247,1)))&gt;90),TRUE),TRUE,OR(NOT(ISTEXT(B247)),LEN(B247)&gt;64,LEN(B247)&lt;&gt;LEN(SUBSTITUTE(B247,"*","")),LEN(B247)&lt;&gt;LEN(SUBSTITUTE(B247,"?","")),LEN(B247)&lt;&gt;LEN(SUBSTITUTE(B247,"~","")),LEN(B247)&lt;&gt;LEN(SUBSTITUTE(B247,"=","")),LEN(B247)&lt;&gt;LEN(SUBSTITUTE(B247,"&lt;","")),LEN(B247)&lt;&gt;LEN(SUBSTITUTE(B247,"&gt;","")))),"IDs: text starting with A–Z, up to 64 characters; do not use *, ?, ~, =, &lt; or &gt;. Example: T-001.",IF(COUNTIFS('Trades'!$A$9:$A$208,B247)&lt;&gt;1,"Parent trade ID must match one Trades row",IF(NOT(ISNUMBER(C247)),"Enter a valid closing date/time",IF(OR(C247&lt;1,C247&gt;2958465),"Enter a valid closing date/time",IF(NOT(ISNUMBER(D247)),"Enter a positive closed quantity",IF(OR(D247&lt;=0,D247&gt;1000000,ROUND(D247,8)&lt;&gt;D247),"Enter a positive closed quantity",IF(NOT(ISNUMBER(INDEX('Trades'!$D$9:$D$208,MATCH(B247,'Trades'!$A$9:$A$208,0)))),"Enter a valid opening date/time",IF(C247&lt;INDEX('Trades'!$D$9:$D$208,MATCH(B247,'Trades'!$A$9:$A$208,0)),"Exit precedes the opening",IF(AND(E247&lt;&gt;"",OR(NOT(ISNUMBER(E247)),E247&lt;=0)),"Enter a positive price or leave blank",IF(AND(F247&lt;&gt;"",NOT(ISNUMBER(F247))),"Gross P&amp;L must be numeric or blank",IF(AND(ISNUMBER(F247),OR(ABS(F247)&gt;1000000000,ROUND(F247,2)&lt;&gt;F247)),"Money: at most 2 decimals; absolute input value ≤ 1,000,000,000.",""))))))))))))))))</x:f>
      </x:c>
      <x:c r="I247" s="29" t="str">
        <x:f>IF(ISNUMBER(D247),ROUND(D247,8),"")</x:f>
      </x:c>
      <x:c r="J247" s="29" t="n">
        <x:f>IF(ISNUMBER(F247),1,0)</x:f>
        <x:v>0</x:v>
      </x:c>
      <x:c r="K247" s="29" t="n">
        <x:f>IF(COUNTA(A247:F247)=0,0,1)</x:f>
        <x:v>0</x:v>
      </x:c>
    </x:row>
    <x:row r="248" ht="36" customHeight="1">
      <x:c r="A248" s="34"/>
      <x:c r="B248" s="34"/>
      <x:c r="C248" s="35"/>
      <x:c r="D248" s="36"/>
      <x:c r="E248" s="36"/>
      <x:c r="F248" s="37"/>
      <x:c r="G248" s="38" t="n">
        <x:f>IF(K248=0,0,IF(H248="",1,-1))</x:f>
        <x:v>0</x:v>
      </x:c>
      <x:c r="H248" s="33" t="str">
        <x:f>IF(K248=0,"",IF(A248="","Enter an exit ID",IF(IF(IFERROR(OR(CODE(UPPER(LEFT(A248,1)))&lt;65,CODE(UPPER(LEFT(A248,1)))&gt;90),TRUE),TRUE,OR(NOT(ISTEXT(A248)),LEN(A248)&gt;64,LEN(A248)&lt;&gt;LEN(SUBSTITUTE(A248,"*","")),LEN(A248)&lt;&gt;LEN(SUBSTITUTE(A248,"?","")),LEN(A248)&lt;&gt;LEN(SUBSTITUTE(A248,"~","")),LEN(A248)&lt;&gt;LEN(SUBSTITUTE(A248,"=","")),LEN(A248)&lt;&gt;LEN(SUBSTITUTE(A248,"&lt;","")),LEN(A248)&lt;&gt;LEN(SUBSTITUTE(A248,"&gt;","")))),"IDs: text starting with A–Z, up to 64 characters; do not use *, ?, ~, =, &lt; or &gt;. Example: T-001.",IF(COUNTIFS('Exits'!$A$9:$A$608,A248)&lt;&gt;1,"Exit ID is duplicated",IF(B248="","Enter the parent trade ID",IF(IF(IFERROR(OR(CODE(UPPER(LEFT(B248,1)))&lt;65,CODE(UPPER(LEFT(B248,1)))&gt;90),TRUE),TRUE,OR(NOT(ISTEXT(B248)),LEN(B248)&gt;64,LEN(B248)&lt;&gt;LEN(SUBSTITUTE(B248,"*","")),LEN(B248)&lt;&gt;LEN(SUBSTITUTE(B248,"?","")),LEN(B248)&lt;&gt;LEN(SUBSTITUTE(B248,"~","")),LEN(B248)&lt;&gt;LEN(SUBSTITUTE(B248,"=","")),LEN(B248)&lt;&gt;LEN(SUBSTITUTE(B248,"&lt;","")),LEN(B248)&lt;&gt;LEN(SUBSTITUTE(B248,"&gt;","")))),"IDs: text starting with A–Z, up to 64 characters; do not use *, ?, ~, =, &lt; or &gt;. Example: T-001.",IF(COUNTIFS('Trades'!$A$9:$A$208,B248)&lt;&gt;1,"Parent trade ID must match one Trades row",IF(NOT(ISNUMBER(C248)),"Enter a valid closing date/time",IF(OR(C248&lt;1,C248&gt;2958465),"Enter a valid closing date/time",IF(NOT(ISNUMBER(D248)),"Enter a positive closed quantity",IF(OR(D248&lt;=0,D248&gt;1000000,ROUND(D248,8)&lt;&gt;D248),"Enter a positive closed quantity",IF(NOT(ISNUMBER(INDEX('Trades'!$D$9:$D$208,MATCH(B248,'Trades'!$A$9:$A$208,0)))),"Enter a valid opening date/time",IF(C248&lt;INDEX('Trades'!$D$9:$D$208,MATCH(B248,'Trades'!$A$9:$A$208,0)),"Exit precedes the opening",IF(AND(E248&lt;&gt;"",OR(NOT(ISNUMBER(E248)),E248&lt;=0)),"Enter a positive price or leave blank",IF(AND(F248&lt;&gt;"",NOT(ISNUMBER(F248))),"Gross P&amp;L must be numeric or blank",IF(AND(ISNUMBER(F248),OR(ABS(F248)&gt;1000000000,ROUND(F248,2)&lt;&gt;F248)),"Money: at most 2 decimals; absolute input value ≤ 1,000,000,000.",""))))))))))))))))</x:f>
      </x:c>
      <x:c r="I248" s="29" t="str">
        <x:f>IF(ISNUMBER(D248),ROUND(D248,8),"")</x:f>
      </x:c>
      <x:c r="J248" s="29" t="n">
        <x:f>IF(ISNUMBER(F248),1,0)</x:f>
        <x:v>0</x:v>
      </x:c>
      <x:c r="K248" s="29" t="n">
        <x:f>IF(COUNTA(A248:F248)=0,0,1)</x:f>
        <x:v>0</x:v>
      </x:c>
    </x:row>
    <x:row r="249" ht="36" customHeight="1">
      <x:c r="A249" s="34"/>
      <x:c r="B249" s="34"/>
      <x:c r="C249" s="35"/>
      <x:c r="D249" s="36"/>
      <x:c r="E249" s="36"/>
      <x:c r="F249" s="37"/>
      <x:c r="G249" s="38" t="n">
        <x:f>IF(K249=0,0,IF(H249="",1,-1))</x:f>
        <x:v>0</x:v>
      </x:c>
      <x:c r="H249" s="33" t="str">
        <x:f>IF(K249=0,"",IF(A249="","Enter an exit ID",IF(IF(IFERROR(OR(CODE(UPPER(LEFT(A249,1)))&lt;65,CODE(UPPER(LEFT(A249,1)))&gt;90),TRUE),TRUE,OR(NOT(ISTEXT(A249)),LEN(A249)&gt;64,LEN(A249)&lt;&gt;LEN(SUBSTITUTE(A249,"*","")),LEN(A249)&lt;&gt;LEN(SUBSTITUTE(A249,"?","")),LEN(A249)&lt;&gt;LEN(SUBSTITUTE(A249,"~","")),LEN(A249)&lt;&gt;LEN(SUBSTITUTE(A249,"=","")),LEN(A249)&lt;&gt;LEN(SUBSTITUTE(A249,"&lt;","")),LEN(A249)&lt;&gt;LEN(SUBSTITUTE(A249,"&gt;","")))),"IDs: text starting with A–Z, up to 64 characters; do not use *, ?, ~, =, &lt; or &gt;. Example: T-001.",IF(COUNTIFS('Exits'!$A$9:$A$608,A249)&lt;&gt;1,"Exit ID is duplicated",IF(B249="","Enter the parent trade ID",IF(IF(IFERROR(OR(CODE(UPPER(LEFT(B249,1)))&lt;65,CODE(UPPER(LEFT(B249,1)))&gt;90),TRUE),TRUE,OR(NOT(ISTEXT(B249)),LEN(B249)&gt;64,LEN(B249)&lt;&gt;LEN(SUBSTITUTE(B249,"*","")),LEN(B249)&lt;&gt;LEN(SUBSTITUTE(B249,"?","")),LEN(B249)&lt;&gt;LEN(SUBSTITUTE(B249,"~","")),LEN(B249)&lt;&gt;LEN(SUBSTITUTE(B249,"=","")),LEN(B249)&lt;&gt;LEN(SUBSTITUTE(B249,"&lt;","")),LEN(B249)&lt;&gt;LEN(SUBSTITUTE(B249,"&gt;","")))),"IDs: text starting with A–Z, up to 64 characters; do not use *, ?, ~, =, &lt; or &gt;. Example: T-001.",IF(COUNTIFS('Trades'!$A$9:$A$208,B249)&lt;&gt;1,"Parent trade ID must match one Trades row",IF(NOT(ISNUMBER(C249)),"Enter a valid closing date/time",IF(OR(C249&lt;1,C249&gt;2958465),"Enter a valid closing date/time",IF(NOT(ISNUMBER(D249)),"Enter a positive closed quantity",IF(OR(D249&lt;=0,D249&gt;1000000,ROUND(D249,8)&lt;&gt;D249),"Enter a positive closed quantity",IF(NOT(ISNUMBER(INDEX('Trades'!$D$9:$D$208,MATCH(B249,'Trades'!$A$9:$A$208,0)))),"Enter a valid opening date/time",IF(C249&lt;INDEX('Trades'!$D$9:$D$208,MATCH(B249,'Trades'!$A$9:$A$208,0)),"Exit precedes the opening",IF(AND(E249&lt;&gt;"",OR(NOT(ISNUMBER(E249)),E249&lt;=0)),"Enter a positive price or leave blank",IF(AND(F249&lt;&gt;"",NOT(ISNUMBER(F249))),"Gross P&amp;L must be numeric or blank",IF(AND(ISNUMBER(F249),OR(ABS(F249)&gt;1000000000,ROUND(F249,2)&lt;&gt;F249)),"Money: at most 2 decimals; absolute input value ≤ 1,000,000,000.",""))))))))))))))))</x:f>
      </x:c>
      <x:c r="I249" s="29" t="str">
        <x:f>IF(ISNUMBER(D249),ROUND(D249,8),"")</x:f>
      </x:c>
      <x:c r="J249" s="29" t="n">
        <x:f>IF(ISNUMBER(F249),1,0)</x:f>
        <x:v>0</x:v>
      </x:c>
      <x:c r="K249" s="29" t="n">
        <x:f>IF(COUNTA(A249:F249)=0,0,1)</x:f>
        <x:v>0</x:v>
      </x:c>
    </x:row>
    <x:row r="250" ht="36" customHeight="1">
      <x:c r="A250" s="34"/>
      <x:c r="B250" s="34"/>
      <x:c r="C250" s="35"/>
      <x:c r="D250" s="36"/>
      <x:c r="E250" s="36"/>
      <x:c r="F250" s="37"/>
      <x:c r="G250" s="38" t="n">
        <x:f>IF(K250=0,0,IF(H250="",1,-1))</x:f>
        <x:v>0</x:v>
      </x:c>
      <x:c r="H250" s="33" t="str">
        <x:f>IF(K250=0,"",IF(A250="","Enter an exit ID",IF(IF(IFERROR(OR(CODE(UPPER(LEFT(A250,1)))&lt;65,CODE(UPPER(LEFT(A250,1)))&gt;90),TRUE),TRUE,OR(NOT(ISTEXT(A250)),LEN(A250)&gt;64,LEN(A250)&lt;&gt;LEN(SUBSTITUTE(A250,"*","")),LEN(A250)&lt;&gt;LEN(SUBSTITUTE(A250,"?","")),LEN(A250)&lt;&gt;LEN(SUBSTITUTE(A250,"~","")),LEN(A250)&lt;&gt;LEN(SUBSTITUTE(A250,"=","")),LEN(A250)&lt;&gt;LEN(SUBSTITUTE(A250,"&lt;","")),LEN(A250)&lt;&gt;LEN(SUBSTITUTE(A250,"&gt;","")))),"IDs: text starting with A–Z, up to 64 characters; do not use *, ?, ~, =, &lt; or &gt;. Example: T-001.",IF(COUNTIFS('Exits'!$A$9:$A$608,A250)&lt;&gt;1,"Exit ID is duplicated",IF(B250="","Enter the parent trade ID",IF(IF(IFERROR(OR(CODE(UPPER(LEFT(B250,1)))&lt;65,CODE(UPPER(LEFT(B250,1)))&gt;90),TRUE),TRUE,OR(NOT(ISTEXT(B250)),LEN(B250)&gt;64,LEN(B250)&lt;&gt;LEN(SUBSTITUTE(B250,"*","")),LEN(B250)&lt;&gt;LEN(SUBSTITUTE(B250,"?","")),LEN(B250)&lt;&gt;LEN(SUBSTITUTE(B250,"~","")),LEN(B250)&lt;&gt;LEN(SUBSTITUTE(B250,"=","")),LEN(B250)&lt;&gt;LEN(SUBSTITUTE(B250,"&lt;","")),LEN(B250)&lt;&gt;LEN(SUBSTITUTE(B250,"&gt;","")))),"IDs: text starting with A–Z, up to 64 characters; do not use *, ?, ~, =, &lt; or &gt;. Example: T-001.",IF(COUNTIFS('Trades'!$A$9:$A$208,B250)&lt;&gt;1,"Parent trade ID must match one Trades row",IF(NOT(ISNUMBER(C250)),"Enter a valid closing date/time",IF(OR(C250&lt;1,C250&gt;2958465),"Enter a valid closing date/time",IF(NOT(ISNUMBER(D250)),"Enter a positive closed quantity",IF(OR(D250&lt;=0,D250&gt;1000000,ROUND(D250,8)&lt;&gt;D250),"Enter a positive closed quantity",IF(NOT(ISNUMBER(INDEX('Trades'!$D$9:$D$208,MATCH(B250,'Trades'!$A$9:$A$208,0)))),"Enter a valid opening date/time",IF(C250&lt;INDEX('Trades'!$D$9:$D$208,MATCH(B250,'Trades'!$A$9:$A$208,0)),"Exit precedes the opening",IF(AND(E250&lt;&gt;"",OR(NOT(ISNUMBER(E250)),E250&lt;=0)),"Enter a positive price or leave blank",IF(AND(F250&lt;&gt;"",NOT(ISNUMBER(F250))),"Gross P&amp;L must be numeric or blank",IF(AND(ISNUMBER(F250),OR(ABS(F250)&gt;1000000000,ROUND(F250,2)&lt;&gt;F250)),"Money: at most 2 decimals; absolute input value ≤ 1,000,000,000.",""))))))))))))))))</x:f>
      </x:c>
      <x:c r="I250" s="29" t="str">
        <x:f>IF(ISNUMBER(D250),ROUND(D250,8),"")</x:f>
      </x:c>
      <x:c r="J250" s="29" t="n">
        <x:f>IF(ISNUMBER(F250),1,0)</x:f>
        <x:v>0</x:v>
      </x:c>
      <x:c r="K250" s="29" t="n">
        <x:f>IF(COUNTA(A250:F250)=0,0,1)</x:f>
        <x:v>0</x:v>
      </x:c>
    </x:row>
    <x:row r="251" ht="36" customHeight="1">
      <x:c r="A251" s="34"/>
      <x:c r="B251" s="34"/>
      <x:c r="C251" s="35"/>
      <x:c r="D251" s="36"/>
      <x:c r="E251" s="36"/>
      <x:c r="F251" s="37"/>
      <x:c r="G251" s="38" t="n">
        <x:f>IF(K251=0,0,IF(H251="",1,-1))</x:f>
        <x:v>0</x:v>
      </x:c>
      <x:c r="H251" s="33" t="str">
        <x:f>IF(K251=0,"",IF(A251="","Enter an exit ID",IF(IF(IFERROR(OR(CODE(UPPER(LEFT(A251,1)))&lt;65,CODE(UPPER(LEFT(A251,1)))&gt;90),TRUE),TRUE,OR(NOT(ISTEXT(A251)),LEN(A251)&gt;64,LEN(A251)&lt;&gt;LEN(SUBSTITUTE(A251,"*","")),LEN(A251)&lt;&gt;LEN(SUBSTITUTE(A251,"?","")),LEN(A251)&lt;&gt;LEN(SUBSTITUTE(A251,"~","")),LEN(A251)&lt;&gt;LEN(SUBSTITUTE(A251,"=","")),LEN(A251)&lt;&gt;LEN(SUBSTITUTE(A251,"&lt;","")),LEN(A251)&lt;&gt;LEN(SUBSTITUTE(A251,"&gt;","")))),"IDs: text starting with A–Z, up to 64 characters; do not use *, ?, ~, =, &lt; or &gt;. Example: T-001.",IF(COUNTIFS('Exits'!$A$9:$A$608,A251)&lt;&gt;1,"Exit ID is duplicated",IF(B251="","Enter the parent trade ID",IF(IF(IFERROR(OR(CODE(UPPER(LEFT(B251,1)))&lt;65,CODE(UPPER(LEFT(B251,1)))&gt;90),TRUE),TRUE,OR(NOT(ISTEXT(B251)),LEN(B251)&gt;64,LEN(B251)&lt;&gt;LEN(SUBSTITUTE(B251,"*","")),LEN(B251)&lt;&gt;LEN(SUBSTITUTE(B251,"?","")),LEN(B251)&lt;&gt;LEN(SUBSTITUTE(B251,"~","")),LEN(B251)&lt;&gt;LEN(SUBSTITUTE(B251,"=","")),LEN(B251)&lt;&gt;LEN(SUBSTITUTE(B251,"&lt;","")),LEN(B251)&lt;&gt;LEN(SUBSTITUTE(B251,"&gt;","")))),"IDs: text starting with A–Z, up to 64 characters; do not use *, ?, ~, =, &lt; or &gt;. Example: T-001.",IF(COUNTIFS('Trades'!$A$9:$A$208,B251)&lt;&gt;1,"Parent trade ID must match one Trades row",IF(NOT(ISNUMBER(C251)),"Enter a valid closing date/time",IF(OR(C251&lt;1,C251&gt;2958465),"Enter a valid closing date/time",IF(NOT(ISNUMBER(D251)),"Enter a positive closed quantity",IF(OR(D251&lt;=0,D251&gt;1000000,ROUND(D251,8)&lt;&gt;D251),"Enter a positive closed quantity",IF(NOT(ISNUMBER(INDEX('Trades'!$D$9:$D$208,MATCH(B251,'Trades'!$A$9:$A$208,0)))),"Enter a valid opening date/time",IF(C251&lt;INDEX('Trades'!$D$9:$D$208,MATCH(B251,'Trades'!$A$9:$A$208,0)),"Exit precedes the opening",IF(AND(E251&lt;&gt;"",OR(NOT(ISNUMBER(E251)),E251&lt;=0)),"Enter a positive price or leave blank",IF(AND(F251&lt;&gt;"",NOT(ISNUMBER(F251))),"Gross P&amp;L must be numeric or blank",IF(AND(ISNUMBER(F251),OR(ABS(F251)&gt;1000000000,ROUND(F251,2)&lt;&gt;F251)),"Money: at most 2 decimals; absolute input value ≤ 1,000,000,000.",""))))))))))))))))</x:f>
      </x:c>
      <x:c r="I251" s="29" t="str">
        <x:f>IF(ISNUMBER(D251),ROUND(D251,8),"")</x:f>
      </x:c>
      <x:c r="J251" s="29" t="n">
        <x:f>IF(ISNUMBER(F251),1,0)</x:f>
        <x:v>0</x:v>
      </x:c>
      <x:c r="K251" s="29" t="n">
        <x:f>IF(COUNTA(A251:F251)=0,0,1)</x:f>
        <x:v>0</x:v>
      </x:c>
    </x:row>
    <x:row r="252" ht="36" customHeight="1">
      <x:c r="A252" s="34"/>
      <x:c r="B252" s="34"/>
      <x:c r="C252" s="35"/>
      <x:c r="D252" s="36"/>
      <x:c r="E252" s="36"/>
      <x:c r="F252" s="37"/>
      <x:c r="G252" s="38" t="n">
        <x:f>IF(K252=0,0,IF(H252="",1,-1))</x:f>
        <x:v>0</x:v>
      </x:c>
      <x:c r="H252" s="33" t="str">
        <x:f>IF(K252=0,"",IF(A252="","Enter an exit ID",IF(IF(IFERROR(OR(CODE(UPPER(LEFT(A252,1)))&lt;65,CODE(UPPER(LEFT(A252,1)))&gt;90),TRUE),TRUE,OR(NOT(ISTEXT(A252)),LEN(A252)&gt;64,LEN(A252)&lt;&gt;LEN(SUBSTITUTE(A252,"*","")),LEN(A252)&lt;&gt;LEN(SUBSTITUTE(A252,"?","")),LEN(A252)&lt;&gt;LEN(SUBSTITUTE(A252,"~","")),LEN(A252)&lt;&gt;LEN(SUBSTITUTE(A252,"=","")),LEN(A252)&lt;&gt;LEN(SUBSTITUTE(A252,"&lt;","")),LEN(A252)&lt;&gt;LEN(SUBSTITUTE(A252,"&gt;","")))),"IDs: text starting with A–Z, up to 64 characters; do not use *, ?, ~, =, &lt; or &gt;. Example: T-001.",IF(COUNTIFS('Exits'!$A$9:$A$608,A252)&lt;&gt;1,"Exit ID is duplicated",IF(B252="","Enter the parent trade ID",IF(IF(IFERROR(OR(CODE(UPPER(LEFT(B252,1)))&lt;65,CODE(UPPER(LEFT(B252,1)))&gt;90),TRUE),TRUE,OR(NOT(ISTEXT(B252)),LEN(B252)&gt;64,LEN(B252)&lt;&gt;LEN(SUBSTITUTE(B252,"*","")),LEN(B252)&lt;&gt;LEN(SUBSTITUTE(B252,"?","")),LEN(B252)&lt;&gt;LEN(SUBSTITUTE(B252,"~","")),LEN(B252)&lt;&gt;LEN(SUBSTITUTE(B252,"=","")),LEN(B252)&lt;&gt;LEN(SUBSTITUTE(B252,"&lt;","")),LEN(B252)&lt;&gt;LEN(SUBSTITUTE(B252,"&gt;","")))),"IDs: text starting with A–Z, up to 64 characters; do not use *, ?, ~, =, &lt; or &gt;. Example: T-001.",IF(COUNTIFS('Trades'!$A$9:$A$208,B252)&lt;&gt;1,"Parent trade ID must match one Trades row",IF(NOT(ISNUMBER(C252)),"Enter a valid closing date/time",IF(OR(C252&lt;1,C252&gt;2958465),"Enter a valid closing date/time",IF(NOT(ISNUMBER(D252)),"Enter a positive closed quantity",IF(OR(D252&lt;=0,D252&gt;1000000,ROUND(D252,8)&lt;&gt;D252),"Enter a positive closed quantity",IF(NOT(ISNUMBER(INDEX('Trades'!$D$9:$D$208,MATCH(B252,'Trades'!$A$9:$A$208,0)))),"Enter a valid opening date/time",IF(C252&lt;INDEX('Trades'!$D$9:$D$208,MATCH(B252,'Trades'!$A$9:$A$208,0)),"Exit precedes the opening",IF(AND(E252&lt;&gt;"",OR(NOT(ISNUMBER(E252)),E252&lt;=0)),"Enter a positive price or leave blank",IF(AND(F252&lt;&gt;"",NOT(ISNUMBER(F252))),"Gross P&amp;L must be numeric or blank",IF(AND(ISNUMBER(F252),OR(ABS(F252)&gt;1000000000,ROUND(F252,2)&lt;&gt;F252)),"Money: at most 2 decimals; absolute input value ≤ 1,000,000,000.",""))))))))))))))))</x:f>
      </x:c>
      <x:c r="I252" s="29" t="str">
        <x:f>IF(ISNUMBER(D252),ROUND(D252,8),"")</x:f>
      </x:c>
      <x:c r="J252" s="29" t="n">
        <x:f>IF(ISNUMBER(F252),1,0)</x:f>
        <x:v>0</x:v>
      </x:c>
      <x:c r="K252" s="29" t="n">
        <x:f>IF(COUNTA(A252:F252)=0,0,1)</x:f>
        <x:v>0</x:v>
      </x:c>
    </x:row>
    <x:row r="253" ht="36" customHeight="1">
      <x:c r="A253" s="34"/>
      <x:c r="B253" s="34"/>
      <x:c r="C253" s="35"/>
      <x:c r="D253" s="36"/>
      <x:c r="E253" s="36"/>
      <x:c r="F253" s="37"/>
      <x:c r="G253" s="38" t="n">
        <x:f>IF(K253=0,0,IF(H253="",1,-1))</x:f>
        <x:v>0</x:v>
      </x:c>
      <x:c r="H253" s="33" t="str">
        <x:f>IF(K253=0,"",IF(A253="","Enter an exit ID",IF(IF(IFERROR(OR(CODE(UPPER(LEFT(A253,1)))&lt;65,CODE(UPPER(LEFT(A253,1)))&gt;90),TRUE),TRUE,OR(NOT(ISTEXT(A253)),LEN(A253)&gt;64,LEN(A253)&lt;&gt;LEN(SUBSTITUTE(A253,"*","")),LEN(A253)&lt;&gt;LEN(SUBSTITUTE(A253,"?","")),LEN(A253)&lt;&gt;LEN(SUBSTITUTE(A253,"~","")),LEN(A253)&lt;&gt;LEN(SUBSTITUTE(A253,"=","")),LEN(A253)&lt;&gt;LEN(SUBSTITUTE(A253,"&lt;","")),LEN(A253)&lt;&gt;LEN(SUBSTITUTE(A253,"&gt;","")))),"IDs: text starting with A–Z, up to 64 characters; do not use *, ?, ~, =, &lt; or &gt;. Example: T-001.",IF(COUNTIFS('Exits'!$A$9:$A$608,A253)&lt;&gt;1,"Exit ID is duplicated",IF(B253="","Enter the parent trade ID",IF(IF(IFERROR(OR(CODE(UPPER(LEFT(B253,1)))&lt;65,CODE(UPPER(LEFT(B253,1)))&gt;90),TRUE),TRUE,OR(NOT(ISTEXT(B253)),LEN(B253)&gt;64,LEN(B253)&lt;&gt;LEN(SUBSTITUTE(B253,"*","")),LEN(B253)&lt;&gt;LEN(SUBSTITUTE(B253,"?","")),LEN(B253)&lt;&gt;LEN(SUBSTITUTE(B253,"~","")),LEN(B253)&lt;&gt;LEN(SUBSTITUTE(B253,"=","")),LEN(B253)&lt;&gt;LEN(SUBSTITUTE(B253,"&lt;","")),LEN(B253)&lt;&gt;LEN(SUBSTITUTE(B253,"&gt;","")))),"IDs: text starting with A–Z, up to 64 characters; do not use *, ?, ~, =, &lt; or &gt;. Example: T-001.",IF(COUNTIFS('Trades'!$A$9:$A$208,B253)&lt;&gt;1,"Parent trade ID must match one Trades row",IF(NOT(ISNUMBER(C253)),"Enter a valid closing date/time",IF(OR(C253&lt;1,C253&gt;2958465),"Enter a valid closing date/time",IF(NOT(ISNUMBER(D253)),"Enter a positive closed quantity",IF(OR(D253&lt;=0,D253&gt;1000000,ROUND(D253,8)&lt;&gt;D253),"Enter a positive closed quantity",IF(NOT(ISNUMBER(INDEX('Trades'!$D$9:$D$208,MATCH(B253,'Trades'!$A$9:$A$208,0)))),"Enter a valid opening date/time",IF(C253&lt;INDEX('Trades'!$D$9:$D$208,MATCH(B253,'Trades'!$A$9:$A$208,0)),"Exit precedes the opening",IF(AND(E253&lt;&gt;"",OR(NOT(ISNUMBER(E253)),E253&lt;=0)),"Enter a positive price or leave blank",IF(AND(F253&lt;&gt;"",NOT(ISNUMBER(F253))),"Gross P&amp;L must be numeric or blank",IF(AND(ISNUMBER(F253),OR(ABS(F253)&gt;1000000000,ROUND(F253,2)&lt;&gt;F253)),"Money: at most 2 decimals; absolute input value ≤ 1,000,000,000.",""))))))))))))))))</x:f>
      </x:c>
      <x:c r="I253" s="29" t="str">
        <x:f>IF(ISNUMBER(D253),ROUND(D253,8),"")</x:f>
      </x:c>
      <x:c r="J253" s="29" t="n">
        <x:f>IF(ISNUMBER(F253),1,0)</x:f>
        <x:v>0</x:v>
      </x:c>
      <x:c r="K253" s="29" t="n">
        <x:f>IF(COUNTA(A253:F253)=0,0,1)</x:f>
        <x:v>0</x:v>
      </x:c>
    </x:row>
    <x:row r="254" ht="36" customHeight="1">
      <x:c r="A254" s="34"/>
      <x:c r="B254" s="34"/>
      <x:c r="C254" s="35"/>
      <x:c r="D254" s="36"/>
      <x:c r="E254" s="36"/>
      <x:c r="F254" s="37"/>
      <x:c r="G254" s="38" t="n">
        <x:f>IF(K254=0,0,IF(H254="",1,-1))</x:f>
        <x:v>0</x:v>
      </x:c>
      <x:c r="H254" s="33" t="str">
        <x:f>IF(K254=0,"",IF(A254="","Enter an exit ID",IF(IF(IFERROR(OR(CODE(UPPER(LEFT(A254,1)))&lt;65,CODE(UPPER(LEFT(A254,1)))&gt;90),TRUE),TRUE,OR(NOT(ISTEXT(A254)),LEN(A254)&gt;64,LEN(A254)&lt;&gt;LEN(SUBSTITUTE(A254,"*","")),LEN(A254)&lt;&gt;LEN(SUBSTITUTE(A254,"?","")),LEN(A254)&lt;&gt;LEN(SUBSTITUTE(A254,"~","")),LEN(A254)&lt;&gt;LEN(SUBSTITUTE(A254,"=","")),LEN(A254)&lt;&gt;LEN(SUBSTITUTE(A254,"&lt;","")),LEN(A254)&lt;&gt;LEN(SUBSTITUTE(A254,"&gt;","")))),"IDs: text starting with A–Z, up to 64 characters; do not use *, ?, ~, =, &lt; or &gt;. Example: T-001.",IF(COUNTIFS('Exits'!$A$9:$A$608,A254)&lt;&gt;1,"Exit ID is duplicated",IF(B254="","Enter the parent trade ID",IF(IF(IFERROR(OR(CODE(UPPER(LEFT(B254,1)))&lt;65,CODE(UPPER(LEFT(B254,1)))&gt;90),TRUE),TRUE,OR(NOT(ISTEXT(B254)),LEN(B254)&gt;64,LEN(B254)&lt;&gt;LEN(SUBSTITUTE(B254,"*","")),LEN(B254)&lt;&gt;LEN(SUBSTITUTE(B254,"?","")),LEN(B254)&lt;&gt;LEN(SUBSTITUTE(B254,"~","")),LEN(B254)&lt;&gt;LEN(SUBSTITUTE(B254,"=","")),LEN(B254)&lt;&gt;LEN(SUBSTITUTE(B254,"&lt;","")),LEN(B254)&lt;&gt;LEN(SUBSTITUTE(B254,"&gt;","")))),"IDs: text starting with A–Z, up to 64 characters; do not use *, ?, ~, =, &lt; or &gt;. Example: T-001.",IF(COUNTIFS('Trades'!$A$9:$A$208,B254)&lt;&gt;1,"Parent trade ID must match one Trades row",IF(NOT(ISNUMBER(C254)),"Enter a valid closing date/time",IF(OR(C254&lt;1,C254&gt;2958465),"Enter a valid closing date/time",IF(NOT(ISNUMBER(D254)),"Enter a positive closed quantity",IF(OR(D254&lt;=0,D254&gt;1000000,ROUND(D254,8)&lt;&gt;D254),"Enter a positive closed quantity",IF(NOT(ISNUMBER(INDEX('Trades'!$D$9:$D$208,MATCH(B254,'Trades'!$A$9:$A$208,0)))),"Enter a valid opening date/time",IF(C254&lt;INDEX('Trades'!$D$9:$D$208,MATCH(B254,'Trades'!$A$9:$A$208,0)),"Exit precedes the opening",IF(AND(E254&lt;&gt;"",OR(NOT(ISNUMBER(E254)),E254&lt;=0)),"Enter a positive price or leave blank",IF(AND(F254&lt;&gt;"",NOT(ISNUMBER(F254))),"Gross P&amp;L must be numeric or blank",IF(AND(ISNUMBER(F254),OR(ABS(F254)&gt;1000000000,ROUND(F254,2)&lt;&gt;F254)),"Money: at most 2 decimals; absolute input value ≤ 1,000,000,000.",""))))))))))))))))</x:f>
      </x:c>
      <x:c r="I254" s="29" t="str">
        <x:f>IF(ISNUMBER(D254),ROUND(D254,8),"")</x:f>
      </x:c>
      <x:c r="J254" s="29" t="n">
        <x:f>IF(ISNUMBER(F254),1,0)</x:f>
        <x:v>0</x:v>
      </x:c>
      <x:c r="K254" s="29" t="n">
        <x:f>IF(COUNTA(A254:F254)=0,0,1)</x:f>
        <x:v>0</x:v>
      </x:c>
    </x:row>
    <x:row r="255" ht="36" customHeight="1">
      <x:c r="A255" s="34"/>
      <x:c r="B255" s="34"/>
      <x:c r="C255" s="35"/>
      <x:c r="D255" s="36"/>
      <x:c r="E255" s="36"/>
      <x:c r="F255" s="37"/>
      <x:c r="G255" s="38" t="n">
        <x:f>IF(K255=0,0,IF(H255="",1,-1))</x:f>
        <x:v>0</x:v>
      </x:c>
      <x:c r="H255" s="33" t="str">
        <x:f>IF(K255=0,"",IF(A255="","Enter an exit ID",IF(IF(IFERROR(OR(CODE(UPPER(LEFT(A255,1)))&lt;65,CODE(UPPER(LEFT(A255,1)))&gt;90),TRUE),TRUE,OR(NOT(ISTEXT(A255)),LEN(A255)&gt;64,LEN(A255)&lt;&gt;LEN(SUBSTITUTE(A255,"*","")),LEN(A255)&lt;&gt;LEN(SUBSTITUTE(A255,"?","")),LEN(A255)&lt;&gt;LEN(SUBSTITUTE(A255,"~","")),LEN(A255)&lt;&gt;LEN(SUBSTITUTE(A255,"=","")),LEN(A255)&lt;&gt;LEN(SUBSTITUTE(A255,"&lt;","")),LEN(A255)&lt;&gt;LEN(SUBSTITUTE(A255,"&gt;","")))),"IDs: text starting with A–Z, up to 64 characters; do not use *, ?, ~, =, &lt; or &gt;. Example: T-001.",IF(COUNTIFS('Exits'!$A$9:$A$608,A255)&lt;&gt;1,"Exit ID is duplicated",IF(B255="","Enter the parent trade ID",IF(IF(IFERROR(OR(CODE(UPPER(LEFT(B255,1)))&lt;65,CODE(UPPER(LEFT(B255,1)))&gt;90),TRUE),TRUE,OR(NOT(ISTEXT(B255)),LEN(B255)&gt;64,LEN(B255)&lt;&gt;LEN(SUBSTITUTE(B255,"*","")),LEN(B255)&lt;&gt;LEN(SUBSTITUTE(B255,"?","")),LEN(B255)&lt;&gt;LEN(SUBSTITUTE(B255,"~","")),LEN(B255)&lt;&gt;LEN(SUBSTITUTE(B255,"=","")),LEN(B255)&lt;&gt;LEN(SUBSTITUTE(B255,"&lt;","")),LEN(B255)&lt;&gt;LEN(SUBSTITUTE(B255,"&gt;","")))),"IDs: text starting with A–Z, up to 64 characters; do not use *, ?, ~, =, &lt; or &gt;. Example: T-001.",IF(COUNTIFS('Trades'!$A$9:$A$208,B255)&lt;&gt;1,"Parent trade ID must match one Trades row",IF(NOT(ISNUMBER(C255)),"Enter a valid closing date/time",IF(OR(C255&lt;1,C255&gt;2958465),"Enter a valid closing date/time",IF(NOT(ISNUMBER(D255)),"Enter a positive closed quantity",IF(OR(D255&lt;=0,D255&gt;1000000,ROUND(D255,8)&lt;&gt;D255),"Enter a positive closed quantity",IF(NOT(ISNUMBER(INDEX('Trades'!$D$9:$D$208,MATCH(B255,'Trades'!$A$9:$A$208,0)))),"Enter a valid opening date/time",IF(C255&lt;INDEX('Trades'!$D$9:$D$208,MATCH(B255,'Trades'!$A$9:$A$208,0)),"Exit precedes the opening",IF(AND(E255&lt;&gt;"",OR(NOT(ISNUMBER(E255)),E255&lt;=0)),"Enter a positive price or leave blank",IF(AND(F255&lt;&gt;"",NOT(ISNUMBER(F255))),"Gross P&amp;L must be numeric or blank",IF(AND(ISNUMBER(F255),OR(ABS(F255)&gt;1000000000,ROUND(F255,2)&lt;&gt;F255)),"Money: at most 2 decimals; absolute input value ≤ 1,000,000,000.",""))))))))))))))))</x:f>
      </x:c>
      <x:c r="I255" s="29" t="str">
        <x:f>IF(ISNUMBER(D255),ROUND(D255,8),"")</x:f>
      </x:c>
      <x:c r="J255" s="29" t="n">
        <x:f>IF(ISNUMBER(F255),1,0)</x:f>
        <x:v>0</x:v>
      </x:c>
      <x:c r="K255" s="29" t="n">
        <x:f>IF(COUNTA(A255:F255)=0,0,1)</x:f>
        <x:v>0</x:v>
      </x:c>
    </x:row>
    <x:row r="256" ht="36" customHeight="1">
      <x:c r="A256" s="34"/>
      <x:c r="B256" s="34"/>
      <x:c r="C256" s="35"/>
      <x:c r="D256" s="36"/>
      <x:c r="E256" s="36"/>
      <x:c r="F256" s="37"/>
      <x:c r="G256" s="38" t="n">
        <x:f>IF(K256=0,0,IF(H256="",1,-1))</x:f>
        <x:v>0</x:v>
      </x:c>
      <x:c r="H256" s="33" t="str">
        <x:f>IF(K256=0,"",IF(A256="","Enter an exit ID",IF(IF(IFERROR(OR(CODE(UPPER(LEFT(A256,1)))&lt;65,CODE(UPPER(LEFT(A256,1)))&gt;90),TRUE),TRUE,OR(NOT(ISTEXT(A256)),LEN(A256)&gt;64,LEN(A256)&lt;&gt;LEN(SUBSTITUTE(A256,"*","")),LEN(A256)&lt;&gt;LEN(SUBSTITUTE(A256,"?","")),LEN(A256)&lt;&gt;LEN(SUBSTITUTE(A256,"~","")),LEN(A256)&lt;&gt;LEN(SUBSTITUTE(A256,"=","")),LEN(A256)&lt;&gt;LEN(SUBSTITUTE(A256,"&lt;","")),LEN(A256)&lt;&gt;LEN(SUBSTITUTE(A256,"&gt;","")))),"IDs: text starting with A–Z, up to 64 characters; do not use *, ?, ~, =, &lt; or &gt;. Example: T-001.",IF(COUNTIFS('Exits'!$A$9:$A$608,A256)&lt;&gt;1,"Exit ID is duplicated",IF(B256="","Enter the parent trade ID",IF(IF(IFERROR(OR(CODE(UPPER(LEFT(B256,1)))&lt;65,CODE(UPPER(LEFT(B256,1)))&gt;90),TRUE),TRUE,OR(NOT(ISTEXT(B256)),LEN(B256)&gt;64,LEN(B256)&lt;&gt;LEN(SUBSTITUTE(B256,"*","")),LEN(B256)&lt;&gt;LEN(SUBSTITUTE(B256,"?","")),LEN(B256)&lt;&gt;LEN(SUBSTITUTE(B256,"~","")),LEN(B256)&lt;&gt;LEN(SUBSTITUTE(B256,"=","")),LEN(B256)&lt;&gt;LEN(SUBSTITUTE(B256,"&lt;","")),LEN(B256)&lt;&gt;LEN(SUBSTITUTE(B256,"&gt;","")))),"IDs: text starting with A–Z, up to 64 characters; do not use *, ?, ~, =, &lt; or &gt;. Example: T-001.",IF(COUNTIFS('Trades'!$A$9:$A$208,B256)&lt;&gt;1,"Parent trade ID must match one Trades row",IF(NOT(ISNUMBER(C256)),"Enter a valid closing date/time",IF(OR(C256&lt;1,C256&gt;2958465),"Enter a valid closing date/time",IF(NOT(ISNUMBER(D256)),"Enter a positive closed quantity",IF(OR(D256&lt;=0,D256&gt;1000000,ROUND(D256,8)&lt;&gt;D256),"Enter a positive closed quantity",IF(NOT(ISNUMBER(INDEX('Trades'!$D$9:$D$208,MATCH(B256,'Trades'!$A$9:$A$208,0)))),"Enter a valid opening date/time",IF(C256&lt;INDEX('Trades'!$D$9:$D$208,MATCH(B256,'Trades'!$A$9:$A$208,0)),"Exit precedes the opening",IF(AND(E256&lt;&gt;"",OR(NOT(ISNUMBER(E256)),E256&lt;=0)),"Enter a positive price or leave blank",IF(AND(F256&lt;&gt;"",NOT(ISNUMBER(F256))),"Gross P&amp;L must be numeric or blank",IF(AND(ISNUMBER(F256),OR(ABS(F256)&gt;1000000000,ROUND(F256,2)&lt;&gt;F256)),"Money: at most 2 decimals; absolute input value ≤ 1,000,000,000.",""))))))))))))))))</x:f>
      </x:c>
      <x:c r="I256" s="29" t="str">
        <x:f>IF(ISNUMBER(D256),ROUND(D256,8),"")</x:f>
      </x:c>
      <x:c r="J256" s="29" t="n">
        <x:f>IF(ISNUMBER(F256),1,0)</x:f>
        <x:v>0</x:v>
      </x:c>
      <x:c r="K256" s="29" t="n">
        <x:f>IF(COUNTA(A256:F256)=0,0,1)</x:f>
        <x:v>0</x:v>
      </x:c>
    </x:row>
    <x:row r="257" ht="36" customHeight="1">
      <x:c r="A257" s="34"/>
      <x:c r="B257" s="34"/>
      <x:c r="C257" s="35"/>
      <x:c r="D257" s="36"/>
      <x:c r="E257" s="36"/>
      <x:c r="F257" s="37"/>
      <x:c r="G257" s="38" t="n">
        <x:f>IF(K257=0,0,IF(H257="",1,-1))</x:f>
        <x:v>0</x:v>
      </x:c>
      <x:c r="H257" s="33" t="str">
        <x:f>IF(K257=0,"",IF(A257="","Enter an exit ID",IF(IF(IFERROR(OR(CODE(UPPER(LEFT(A257,1)))&lt;65,CODE(UPPER(LEFT(A257,1)))&gt;90),TRUE),TRUE,OR(NOT(ISTEXT(A257)),LEN(A257)&gt;64,LEN(A257)&lt;&gt;LEN(SUBSTITUTE(A257,"*","")),LEN(A257)&lt;&gt;LEN(SUBSTITUTE(A257,"?","")),LEN(A257)&lt;&gt;LEN(SUBSTITUTE(A257,"~","")),LEN(A257)&lt;&gt;LEN(SUBSTITUTE(A257,"=","")),LEN(A257)&lt;&gt;LEN(SUBSTITUTE(A257,"&lt;","")),LEN(A257)&lt;&gt;LEN(SUBSTITUTE(A257,"&gt;","")))),"IDs: text starting with A–Z, up to 64 characters; do not use *, ?, ~, =, &lt; or &gt;. Example: T-001.",IF(COUNTIFS('Exits'!$A$9:$A$608,A257)&lt;&gt;1,"Exit ID is duplicated",IF(B257="","Enter the parent trade ID",IF(IF(IFERROR(OR(CODE(UPPER(LEFT(B257,1)))&lt;65,CODE(UPPER(LEFT(B257,1)))&gt;90),TRUE),TRUE,OR(NOT(ISTEXT(B257)),LEN(B257)&gt;64,LEN(B257)&lt;&gt;LEN(SUBSTITUTE(B257,"*","")),LEN(B257)&lt;&gt;LEN(SUBSTITUTE(B257,"?","")),LEN(B257)&lt;&gt;LEN(SUBSTITUTE(B257,"~","")),LEN(B257)&lt;&gt;LEN(SUBSTITUTE(B257,"=","")),LEN(B257)&lt;&gt;LEN(SUBSTITUTE(B257,"&lt;","")),LEN(B257)&lt;&gt;LEN(SUBSTITUTE(B257,"&gt;","")))),"IDs: text starting with A–Z, up to 64 characters; do not use *, ?, ~, =, &lt; or &gt;. Example: T-001.",IF(COUNTIFS('Trades'!$A$9:$A$208,B257)&lt;&gt;1,"Parent trade ID must match one Trades row",IF(NOT(ISNUMBER(C257)),"Enter a valid closing date/time",IF(OR(C257&lt;1,C257&gt;2958465),"Enter a valid closing date/time",IF(NOT(ISNUMBER(D257)),"Enter a positive closed quantity",IF(OR(D257&lt;=0,D257&gt;1000000,ROUND(D257,8)&lt;&gt;D257),"Enter a positive closed quantity",IF(NOT(ISNUMBER(INDEX('Trades'!$D$9:$D$208,MATCH(B257,'Trades'!$A$9:$A$208,0)))),"Enter a valid opening date/time",IF(C257&lt;INDEX('Trades'!$D$9:$D$208,MATCH(B257,'Trades'!$A$9:$A$208,0)),"Exit precedes the opening",IF(AND(E257&lt;&gt;"",OR(NOT(ISNUMBER(E257)),E257&lt;=0)),"Enter a positive price or leave blank",IF(AND(F257&lt;&gt;"",NOT(ISNUMBER(F257))),"Gross P&amp;L must be numeric or blank",IF(AND(ISNUMBER(F257),OR(ABS(F257)&gt;1000000000,ROUND(F257,2)&lt;&gt;F257)),"Money: at most 2 decimals; absolute input value ≤ 1,000,000,000.",""))))))))))))))))</x:f>
      </x:c>
      <x:c r="I257" s="29" t="str">
        <x:f>IF(ISNUMBER(D257),ROUND(D257,8),"")</x:f>
      </x:c>
      <x:c r="J257" s="29" t="n">
        <x:f>IF(ISNUMBER(F257),1,0)</x:f>
        <x:v>0</x:v>
      </x:c>
      <x:c r="K257" s="29" t="n">
        <x:f>IF(COUNTA(A257:F257)=0,0,1)</x:f>
        <x:v>0</x:v>
      </x:c>
    </x:row>
    <x:row r="258" ht="36" customHeight="1">
      <x:c r="A258" s="34"/>
      <x:c r="B258" s="34"/>
      <x:c r="C258" s="35"/>
      <x:c r="D258" s="36"/>
      <x:c r="E258" s="36"/>
      <x:c r="F258" s="37"/>
      <x:c r="G258" s="38" t="n">
        <x:f>IF(K258=0,0,IF(H258="",1,-1))</x:f>
        <x:v>0</x:v>
      </x:c>
      <x:c r="H258" s="33" t="str">
        <x:f>IF(K258=0,"",IF(A258="","Enter an exit ID",IF(IF(IFERROR(OR(CODE(UPPER(LEFT(A258,1)))&lt;65,CODE(UPPER(LEFT(A258,1)))&gt;90),TRUE),TRUE,OR(NOT(ISTEXT(A258)),LEN(A258)&gt;64,LEN(A258)&lt;&gt;LEN(SUBSTITUTE(A258,"*","")),LEN(A258)&lt;&gt;LEN(SUBSTITUTE(A258,"?","")),LEN(A258)&lt;&gt;LEN(SUBSTITUTE(A258,"~","")),LEN(A258)&lt;&gt;LEN(SUBSTITUTE(A258,"=","")),LEN(A258)&lt;&gt;LEN(SUBSTITUTE(A258,"&lt;","")),LEN(A258)&lt;&gt;LEN(SUBSTITUTE(A258,"&gt;","")))),"IDs: text starting with A–Z, up to 64 characters; do not use *, ?, ~, =, &lt; or &gt;. Example: T-001.",IF(COUNTIFS('Exits'!$A$9:$A$608,A258)&lt;&gt;1,"Exit ID is duplicated",IF(B258="","Enter the parent trade ID",IF(IF(IFERROR(OR(CODE(UPPER(LEFT(B258,1)))&lt;65,CODE(UPPER(LEFT(B258,1)))&gt;90),TRUE),TRUE,OR(NOT(ISTEXT(B258)),LEN(B258)&gt;64,LEN(B258)&lt;&gt;LEN(SUBSTITUTE(B258,"*","")),LEN(B258)&lt;&gt;LEN(SUBSTITUTE(B258,"?","")),LEN(B258)&lt;&gt;LEN(SUBSTITUTE(B258,"~","")),LEN(B258)&lt;&gt;LEN(SUBSTITUTE(B258,"=","")),LEN(B258)&lt;&gt;LEN(SUBSTITUTE(B258,"&lt;","")),LEN(B258)&lt;&gt;LEN(SUBSTITUTE(B258,"&gt;","")))),"IDs: text starting with A–Z, up to 64 characters; do not use *, ?, ~, =, &lt; or &gt;. Example: T-001.",IF(COUNTIFS('Trades'!$A$9:$A$208,B258)&lt;&gt;1,"Parent trade ID must match one Trades row",IF(NOT(ISNUMBER(C258)),"Enter a valid closing date/time",IF(OR(C258&lt;1,C258&gt;2958465),"Enter a valid closing date/time",IF(NOT(ISNUMBER(D258)),"Enter a positive closed quantity",IF(OR(D258&lt;=0,D258&gt;1000000,ROUND(D258,8)&lt;&gt;D258),"Enter a positive closed quantity",IF(NOT(ISNUMBER(INDEX('Trades'!$D$9:$D$208,MATCH(B258,'Trades'!$A$9:$A$208,0)))),"Enter a valid opening date/time",IF(C258&lt;INDEX('Trades'!$D$9:$D$208,MATCH(B258,'Trades'!$A$9:$A$208,0)),"Exit precedes the opening",IF(AND(E258&lt;&gt;"",OR(NOT(ISNUMBER(E258)),E258&lt;=0)),"Enter a positive price or leave blank",IF(AND(F258&lt;&gt;"",NOT(ISNUMBER(F258))),"Gross P&amp;L must be numeric or blank",IF(AND(ISNUMBER(F258),OR(ABS(F258)&gt;1000000000,ROUND(F258,2)&lt;&gt;F258)),"Money: at most 2 decimals; absolute input value ≤ 1,000,000,000.",""))))))))))))))))</x:f>
      </x:c>
      <x:c r="I258" s="29" t="str">
        <x:f>IF(ISNUMBER(D258),ROUND(D258,8),"")</x:f>
      </x:c>
      <x:c r="J258" s="29" t="n">
        <x:f>IF(ISNUMBER(F258),1,0)</x:f>
        <x:v>0</x:v>
      </x:c>
      <x:c r="K258" s="29" t="n">
        <x:f>IF(COUNTA(A258:F258)=0,0,1)</x:f>
        <x:v>0</x:v>
      </x:c>
    </x:row>
    <x:row r="259" ht="36" customHeight="1">
      <x:c r="A259" s="34"/>
      <x:c r="B259" s="34"/>
      <x:c r="C259" s="35"/>
      <x:c r="D259" s="36"/>
      <x:c r="E259" s="36"/>
      <x:c r="F259" s="37"/>
      <x:c r="G259" s="38" t="n">
        <x:f>IF(K259=0,0,IF(H259="",1,-1))</x:f>
        <x:v>0</x:v>
      </x:c>
      <x:c r="H259" s="33" t="str">
        <x:f>IF(K259=0,"",IF(A259="","Enter an exit ID",IF(IF(IFERROR(OR(CODE(UPPER(LEFT(A259,1)))&lt;65,CODE(UPPER(LEFT(A259,1)))&gt;90),TRUE),TRUE,OR(NOT(ISTEXT(A259)),LEN(A259)&gt;64,LEN(A259)&lt;&gt;LEN(SUBSTITUTE(A259,"*","")),LEN(A259)&lt;&gt;LEN(SUBSTITUTE(A259,"?","")),LEN(A259)&lt;&gt;LEN(SUBSTITUTE(A259,"~","")),LEN(A259)&lt;&gt;LEN(SUBSTITUTE(A259,"=","")),LEN(A259)&lt;&gt;LEN(SUBSTITUTE(A259,"&lt;","")),LEN(A259)&lt;&gt;LEN(SUBSTITUTE(A259,"&gt;","")))),"IDs: text starting with A–Z, up to 64 characters; do not use *, ?, ~, =, &lt; or &gt;. Example: T-001.",IF(COUNTIFS('Exits'!$A$9:$A$608,A259)&lt;&gt;1,"Exit ID is duplicated",IF(B259="","Enter the parent trade ID",IF(IF(IFERROR(OR(CODE(UPPER(LEFT(B259,1)))&lt;65,CODE(UPPER(LEFT(B259,1)))&gt;90),TRUE),TRUE,OR(NOT(ISTEXT(B259)),LEN(B259)&gt;64,LEN(B259)&lt;&gt;LEN(SUBSTITUTE(B259,"*","")),LEN(B259)&lt;&gt;LEN(SUBSTITUTE(B259,"?","")),LEN(B259)&lt;&gt;LEN(SUBSTITUTE(B259,"~","")),LEN(B259)&lt;&gt;LEN(SUBSTITUTE(B259,"=","")),LEN(B259)&lt;&gt;LEN(SUBSTITUTE(B259,"&lt;","")),LEN(B259)&lt;&gt;LEN(SUBSTITUTE(B259,"&gt;","")))),"IDs: text starting with A–Z, up to 64 characters; do not use *, ?, ~, =, &lt; or &gt;. Example: T-001.",IF(COUNTIFS('Trades'!$A$9:$A$208,B259)&lt;&gt;1,"Parent trade ID must match one Trades row",IF(NOT(ISNUMBER(C259)),"Enter a valid closing date/time",IF(OR(C259&lt;1,C259&gt;2958465),"Enter a valid closing date/time",IF(NOT(ISNUMBER(D259)),"Enter a positive closed quantity",IF(OR(D259&lt;=0,D259&gt;1000000,ROUND(D259,8)&lt;&gt;D259),"Enter a positive closed quantity",IF(NOT(ISNUMBER(INDEX('Trades'!$D$9:$D$208,MATCH(B259,'Trades'!$A$9:$A$208,0)))),"Enter a valid opening date/time",IF(C259&lt;INDEX('Trades'!$D$9:$D$208,MATCH(B259,'Trades'!$A$9:$A$208,0)),"Exit precedes the opening",IF(AND(E259&lt;&gt;"",OR(NOT(ISNUMBER(E259)),E259&lt;=0)),"Enter a positive price or leave blank",IF(AND(F259&lt;&gt;"",NOT(ISNUMBER(F259))),"Gross P&amp;L must be numeric or blank",IF(AND(ISNUMBER(F259),OR(ABS(F259)&gt;1000000000,ROUND(F259,2)&lt;&gt;F259)),"Money: at most 2 decimals; absolute input value ≤ 1,000,000,000.",""))))))))))))))))</x:f>
      </x:c>
      <x:c r="I259" s="29" t="str">
        <x:f>IF(ISNUMBER(D259),ROUND(D259,8),"")</x:f>
      </x:c>
      <x:c r="J259" s="29" t="n">
        <x:f>IF(ISNUMBER(F259),1,0)</x:f>
        <x:v>0</x:v>
      </x:c>
      <x:c r="K259" s="29" t="n">
        <x:f>IF(COUNTA(A259:F259)=0,0,1)</x:f>
        <x:v>0</x:v>
      </x:c>
    </x:row>
    <x:row r="260" ht="36" customHeight="1">
      <x:c r="A260" s="34"/>
      <x:c r="B260" s="34"/>
      <x:c r="C260" s="35"/>
      <x:c r="D260" s="36"/>
      <x:c r="E260" s="36"/>
      <x:c r="F260" s="37"/>
      <x:c r="G260" s="38" t="n">
        <x:f>IF(K260=0,0,IF(H260="",1,-1))</x:f>
        <x:v>0</x:v>
      </x:c>
      <x:c r="H260" s="33" t="str">
        <x:f>IF(K260=0,"",IF(A260="","Enter an exit ID",IF(IF(IFERROR(OR(CODE(UPPER(LEFT(A260,1)))&lt;65,CODE(UPPER(LEFT(A260,1)))&gt;90),TRUE),TRUE,OR(NOT(ISTEXT(A260)),LEN(A260)&gt;64,LEN(A260)&lt;&gt;LEN(SUBSTITUTE(A260,"*","")),LEN(A260)&lt;&gt;LEN(SUBSTITUTE(A260,"?","")),LEN(A260)&lt;&gt;LEN(SUBSTITUTE(A260,"~","")),LEN(A260)&lt;&gt;LEN(SUBSTITUTE(A260,"=","")),LEN(A260)&lt;&gt;LEN(SUBSTITUTE(A260,"&lt;","")),LEN(A260)&lt;&gt;LEN(SUBSTITUTE(A260,"&gt;","")))),"IDs: text starting with A–Z, up to 64 characters; do not use *, ?, ~, =, &lt; or &gt;. Example: T-001.",IF(COUNTIFS('Exits'!$A$9:$A$608,A260)&lt;&gt;1,"Exit ID is duplicated",IF(B260="","Enter the parent trade ID",IF(IF(IFERROR(OR(CODE(UPPER(LEFT(B260,1)))&lt;65,CODE(UPPER(LEFT(B260,1)))&gt;90),TRUE),TRUE,OR(NOT(ISTEXT(B260)),LEN(B260)&gt;64,LEN(B260)&lt;&gt;LEN(SUBSTITUTE(B260,"*","")),LEN(B260)&lt;&gt;LEN(SUBSTITUTE(B260,"?","")),LEN(B260)&lt;&gt;LEN(SUBSTITUTE(B260,"~","")),LEN(B260)&lt;&gt;LEN(SUBSTITUTE(B260,"=","")),LEN(B260)&lt;&gt;LEN(SUBSTITUTE(B260,"&lt;","")),LEN(B260)&lt;&gt;LEN(SUBSTITUTE(B260,"&gt;","")))),"IDs: text starting with A–Z, up to 64 characters; do not use *, ?, ~, =, &lt; or &gt;. Example: T-001.",IF(COUNTIFS('Trades'!$A$9:$A$208,B260)&lt;&gt;1,"Parent trade ID must match one Trades row",IF(NOT(ISNUMBER(C260)),"Enter a valid closing date/time",IF(OR(C260&lt;1,C260&gt;2958465),"Enter a valid closing date/time",IF(NOT(ISNUMBER(D260)),"Enter a positive closed quantity",IF(OR(D260&lt;=0,D260&gt;1000000,ROUND(D260,8)&lt;&gt;D260),"Enter a positive closed quantity",IF(NOT(ISNUMBER(INDEX('Trades'!$D$9:$D$208,MATCH(B260,'Trades'!$A$9:$A$208,0)))),"Enter a valid opening date/time",IF(C260&lt;INDEX('Trades'!$D$9:$D$208,MATCH(B260,'Trades'!$A$9:$A$208,0)),"Exit precedes the opening",IF(AND(E260&lt;&gt;"",OR(NOT(ISNUMBER(E260)),E260&lt;=0)),"Enter a positive price or leave blank",IF(AND(F260&lt;&gt;"",NOT(ISNUMBER(F260))),"Gross P&amp;L must be numeric or blank",IF(AND(ISNUMBER(F260),OR(ABS(F260)&gt;1000000000,ROUND(F260,2)&lt;&gt;F260)),"Money: at most 2 decimals; absolute input value ≤ 1,000,000,000.",""))))))))))))))))</x:f>
      </x:c>
      <x:c r="I260" s="29" t="str">
        <x:f>IF(ISNUMBER(D260),ROUND(D260,8),"")</x:f>
      </x:c>
      <x:c r="J260" s="29" t="n">
        <x:f>IF(ISNUMBER(F260),1,0)</x:f>
        <x:v>0</x:v>
      </x:c>
      <x:c r="K260" s="29" t="n">
        <x:f>IF(COUNTA(A260:F260)=0,0,1)</x:f>
        <x:v>0</x:v>
      </x:c>
    </x:row>
    <x:row r="261" ht="36" customHeight="1">
      <x:c r="A261" s="34"/>
      <x:c r="B261" s="34"/>
      <x:c r="C261" s="35"/>
      <x:c r="D261" s="36"/>
      <x:c r="E261" s="36"/>
      <x:c r="F261" s="37"/>
      <x:c r="G261" s="38" t="n">
        <x:f>IF(K261=0,0,IF(H261="",1,-1))</x:f>
        <x:v>0</x:v>
      </x:c>
      <x:c r="H261" s="33" t="str">
        <x:f>IF(K261=0,"",IF(A261="","Enter an exit ID",IF(IF(IFERROR(OR(CODE(UPPER(LEFT(A261,1)))&lt;65,CODE(UPPER(LEFT(A261,1)))&gt;90),TRUE),TRUE,OR(NOT(ISTEXT(A261)),LEN(A261)&gt;64,LEN(A261)&lt;&gt;LEN(SUBSTITUTE(A261,"*","")),LEN(A261)&lt;&gt;LEN(SUBSTITUTE(A261,"?","")),LEN(A261)&lt;&gt;LEN(SUBSTITUTE(A261,"~","")),LEN(A261)&lt;&gt;LEN(SUBSTITUTE(A261,"=","")),LEN(A261)&lt;&gt;LEN(SUBSTITUTE(A261,"&lt;","")),LEN(A261)&lt;&gt;LEN(SUBSTITUTE(A261,"&gt;","")))),"IDs: text starting with A–Z, up to 64 characters; do not use *, ?, ~, =, &lt; or &gt;. Example: T-001.",IF(COUNTIFS('Exits'!$A$9:$A$608,A261)&lt;&gt;1,"Exit ID is duplicated",IF(B261="","Enter the parent trade ID",IF(IF(IFERROR(OR(CODE(UPPER(LEFT(B261,1)))&lt;65,CODE(UPPER(LEFT(B261,1)))&gt;90),TRUE),TRUE,OR(NOT(ISTEXT(B261)),LEN(B261)&gt;64,LEN(B261)&lt;&gt;LEN(SUBSTITUTE(B261,"*","")),LEN(B261)&lt;&gt;LEN(SUBSTITUTE(B261,"?","")),LEN(B261)&lt;&gt;LEN(SUBSTITUTE(B261,"~","")),LEN(B261)&lt;&gt;LEN(SUBSTITUTE(B261,"=","")),LEN(B261)&lt;&gt;LEN(SUBSTITUTE(B261,"&lt;","")),LEN(B261)&lt;&gt;LEN(SUBSTITUTE(B261,"&gt;","")))),"IDs: text starting with A–Z, up to 64 characters; do not use *, ?, ~, =, &lt; or &gt;. Example: T-001.",IF(COUNTIFS('Trades'!$A$9:$A$208,B261)&lt;&gt;1,"Parent trade ID must match one Trades row",IF(NOT(ISNUMBER(C261)),"Enter a valid closing date/time",IF(OR(C261&lt;1,C261&gt;2958465),"Enter a valid closing date/time",IF(NOT(ISNUMBER(D261)),"Enter a positive closed quantity",IF(OR(D261&lt;=0,D261&gt;1000000,ROUND(D261,8)&lt;&gt;D261),"Enter a positive closed quantity",IF(NOT(ISNUMBER(INDEX('Trades'!$D$9:$D$208,MATCH(B261,'Trades'!$A$9:$A$208,0)))),"Enter a valid opening date/time",IF(C261&lt;INDEX('Trades'!$D$9:$D$208,MATCH(B261,'Trades'!$A$9:$A$208,0)),"Exit precedes the opening",IF(AND(E261&lt;&gt;"",OR(NOT(ISNUMBER(E261)),E261&lt;=0)),"Enter a positive price or leave blank",IF(AND(F261&lt;&gt;"",NOT(ISNUMBER(F261))),"Gross P&amp;L must be numeric or blank",IF(AND(ISNUMBER(F261),OR(ABS(F261)&gt;1000000000,ROUND(F261,2)&lt;&gt;F261)),"Money: at most 2 decimals; absolute input value ≤ 1,000,000,000.",""))))))))))))))))</x:f>
      </x:c>
      <x:c r="I261" s="29" t="str">
        <x:f>IF(ISNUMBER(D261),ROUND(D261,8),"")</x:f>
      </x:c>
      <x:c r="J261" s="29" t="n">
        <x:f>IF(ISNUMBER(F261),1,0)</x:f>
        <x:v>0</x:v>
      </x:c>
      <x:c r="K261" s="29" t="n">
        <x:f>IF(COUNTA(A261:F261)=0,0,1)</x:f>
        <x:v>0</x:v>
      </x:c>
    </x:row>
    <x:row r="262" ht="36" customHeight="1">
      <x:c r="A262" s="34"/>
      <x:c r="B262" s="34"/>
      <x:c r="C262" s="35"/>
      <x:c r="D262" s="36"/>
      <x:c r="E262" s="36"/>
      <x:c r="F262" s="37"/>
      <x:c r="G262" s="38" t="n">
        <x:f>IF(K262=0,0,IF(H262="",1,-1))</x:f>
        <x:v>0</x:v>
      </x:c>
      <x:c r="H262" s="33" t="str">
        <x:f>IF(K262=0,"",IF(A262="","Enter an exit ID",IF(IF(IFERROR(OR(CODE(UPPER(LEFT(A262,1)))&lt;65,CODE(UPPER(LEFT(A262,1)))&gt;90),TRUE),TRUE,OR(NOT(ISTEXT(A262)),LEN(A262)&gt;64,LEN(A262)&lt;&gt;LEN(SUBSTITUTE(A262,"*","")),LEN(A262)&lt;&gt;LEN(SUBSTITUTE(A262,"?","")),LEN(A262)&lt;&gt;LEN(SUBSTITUTE(A262,"~","")),LEN(A262)&lt;&gt;LEN(SUBSTITUTE(A262,"=","")),LEN(A262)&lt;&gt;LEN(SUBSTITUTE(A262,"&lt;","")),LEN(A262)&lt;&gt;LEN(SUBSTITUTE(A262,"&gt;","")))),"IDs: text starting with A–Z, up to 64 characters; do not use *, ?, ~, =, &lt; or &gt;. Example: T-001.",IF(COUNTIFS('Exits'!$A$9:$A$608,A262)&lt;&gt;1,"Exit ID is duplicated",IF(B262="","Enter the parent trade ID",IF(IF(IFERROR(OR(CODE(UPPER(LEFT(B262,1)))&lt;65,CODE(UPPER(LEFT(B262,1)))&gt;90),TRUE),TRUE,OR(NOT(ISTEXT(B262)),LEN(B262)&gt;64,LEN(B262)&lt;&gt;LEN(SUBSTITUTE(B262,"*","")),LEN(B262)&lt;&gt;LEN(SUBSTITUTE(B262,"?","")),LEN(B262)&lt;&gt;LEN(SUBSTITUTE(B262,"~","")),LEN(B262)&lt;&gt;LEN(SUBSTITUTE(B262,"=","")),LEN(B262)&lt;&gt;LEN(SUBSTITUTE(B262,"&lt;","")),LEN(B262)&lt;&gt;LEN(SUBSTITUTE(B262,"&gt;","")))),"IDs: text starting with A–Z, up to 64 characters; do not use *, ?, ~, =, &lt; or &gt;. Example: T-001.",IF(COUNTIFS('Trades'!$A$9:$A$208,B262)&lt;&gt;1,"Parent trade ID must match one Trades row",IF(NOT(ISNUMBER(C262)),"Enter a valid closing date/time",IF(OR(C262&lt;1,C262&gt;2958465),"Enter a valid closing date/time",IF(NOT(ISNUMBER(D262)),"Enter a positive closed quantity",IF(OR(D262&lt;=0,D262&gt;1000000,ROUND(D262,8)&lt;&gt;D262),"Enter a positive closed quantity",IF(NOT(ISNUMBER(INDEX('Trades'!$D$9:$D$208,MATCH(B262,'Trades'!$A$9:$A$208,0)))),"Enter a valid opening date/time",IF(C262&lt;INDEX('Trades'!$D$9:$D$208,MATCH(B262,'Trades'!$A$9:$A$208,0)),"Exit precedes the opening",IF(AND(E262&lt;&gt;"",OR(NOT(ISNUMBER(E262)),E262&lt;=0)),"Enter a positive price or leave blank",IF(AND(F262&lt;&gt;"",NOT(ISNUMBER(F262))),"Gross P&amp;L must be numeric or blank",IF(AND(ISNUMBER(F262),OR(ABS(F262)&gt;1000000000,ROUND(F262,2)&lt;&gt;F262)),"Money: at most 2 decimals; absolute input value ≤ 1,000,000,000.",""))))))))))))))))</x:f>
      </x:c>
      <x:c r="I262" s="29" t="str">
        <x:f>IF(ISNUMBER(D262),ROUND(D262,8),"")</x:f>
      </x:c>
      <x:c r="J262" s="29" t="n">
        <x:f>IF(ISNUMBER(F262),1,0)</x:f>
        <x:v>0</x:v>
      </x:c>
      <x:c r="K262" s="29" t="n">
        <x:f>IF(COUNTA(A262:F262)=0,0,1)</x:f>
        <x:v>0</x:v>
      </x:c>
    </x:row>
    <x:row r="263" ht="36" customHeight="1">
      <x:c r="A263" s="34"/>
      <x:c r="B263" s="34"/>
      <x:c r="C263" s="35"/>
      <x:c r="D263" s="36"/>
      <x:c r="E263" s="36"/>
      <x:c r="F263" s="37"/>
      <x:c r="G263" s="38" t="n">
        <x:f>IF(K263=0,0,IF(H263="",1,-1))</x:f>
        <x:v>0</x:v>
      </x:c>
      <x:c r="H263" s="33" t="str">
        <x:f>IF(K263=0,"",IF(A263="","Enter an exit ID",IF(IF(IFERROR(OR(CODE(UPPER(LEFT(A263,1)))&lt;65,CODE(UPPER(LEFT(A263,1)))&gt;90),TRUE),TRUE,OR(NOT(ISTEXT(A263)),LEN(A263)&gt;64,LEN(A263)&lt;&gt;LEN(SUBSTITUTE(A263,"*","")),LEN(A263)&lt;&gt;LEN(SUBSTITUTE(A263,"?","")),LEN(A263)&lt;&gt;LEN(SUBSTITUTE(A263,"~","")),LEN(A263)&lt;&gt;LEN(SUBSTITUTE(A263,"=","")),LEN(A263)&lt;&gt;LEN(SUBSTITUTE(A263,"&lt;","")),LEN(A263)&lt;&gt;LEN(SUBSTITUTE(A263,"&gt;","")))),"IDs: text starting with A–Z, up to 64 characters; do not use *, ?, ~, =, &lt; or &gt;. Example: T-001.",IF(COUNTIFS('Exits'!$A$9:$A$608,A263)&lt;&gt;1,"Exit ID is duplicated",IF(B263="","Enter the parent trade ID",IF(IF(IFERROR(OR(CODE(UPPER(LEFT(B263,1)))&lt;65,CODE(UPPER(LEFT(B263,1)))&gt;90),TRUE),TRUE,OR(NOT(ISTEXT(B263)),LEN(B263)&gt;64,LEN(B263)&lt;&gt;LEN(SUBSTITUTE(B263,"*","")),LEN(B263)&lt;&gt;LEN(SUBSTITUTE(B263,"?","")),LEN(B263)&lt;&gt;LEN(SUBSTITUTE(B263,"~","")),LEN(B263)&lt;&gt;LEN(SUBSTITUTE(B263,"=","")),LEN(B263)&lt;&gt;LEN(SUBSTITUTE(B263,"&lt;","")),LEN(B263)&lt;&gt;LEN(SUBSTITUTE(B263,"&gt;","")))),"IDs: text starting with A–Z, up to 64 characters; do not use *, ?, ~, =, &lt; or &gt;. Example: T-001.",IF(COUNTIFS('Trades'!$A$9:$A$208,B263)&lt;&gt;1,"Parent trade ID must match one Trades row",IF(NOT(ISNUMBER(C263)),"Enter a valid closing date/time",IF(OR(C263&lt;1,C263&gt;2958465),"Enter a valid closing date/time",IF(NOT(ISNUMBER(D263)),"Enter a positive closed quantity",IF(OR(D263&lt;=0,D263&gt;1000000,ROUND(D263,8)&lt;&gt;D263),"Enter a positive closed quantity",IF(NOT(ISNUMBER(INDEX('Trades'!$D$9:$D$208,MATCH(B263,'Trades'!$A$9:$A$208,0)))),"Enter a valid opening date/time",IF(C263&lt;INDEX('Trades'!$D$9:$D$208,MATCH(B263,'Trades'!$A$9:$A$208,0)),"Exit precedes the opening",IF(AND(E263&lt;&gt;"",OR(NOT(ISNUMBER(E263)),E263&lt;=0)),"Enter a positive price or leave blank",IF(AND(F263&lt;&gt;"",NOT(ISNUMBER(F263))),"Gross P&amp;L must be numeric or blank",IF(AND(ISNUMBER(F263),OR(ABS(F263)&gt;1000000000,ROUND(F263,2)&lt;&gt;F263)),"Money: at most 2 decimals; absolute input value ≤ 1,000,000,000.",""))))))))))))))))</x:f>
      </x:c>
      <x:c r="I263" s="29" t="str">
        <x:f>IF(ISNUMBER(D263),ROUND(D263,8),"")</x:f>
      </x:c>
      <x:c r="J263" s="29" t="n">
        <x:f>IF(ISNUMBER(F263),1,0)</x:f>
        <x:v>0</x:v>
      </x:c>
      <x:c r="K263" s="29" t="n">
        <x:f>IF(COUNTA(A263:F263)=0,0,1)</x:f>
        <x:v>0</x:v>
      </x:c>
    </x:row>
    <x:row r="264" ht="36" customHeight="1">
      <x:c r="A264" s="34"/>
      <x:c r="B264" s="34"/>
      <x:c r="C264" s="35"/>
      <x:c r="D264" s="36"/>
      <x:c r="E264" s="36"/>
      <x:c r="F264" s="37"/>
      <x:c r="G264" s="38" t="n">
        <x:f>IF(K264=0,0,IF(H264="",1,-1))</x:f>
        <x:v>0</x:v>
      </x:c>
      <x:c r="H264" s="33" t="str">
        <x:f>IF(K264=0,"",IF(A264="","Enter an exit ID",IF(IF(IFERROR(OR(CODE(UPPER(LEFT(A264,1)))&lt;65,CODE(UPPER(LEFT(A264,1)))&gt;90),TRUE),TRUE,OR(NOT(ISTEXT(A264)),LEN(A264)&gt;64,LEN(A264)&lt;&gt;LEN(SUBSTITUTE(A264,"*","")),LEN(A264)&lt;&gt;LEN(SUBSTITUTE(A264,"?","")),LEN(A264)&lt;&gt;LEN(SUBSTITUTE(A264,"~","")),LEN(A264)&lt;&gt;LEN(SUBSTITUTE(A264,"=","")),LEN(A264)&lt;&gt;LEN(SUBSTITUTE(A264,"&lt;","")),LEN(A264)&lt;&gt;LEN(SUBSTITUTE(A264,"&gt;","")))),"IDs: text starting with A–Z, up to 64 characters; do not use *, ?, ~, =, &lt; or &gt;. Example: T-001.",IF(COUNTIFS('Exits'!$A$9:$A$608,A264)&lt;&gt;1,"Exit ID is duplicated",IF(B264="","Enter the parent trade ID",IF(IF(IFERROR(OR(CODE(UPPER(LEFT(B264,1)))&lt;65,CODE(UPPER(LEFT(B264,1)))&gt;90),TRUE),TRUE,OR(NOT(ISTEXT(B264)),LEN(B264)&gt;64,LEN(B264)&lt;&gt;LEN(SUBSTITUTE(B264,"*","")),LEN(B264)&lt;&gt;LEN(SUBSTITUTE(B264,"?","")),LEN(B264)&lt;&gt;LEN(SUBSTITUTE(B264,"~","")),LEN(B264)&lt;&gt;LEN(SUBSTITUTE(B264,"=","")),LEN(B264)&lt;&gt;LEN(SUBSTITUTE(B264,"&lt;","")),LEN(B264)&lt;&gt;LEN(SUBSTITUTE(B264,"&gt;","")))),"IDs: text starting with A–Z, up to 64 characters; do not use *, ?, ~, =, &lt; or &gt;. Example: T-001.",IF(COUNTIFS('Trades'!$A$9:$A$208,B264)&lt;&gt;1,"Parent trade ID must match one Trades row",IF(NOT(ISNUMBER(C264)),"Enter a valid closing date/time",IF(OR(C264&lt;1,C264&gt;2958465),"Enter a valid closing date/time",IF(NOT(ISNUMBER(D264)),"Enter a positive closed quantity",IF(OR(D264&lt;=0,D264&gt;1000000,ROUND(D264,8)&lt;&gt;D264),"Enter a positive closed quantity",IF(NOT(ISNUMBER(INDEX('Trades'!$D$9:$D$208,MATCH(B264,'Trades'!$A$9:$A$208,0)))),"Enter a valid opening date/time",IF(C264&lt;INDEX('Trades'!$D$9:$D$208,MATCH(B264,'Trades'!$A$9:$A$208,0)),"Exit precedes the opening",IF(AND(E264&lt;&gt;"",OR(NOT(ISNUMBER(E264)),E264&lt;=0)),"Enter a positive price or leave blank",IF(AND(F264&lt;&gt;"",NOT(ISNUMBER(F264))),"Gross P&amp;L must be numeric or blank",IF(AND(ISNUMBER(F264),OR(ABS(F264)&gt;1000000000,ROUND(F264,2)&lt;&gt;F264)),"Money: at most 2 decimals; absolute input value ≤ 1,000,000,000.",""))))))))))))))))</x:f>
      </x:c>
      <x:c r="I264" s="29" t="str">
        <x:f>IF(ISNUMBER(D264),ROUND(D264,8),"")</x:f>
      </x:c>
      <x:c r="J264" s="29" t="n">
        <x:f>IF(ISNUMBER(F264),1,0)</x:f>
        <x:v>0</x:v>
      </x:c>
      <x:c r="K264" s="29" t="n">
        <x:f>IF(COUNTA(A264:F264)=0,0,1)</x:f>
        <x:v>0</x:v>
      </x:c>
    </x:row>
    <x:row r="265" ht="36" customHeight="1">
      <x:c r="A265" s="34"/>
      <x:c r="B265" s="34"/>
      <x:c r="C265" s="35"/>
      <x:c r="D265" s="36"/>
      <x:c r="E265" s="36"/>
      <x:c r="F265" s="37"/>
      <x:c r="G265" s="38" t="n">
        <x:f>IF(K265=0,0,IF(H265="",1,-1))</x:f>
        <x:v>0</x:v>
      </x:c>
      <x:c r="H265" s="33" t="str">
        <x:f>IF(K265=0,"",IF(A265="","Enter an exit ID",IF(IF(IFERROR(OR(CODE(UPPER(LEFT(A265,1)))&lt;65,CODE(UPPER(LEFT(A265,1)))&gt;90),TRUE),TRUE,OR(NOT(ISTEXT(A265)),LEN(A265)&gt;64,LEN(A265)&lt;&gt;LEN(SUBSTITUTE(A265,"*","")),LEN(A265)&lt;&gt;LEN(SUBSTITUTE(A265,"?","")),LEN(A265)&lt;&gt;LEN(SUBSTITUTE(A265,"~","")),LEN(A265)&lt;&gt;LEN(SUBSTITUTE(A265,"=","")),LEN(A265)&lt;&gt;LEN(SUBSTITUTE(A265,"&lt;","")),LEN(A265)&lt;&gt;LEN(SUBSTITUTE(A265,"&gt;","")))),"IDs: text starting with A–Z, up to 64 characters; do not use *, ?, ~, =, &lt; or &gt;. Example: T-001.",IF(COUNTIFS('Exits'!$A$9:$A$608,A265)&lt;&gt;1,"Exit ID is duplicated",IF(B265="","Enter the parent trade ID",IF(IF(IFERROR(OR(CODE(UPPER(LEFT(B265,1)))&lt;65,CODE(UPPER(LEFT(B265,1)))&gt;90),TRUE),TRUE,OR(NOT(ISTEXT(B265)),LEN(B265)&gt;64,LEN(B265)&lt;&gt;LEN(SUBSTITUTE(B265,"*","")),LEN(B265)&lt;&gt;LEN(SUBSTITUTE(B265,"?","")),LEN(B265)&lt;&gt;LEN(SUBSTITUTE(B265,"~","")),LEN(B265)&lt;&gt;LEN(SUBSTITUTE(B265,"=","")),LEN(B265)&lt;&gt;LEN(SUBSTITUTE(B265,"&lt;","")),LEN(B265)&lt;&gt;LEN(SUBSTITUTE(B265,"&gt;","")))),"IDs: text starting with A–Z, up to 64 characters; do not use *, ?, ~, =, &lt; or &gt;. Example: T-001.",IF(COUNTIFS('Trades'!$A$9:$A$208,B265)&lt;&gt;1,"Parent trade ID must match one Trades row",IF(NOT(ISNUMBER(C265)),"Enter a valid closing date/time",IF(OR(C265&lt;1,C265&gt;2958465),"Enter a valid closing date/time",IF(NOT(ISNUMBER(D265)),"Enter a positive closed quantity",IF(OR(D265&lt;=0,D265&gt;1000000,ROUND(D265,8)&lt;&gt;D265),"Enter a positive closed quantity",IF(NOT(ISNUMBER(INDEX('Trades'!$D$9:$D$208,MATCH(B265,'Trades'!$A$9:$A$208,0)))),"Enter a valid opening date/time",IF(C265&lt;INDEX('Trades'!$D$9:$D$208,MATCH(B265,'Trades'!$A$9:$A$208,0)),"Exit precedes the opening",IF(AND(E265&lt;&gt;"",OR(NOT(ISNUMBER(E265)),E265&lt;=0)),"Enter a positive price or leave blank",IF(AND(F265&lt;&gt;"",NOT(ISNUMBER(F265))),"Gross P&amp;L must be numeric or blank",IF(AND(ISNUMBER(F265),OR(ABS(F265)&gt;1000000000,ROUND(F265,2)&lt;&gt;F265)),"Money: at most 2 decimals; absolute input value ≤ 1,000,000,000.",""))))))))))))))))</x:f>
      </x:c>
      <x:c r="I265" s="29" t="str">
        <x:f>IF(ISNUMBER(D265),ROUND(D265,8),"")</x:f>
      </x:c>
      <x:c r="J265" s="29" t="n">
        <x:f>IF(ISNUMBER(F265),1,0)</x:f>
        <x:v>0</x:v>
      </x:c>
      <x:c r="K265" s="29" t="n">
        <x:f>IF(COUNTA(A265:F265)=0,0,1)</x:f>
        <x:v>0</x:v>
      </x:c>
    </x:row>
    <x:row r="266" ht="36" customHeight="1">
      <x:c r="A266" s="34"/>
      <x:c r="B266" s="34"/>
      <x:c r="C266" s="35"/>
      <x:c r="D266" s="36"/>
      <x:c r="E266" s="36"/>
      <x:c r="F266" s="37"/>
      <x:c r="G266" s="38" t="n">
        <x:f>IF(K266=0,0,IF(H266="",1,-1))</x:f>
        <x:v>0</x:v>
      </x:c>
      <x:c r="H266" s="33" t="str">
        <x:f>IF(K266=0,"",IF(A266="","Enter an exit ID",IF(IF(IFERROR(OR(CODE(UPPER(LEFT(A266,1)))&lt;65,CODE(UPPER(LEFT(A266,1)))&gt;90),TRUE),TRUE,OR(NOT(ISTEXT(A266)),LEN(A266)&gt;64,LEN(A266)&lt;&gt;LEN(SUBSTITUTE(A266,"*","")),LEN(A266)&lt;&gt;LEN(SUBSTITUTE(A266,"?","")),LEN(A266)&lt;&gt;LEN(SUBSTITUTE(A266,"~","")),LEN(A266)&lt;&gt;LEN(SUBSTITUTE(A266,"=","")),LEN(A266)&lt;&gt;LEN(SUBSTITUTE(A266,"&lt;","")),LEN(A266)&lt;&gt;LEN(SUBSTITUTE(A266,"&gt;","")))),"IDs: text starting with A–Z, up to 64 characters; do not use *, ?, ~, =, &lt; or &gt;. Example: T-001.",IF(COUNTIFS('Exits'!$A$9:$A$608,A266)&lt;&gt;1,"Exit ID is duplicated",IF(B266="","Enter the parent trade ID",IF(IF(IFERROR(OR(CODE(UPPER(LEFT(B266,1)))&lt;65,CODE(UPPER(LEFT(B266,1)))&gt;90),TRUE),TRUE,OR(NOT(ISTEXT(B266)),LEN(B266)&gt;64,LEN(B266)&lt;&gt;LEN(SUBSTITUTE(B266,"*","")),LEN(B266)&lt;&gt;LEN(SUBSTITUTE(B266,"?","")),LEN(B266)&lt;&gt;LEN(SUBSTITUTE(B266,"~","")),LEN(B266)&lt;&gt;LEN(SUBSTITUTE(B266,"=","")),LEN(B266)&lt;&gt;LEN(SUBSTITUTE(B266,"&lt;","")),LEN(B266)&lt;&gt;LEN(SUBSTITUTE(B266,"&gt;","")))),"IDs: text starting with A–Z, up to 64 characters; do not use *, ?, ~, =, &lt; or &gt;. Example: T-001.",IF(COUNTIFS('Trades'!$A$9:$A$208,B266)&lt;&gt;1,"Parent trade ID must match one Trades row",IF(NOT(ISNUMBER(C266)),"Enter a valid closing date/time",IF(OR(C266&lt;1,C266&gt;2958465),"Enter a valid closing date/time",IF(NOT(ISNUMBER(D266)),"Enter a positive closed quantity",IF(OR(D266&lt;=0,D266&gt;1000000,ROUND(D266,8)&lt;&gt;D266),"Enter a positive closed quantity",IF(NOT(ISNUMBER(INDEX('Trades'!$D$9:$D$208,MATCH(B266,'Trades'!$A$9:$A$208,0)))),"Enter a valid opening date/time",IF(C266&lt;INDEX('Trades'!$D$9:$D$208,MATCH(B266,'Trades'!$A$9:$A$208,0)),"Exit precedes the opening",IF(AND(E266&lt;&gt;"",OR(NOT(ISNUMBER(E266)),E266&lt;=0)),"Enter a positive price or leave blank",IF(AND(F266&lt;&gt;"",NOT(ISNUMBER(F266))),"Gross P&amp;L must be numeric or blank",IF(AND(ISNUMBER(F266),OR(ABS(F266)&gt;1000000000,ROUND(F266,2)&lt;&gt;F266)),"Money: at most 2 decimals; absolute input value ≤ 1,000,000,000.",""))))))))))))))))</x:f>
      </x:c>
      <x:c r="I266" s="29" t="str">
        <x:f>IF(ISNUMBER(D266),ROUND(D266,8),"")</x:f>
      </x:c>
      <x:c r="J266" s="29" t="n">
        <x:f>IF(ISNUMBER(F266),1,0)</x:f>
        <x:v>0</x:v>
      </x:c>
      <x:c r="K266" s="29" t="n">
        <x:f>IF(COUNTA(A266:F266)=0,0,1)</x:f>
        <x:v>0</x:v>
      </x:c>
    </x:row>
    <x:row r="267" ht="36" customHeight="1">
      <x:c r="A267" s="34"/>
      <x:c r="B267" s="34"/>
      <x:c r="C267" s="35"/>
      <x:c r="D267" s="36"/>
      <x:c r="E267" s="36"/>
      <x:c r="F267" s="37"/>
      <x:c r="G267" s="38" t="n">
        <x:f>IF(K267=0,0,IF(H267="",1,-1))</x:f>
        <x:v>0</x:v>
      </x:c>
      <x:c r="H267" s="33" t="str">
        <x:f>IF(K267=0,"",IF(A267="","Enter an exit ID",IF(IF(IFERROR(OR(CODE(UPPER(LEFT(A267,1)))&lt;65,CODE(UPPER(LEFT(A267,1)))&gt;90),TRUE),TRUE,OR(NOT(ISTEXT(A267)),LEN(A267)&gt;64,LEN(A267)&lt;&gt;LEN(SUBSTITUTE(A267,"*","")),LEN(A267)&lt;&gt;LEN(SUBSTITUTE(A267,"?","")),LEN(A267)&lt;&gt;LEN(SUBSTITUTE(A267,"~","")),LEN(A267)&lt;&gt;LEN(SUBSTITUTE(A267,"=","")),LEN(A267)&lt;&gt;LEN(SUBSTITUTE(A267,"&lt;","")),LEN(A267)&lt;&gt;LEN(SUBSTITUTE(A267,"&gt;","")))),"IDs: text starting with A–Z, up to 64 characters; do not use *, ?, ~, =, &lt; or &gt;. Example: T-001.",IF(COUNTIFS('Exits'!$A$9:$A$608,A267)&lt;&gt;1,"Exit ID is duplicated",IF(B267="","Enter the parent trade ID",IF(IF(IFERROR(OR(CODE(UPPER(LEFT(B267,1)))&lt;65,CODE(UPPER(LEFT(B267,1)))&gt;90),TRUE),TRUE,OR(NOT(ISTEXT(B267)),LEN(B267)&gt;64,LEN(B267)&lt;&gt;LEN(SUBSTITUTE(B267,"*","")),LEN(B267)&lt;&gt;LEN(SUBSTITUTE(B267,"?","")),LEN(B267)&lt;&gt;LEN(SUBSTITUTE(B267,"~","")),LEN(B267)&lt;&gt;LEN(SUBSTITUTE(B267,"=","")),LEN(B267)&lt;&gt;LEN(SUBSTITUTE(B267,"&lt;","")),LEN(B267)&lt;&gt;LEN(SUBSTITUTE(B267,"&gt;","")))),"IDs: text starting with A–Z, up to 64 characters; do not use *, ?, ~, =, &lt; or &gt;. Example: T-001.",IF(COUNTIFS('Trades'!$A$9:$A$208,B267)&lt;&gt;1,"Parent trade ID must match one Trades row",IF(NOT(ISNUMBER(C267)),"Enter a valid closing date/time",IF(OR(C267&lt;1,C267&gt;2958465),"Enter a valid closing date/time",IF(NOT(ISNUMBER(D267)),"Enter a positive closed quantity",IF(OR(D267&lt;=0,D267&gt;1000000,ROUND(D267,8)&lt;&gt;D267),"Enter a positive closed quantity",IF(NOT(ISNUMBER(INDEX('Trades'!$D$9:$D$208,MATCH(B267,'Trades'!$A$9:$A$208,0)))),"Enter a valid opening date/time",IF(C267&lt;INDEX('Trades'!$D$9:$D$208,MATCH(B267,'Trades'!$A$9:$A$208,0)),"Exit precedes the opening",IF(AND(E267&lt;&gt;"",OR(NOT(ISNUMBER(E267)),E267&lt;=0)),"Enter a positive price or leave blank",IF(AND(F267&lt;&gt;"",NOT(ISNUMBER(F267))),"Gross P&amp;L must be numeric or blank",IF(AND(ISNUMBER(F267),OR(ABS(F267)&gt;1000000000,ROUND(F267,2)&lt;&gt;F267)),"Money: at most 2 decimals; absolute input value ≤ 1,000,000,000.",""))))))))))))))))</x:f>
      </x:c>
      <x:c r="I267" s="29" t="str">
        <x:f>IF(ISNUMBER(D267),ROUND(D267,8),"")</x:f>
      </x:c>
      <x:c r="J267" s="29" t="n">
        <x:f>IF(ISNUMBER(F267),1,0)</x:f>
        <x:v>0</x:v>
      </x:c>
      <x:c r="K267" s="29" t="n">
        <x:f>IF(COUNTA(A267:F267)=0,0,1)</x:f>
        <x:v>0</x:v>
      </x:c>
    </x:row>
    <x:row r="268" ht="36" customHeight="1">
      <x:c r="A268" s="34"/>
      <x:c r="B268" s="34"/>
      <x:c r="C268" s="35"/>
      <x:c r="D268" s="36"/>
      <x:c r="E268" s="36"/>
      <x:c r="F268" s="37"/>
      <x:c r="G268" s="38" t="n">
        <x:f>IF(K268=0,0,IF(H268="",1,-1))</x:f>
        <x:v>0</x:v>
      </x:c>
      <x:c r="H268" s="33" t="str">
        <x:f>IF(K268=0,"",IF(A268="","Enter an exit ID",IF(IF(IFERROR(OR(CODE(UPPER(LEFT(A268,1)))&lt;65,CODE(UPPER(LEFT(A268,1)))&gt;90),TRUE),TRUE,OR(NOT(ISTEXT(A268)),LEN(A268)&gt;64,LEN(A268)&lt;&gt;LEN(SUBSTITUTE(A268,"*","")),LEN(A268)&lt;&gt;LEN(SUBSTITUTE(A268,"?","")),LEN(A268)&lt;&gt;LEN(SUBSTITUTE(A268,"~","")),LEN(A268)&lt;&gt;LEN(SUBSTITUTE(A268,"=","")),LEN(A268)&lt;&gt;LEN(SUBSTITUTE(A268,"&lt;","")),LEN(A268)&lt;&gt;LEN(SUBSTITUTE(A268,"&gt;","")))),"IDs: text starting with A–Z, up to 64 characters; do not use *, ?, ~, =, &lt; or &gt;. Example: T-001.",IF(COUNTIFS('Exits'!$A$9:$A$608,A268)&lt;&gt;1,"Exit ID is duplicated",IF(B268="","Enter the parent trade ID",IF(IF(IFERROR(OR(CODE(UPPER(LEFT(B268,1)))&lt;65,CODE(UPPER(LEFT(B268,1)))&gt;90),TRUE),TRUE,OR(NOT(ISTEXT(B268)),LEN(B268)&gt;64,LEN(B268)&lt;&gt;LEN(SUBSTITUTE(B268,"*","")),LEN(B268)&lt;&gt;LEN(SUBSTITUTE(B268,"?","")),LEN(B268)&lt;&gt;LEN(SUBSTITUTE(B268,"~","")),LEN(B268)&lt;&gt;LEN(SUBSTITUTE(B268,"=","")),LEN(B268)&lt;&gt;LEN(SUBSTITUTE(B268,"&lt;","")),LEN(B268)&lt;&gt;LEN(SUBSTITUTE(B268,"&gt;","")))),"IDs: text starting with A–Z, up to 64 characters; do not use *, ?, ~, =, &lt; or &gt;. Example: T-001.",IF(COUNTIFS('Trades'!$A$9:$A$208,B268)&lt;&gt;1,"Parent trade ID must match one Trades row",IF(NOT(ISNUMBER(C268)),"Enter a valid closing date/time",IF(OR(C268&lt;1,C268&gt;2958465),"Enter a valid closing date/time",IF(NOT(ISNUMBER(D268)),"Enter a positive closed quantity",IF(OR(D268&lt;=0,D268&gt;1000000,ROUND(D268,8)&lt;&gt;D268),"Enter a positive closed quantity",IF(NOT(ISNUMBER(INDEX('Trades'!$D$9:$D$208,MATCH(B268,'Trades'!$A$9:$A$208,0)))),"Enter a valid opening date/time",IF(C268&lt;INDEX('Trades'!$D$9:$D$208,MATCH(B268,'Trades'!$A$9:$A$208,0)),"Exit precedes the opening",IF(AND(E268&lt;&gt;"",OR(NOT(ISNUMBER(E268)),E268&lt;=0)),"Enter a positive price or leave blank",IF(AND(F268&lt;&gt;"",NOT(ISNUMBER(F268))),"Gross P&amp;L must be numeric or blank",IF(AND(ISNUMBER(F268),OR(ABS(F268)&gt;1000000000,ROUND(F268,2)&lt;&gt;F268)),"Money: at most 2 decimals; absolute input value ≤ 1,000,000,000.",""))))))))))))))))</x:f>
      </x:c>
      <x:c r="I268" s="29" t="str">
        <x:f>IF(ISNUMBER(D268),ROUND(D268,8),"")</x:f>
      </x:c>
      <x:c r="J268" s="29" t="n">
        <x:f>IF(ISNUMBER(F268),1,0)</x:f>
        <x:v>0</x:v>
      </x:c>
      <x:c r="K268" s="29" t="n">
        <x:f>IF(COUNTA(A268:F268)=0,0,1)</x:f>
        <x:v>0</x:v>
      </x:c>
    </x:row>
    <x:row r="269" ht="36" customHeight="1">
      <x:c r="A269" s="34"/>
      <x:c r="B269" s="34"/>
      <x:c r="C269" s="35"/>
      <x:c r="D269" s="36"/>
      <x:c r="E269" s="36"/>
      <x:c r="F269" s="37"/>
      <x:c r="G269" s="38" t="n">
        <x:f>IF(K269=0,0,IF(H269="",1,-1))</x:f>
        <x:v>0</x:v>
      </x:c>
      <x:c r="H269" s="33" t="str">
        <x:f>IF(K269=0,"",IF(A269="","Enter an exit ID",IF(IF(IFERROR(OR(CODE(UPPER(LEFT(A269,1)))&lt;65,CODE(UPPER(LEFT(A269,1)))&gt;90),TRUE),TRUE,OR(NOT(ISTEXT(A269)),LEN(A269)&gt;64,LEN(A269)&lt;&gt;LEN(SUBSTITUTE(A269,"*","")),LEN(A269)&lt;&gt;LEN(SUBSTITUTE(A269,"?","")),LEN(A269)&lt;&gt;LEN(SUBSTITUTE(A269,"~","")),LEN(A269)&lt;&gt;LEN(SUBSTITUTE(A269,"=","")),LEN(A269)&lt;&gt;LEN(SUBSTITUTE(A269,"&lt;","")),LEN(A269)&lt;&gt;LEN(SUBSTITUTE(A269,"&gt;","")))),"IDs: text starting with A–Z, up to 64 characters; do not use *, ?, ~, =, &lt; or &gt;. Example: T-001.",IF(COUNTIFS('Exits'!$A$9:$A$608,A269)&lt;&gt;1,"Exit ID is duplicated",IF(B269="","Enter the parent trade ID",IF(IF(IFERROR(OR(CODE(UPPER(LEFT(B269,1)))&lt;65,CODE(UPPER(LEFT(B269,1)))&gt;90),TRUE),TRUE,OR(NOT(ISTEXT(B269)),LEN(B269)&gt;64,LEN(B269)&lt;&gt;LEN(SUBSTITUTE(B269,"*","")),LEN(B269)&lt;&gt;LEN(SUBSTITUTE(B269,"?","")),LEN(B269)&lt;&gt;LEN(SUBSTITUTE(B269,"~","")),LEN(B269)&lt;&gt;LEN(SUBSTITUTE(B269,"=","")),LEN(B269)&lt;&gt;LEN(SUBSTITUTE(B269,"&lt;","")),LEN(B269)&lt;&gt;LEN(SUBSTITUTE(B269,"&gt;","")))),"IDs: text starting with A–Z, up to 64 characters; do not use *, ?, ~, =, &lt; or &gt;. Example: T-001.",IF(COUNTIFS('Trades'!$A$9:$A$208,B269)&lt;&gt;1,"Parent trade ID must match one Trades row",IF(NOT(ISNUMBER(C269)),"Enter a valid closing date/time",IF(OR(C269&lt;1,C269&gt;2958465),"Enter a valid closing date/time",IF(NOT(ISNUMBER(D269)),"Enter a positive closed quantity",IF(OR(D269&lt;=0,D269&gt;1000000,ROUND(D269,8)&lt;&gt;D269),"Enter a positive closed quantity",IF(NOT(ISNUMBER(INDEX('Trades'!$D$9:$D$208,MATCH(B269,'Trades'!$A$9:$A$208,0)))),"Enter a valid opening date/time",IF(C269&lt;INDEX('Trades'!$D$9:$D$208,MATCH(B269,'Trades'!$A$9:$A$208,0)),"Exit precedes the opening",IF(AND(E269&lt;&gt;"",OR(NOT(ISNUMBER(E269)),E269&lt;=0)),"Enter a positive price or leave blank",IF(AND(F269&lt;&gt;"",NOT(ISNUMBER(F269))),"Gross P&amp;L must be numeric or blank",IF(AND(ISNUMBER(F269),OR(ABS(F269)&gt;1000000000,ROUND(F269,2)&lt;&gt;F269)),"Money: at most 2 decimals; absolute input value ≤ 1,000,000,000.",""))))))))))))))))</x:f>
      </x:c>
      <x:c r="I269" s="29" t="str">
        <x:f>IF(ISNUMBER(D269),ROUND(D269,8),"")</x:f>
      </x:c>
      <x:c r="J269" s="29" t="n">
        <x:f>IF(ISNUMBER(F269),1,0)</x:f>
        <x:v>0</x:v>
      </x:c>
      <x:c r="K269" s="29" t="n">
        <x:f>IF(COUNTA(A269:F269)=0,0,1)</x:f>
        <x:v>0</x:v>
      </x:c>
    </x:row>
    <x:row r="270" ht="36" customHeight="1">
      <x:c r="A270" s="34"/>
      <x:c r="B270" s="34"/>
      <x:c r="C270" s="35"/>
      <x:c r="D270" s="36"/>
      <x:c r="E270" s="36"/>
      <x:c r="F270" s="37"/>
      <x:c r="G270" s="38" t="n">
        <x:f>IF(K270=0,0,IF(H270="",1,-1))</x:f>
        <x:v>0</x:v>
      </x:c>
      <x:c r="H270" s="33" t="str">
        <x:f>IF(K270=0,"",IF(A270="","Enter an exit ID",IF(IF(IFERROR(OR(CODE(UPPER(LEFT(A270,1)))&lt;65,CODE(UPPER(LEFT(A270,1)))&gt;90),TRUE),TRUE,OR(NOT(ISTEXT(A270)),LEN(A270)&gt;64,LEN(A270)&lt;&gt;LEN(SUBSTITUTE(A270,"*","")),LEN(A270)&lt;&gt;LEN(SUBSTITUTE(A270,"?","")),LEN(A270)&lt;&gt;LEN(SUBSTITUTE(A270,"~","")),LEN(A270)&lt;&gt;LEN(SUBSTITUTE(A270,"=","")),LEN(A270)&lt;&gt;LEN(SUBSTITUTE(A270,"&lt;","")),LEN(A270)&lt;&gt;LEN(SUBSTITUTE(A270,"&gt;","")))),"IDs: text starting with A–Z, up to 64 characters; do not use *, ?, ~, =, &lt; or &gt;. Example: T-001.",IF(COUNTIFS('Exits'!$A$9:$A$608,A270)&lt;&gt;1,"Exit ID is duplicated",IF(B270="","Enter the parent trade ID",IF(IF(IFERROR(OR(CODE(UPPER(LEFT(B270,1)))&lt;65,CODE(UPPER(LEFT(B270,1)))&gt;90),TRUE),TRUE,OR(NOT(ISTEXT(B270)),LEN(B270)&gt;64,LEN(B270)&lt;&gt;LEN(SUBSTITUTE(B270,"*","")),LEN(B270)&lt;&gt;LEN(SUBSTITUTE(B270,"?","")),LEN(B270)&lt;&gt;LEN(SUBSTITUTE(B270,"~","")),LEN(B270)&lt;&gt;LEN(SUBSTITUTE(B270,"=","")),LEN(B270)&lt;&gt;LEN(SUBSTITUTE(B270,"&lt;","")),LEN(B270)&lt;&gt;LEN(SUBSTITUTE(B270,"&gt;","")))),"IDs: text starting with A–Z, up to 64 characters; do not use *, ?, ~, =, &lt; or &gt;. Example: T-001.",IF(COUNTIFS('Trades'!$A$9:$A$208,B270)&lt;&gt;1,"Parent trade ID must match one Trades row",IF(NOT(ISNUMBER(C270)),"Enter a valid closing date/time",IF(OR(C270&lt;1,C270&gt;2958465),"Enter a valid closing date/time",IF(NOT(ISNUMBER(D270)),"Enter a positive closed quantity",IF(OR(D270&lt;=0,D270&gt;1000000,ROUND(D270,8)&lt;&gt;D270),"Enter a positive closed quantity",IF(NOT(ISNUMBER(INDEX('Trades'!$D$9:$D$208,MATCH(B270,'Trades'!$A$9:$A$208,0)))),"Enter a valid opening date/time",IF(C270&lt;INDEX('Trades'!$D$9:$D$208,MATCH(B270,'Trades'!$A$9:$A$208,0)),"Exit precedes the opening",IF(AND(E270&lt;&gt;"",OR(NOT(ISNUMBER(E270)),E270&lt;=0)),"Enter a positive price or leave blank",IF(AND(F270&lt;&gt;"",NOT(ISNUMBER(F270))),"Gross P&amp;L must be numeric or blank",IF(AND(ISNUMBER(F270),OR(ABS(F270)&gt;1000000000,ROUND(F270,2)&lt;&gt;F270)),"Money: at most 2 decimals; absolute input value ≤ 1,000,000,000.",""))))))))))))))))</x:f>
      </x:c>
      <x:c r="I270" s="29" t="str">
        <x:f>IF(ISNUMBER(D270),ROUND(D270,8),"")</x:f>
      </x:c>
      <x:c r="J270" s="29" t="n">
        <x:f>IF(ISNUMBER(F270),1,0)</x:f>
        <x:v>0</x:v>
      </x:c>
      <x:c r="K270" s="29" t="n">
        <x:f>IF(COUNTA(A270:F270)=0,0,1)</x:f>
        <x:v>0</x:v>
      </x:c>
    </x:row>
    <x:row r="271" ht="36" customHeight="1">
      <x:c r="A271" s="34"/>
      <x:c r="B271" s="34"/>
      <x:c r="C271" s="35"/>
      <x:c r="D271" s="36"/>
      <x:c r="E271" s="36"/>
      <x:c r="F271" s="37"/>
      <x:c r="G271" s="38" t="n">
        <x:f>IF(K271=0,0,IF(H271="",1,-1))</x:f>
        <x:v>0</x:v>
      </x:c>
      <x:c r="H271" s="33" t="str">
        <x:f>IF(K271=0,"",IF(A271="","Enter an exit ID",IF(IF(IFERROR(OR(CODE(UPPER(LEFT(A271,1)))&lt;65,CODE(UPPER(LEFT(A271,1)))&gt;90),TRUE),TRUE,OR(NOT(ISTEXT(A271)),LEN(A271)&gt;64,LEN(A271)&lt;&gt;LEN(SUBSTITUTE(A271,"*","")),LEN(A271)&lt;&gt;LEN(SUBSTITUTE(A271,"?","")),LEN(A271)&lt;&gt;LEN(SUBSTITUTE(A271,"~","")),LEN(A271)&lt;&gt;LEN(SUBSTITUTE(A271,"=","")),LEN(A271)&lt;&gt;LEN(SUBSTITUTE(A271,"&lt;","")),LEN(A271)&lt;&gt;LEN(SUBSTITUTE(A271,"&gt;","")))),"IDs: text starting with A–Z, up to 64 characters; do not use *, ?, ~, =, &lt; or &gt;. Example: T-001.",IF(COUNTIFS('Exits'!$A$9:$A$608,A271)&lt;&gt;1,"Exit ID is duplicated",IF(B271="","Enter the parent trade ID",IF(IF(IFERROR(OR(CODE(UPPER(LEFT(B271,1)))&lt;65,CODE(UPPER(LEFT(B271,1)))&gt;90),TRUE),TRUE,OR(NOT(ISTEXT(B271)),LEN(B271)&gt;64,LEN(B271)&lt;&gt;LEN(SUBSTITUTE(B271,"*","")),LEN(B271)&lt;&gt;LEN(SUBSTITUTE(B271,"?","")),LEN(B271)&lt;&gt;LEN(SUBSTITUTE(B271,"~","")),LEN(B271)&lt;&gt;LEN(SUBSTITUTE(B271,"=","")),LEN(B271)&lt;&gt;LEN(SUBSTITUTE(B271,"&lt;","")),LEN(B271)&lt;&gt;LEN(SUBSTITUTE(B271,"&gt;","")))),"IDs: text starting with A–Z, up to 64 characters; do not use *, ?, ~, =, &lt; or &gt;. Example: T-001.",IF(COUNTIFS('Trades'!$A$9:$A$208,B271)&lt;&gt;1,"Parent trade ID must match one Trades row",IF(NOT(ISNUMBER(C271)),"Enter a valid closing date/time",IF(OR(C271&lt;1,C271&gt;2958465),"Enter a valid closing date/time",IF(NOT(ISNUMBER(D271)),"Enter a positive closed quantity",IF(OR(D271&lt;=0,D271&gt;1000000,ROUND(D271,8)&lt;&gt;D271),"Enter a positive closed quantity",IF(NOT(ISNUMBER(INDEX('Trades'!$D$9:$D$208,MATCH(B271,'Trades'!$A$9:$A$208,0)))),"Enter a valid opening date/time",IF(C271&lt;INDEX('Trades'!$D$9:$D$208,MATCH(B271,'Trades'!$A$9:$A$208,0)),"Exit precedes the opening",IF(AND(E271&lt;&gt;"",OR(NOT(ISNUMBER(E271)),E271&lt;=0)),"Enter a positive price or leave blank",IF(AND(F271&lt;&gt;"",NOT(ISNUMBER(F271))),"Gross P&amp;L must be numeric or blank",IF(AND(ISNUMBER(F271),OR(ABS(F271)&gt;1000000000,ROUND(F271,2)&lt;&gt;F271)),"Money: at most 2 decimals; absolute input value ≤ 1,000,000,000.",""))))))))))))))))</x:f>
      </x:c>
      <x:c r="I271" s="29" t="str">
        <x:f>IF(ISNUMBER(D271),ROUND(D271,8),"")</x:f>
      </x:c>
      <x:c r="J271" s="29" t="n">
        <x:f>IF(ISNUMBER(F271),1,0)</x:f>
        <x:v>0</x:v>
      </x:c>
      <x:c r="K271" s="29" t="n">
        <x:f>IF(COUNTA(A271:F271)=0,0,1)</x:f>
        <x:v>0</x:v>
      </x:c>
    </x:row>
    <x:row r="272" ht="36" customHeight="1">
      <x:c r="A272" s="34"/>
      <x:c r="B272" s="34"/>
      <x:c r="C272" s="35"/>
      <x:c r="D272" s="36"/>
      <x:c r="E272" s="36"/>
      <x:c r="F272" s="37"/>
      <x:c r="G272" s="38" t="n">
        <x:f>IF(K272=0,0,IF(H272="",1,-1))</x:f>
        <x:v>0</x:v>
      </x:c>
      <x:c r="H272" s="33" t="str">
        <x:f>IF(K272=0,"",IF(A272="","Enter an exit ID",IF(IF(IFERROR(OR(CODE(UPPER(LEFT(A272,1)))&lt;65,CODE(UPPER(LEFT(A272,1)))&gt;90),TRUE),TRUE,OR(NOT(ISTEXT(A272)),LEN(A272)&gt;64,LEN(A272)&lt;&gt;LEN(SUBSTITUTE(A272,"*","")),LEN(A272)&lt;&gt;LEN(SUBSTITUTE(A272,"?","")),LEN(A272)&lt;&gt;LEN(SUBSTITUTE(A272,"~","")),LEN(A272)&lt;&gt;LEN(SUBSTITUTE(A272,"=","")),LEN(A272)&lt;&gt;LEN(SUBSTITUTE(A272,"&lt;","")),LEN(A272)&lt;&gt;LEN(SUBSTITUTE(A272,"&gt;","")))),"IDs: text starting with A–Z, up to 64 characters; do not use *, ?, ~, =, &lt; or &gt;. Example: T-001.",IF(COUNTIFS('Exits'!$A$9:$A$608,A272)&lt;&gt;1,"Exit ID is duplicated",IF(B272="","Enter the parent trade ID",IF(IF(IFERROR(OR(CODE(UPPER(LEFT(B272,1)))&lt;65,CODE(UPPER(LEFT(B272,1)))&gt;90),TRUE),TRUE,OR(NOT(ISTEXT(B272)),LEN(B272)&gt;64,LEN(B272)&lt;&gt;LEN(SUBSTITUTE(B272,"*","")),LEN(B272)&lt;&gt;LEN(SUBSTITUTE(B272,"?","")),LEN(B272)&lt;&gt;LEN(SUBSTITUTE(B272,"~","")),LEN(B272)&lt;&gt;LEN(SUBSTITUTE(B272,"=","")),LEN(B272)&lt;&gt;LEN(SUBSTITUTE(B272,"&lt;","")),LEN(B272)&lt;&gt;LEN(SUBSTITUTE(B272,"&gt;","")))),"IDs: text starting with A–Z, up to 64 characters; do not use *, ?, ~, =, &lt; or &gt;. Example: T-001.",IF(COUNTIFS('Trades'!$A$9:$A$208,B272)&lt;&gt;1,"Parent trade ID must match one Trades row",IF(NOT(ISNUMBER(C272)),"Enter a valid closing date/time",IF(OR(C272&lt;1,C272&gt;2958465),"Enter a valid closing date/time",IF(NOT(ISNUMBER(D272)),"Enter a positive closed quantity",IF(OR(D272&lt;=0,D272&gt;1000000,ROUND(D272,8)&lt;&gt;D272),"Enter a positive closed quantity",IF(NOT(ISNUMBER(INDEX('Trades'!$D$9:$D$208,MATCH(B272,'Trades'!$A$9:$A$208,0)))),"Enter a valid opening date/time",IF(C272&lt;INDEX('Trades'!$D$9:$D$208,MATCH(B272,'Trades'!$A$9:$A$208,0)),"Exit precedes the opening",IF(AND(E272&lt;&gt;"",OR(NOT(ISNUMBER(E272)),E272&lt;=0)),"Enter a positive price or leave blank",IF(AND(F272&lt;&gt;"",NOT(ISNUMBER(F272))),"Gross P&amp;L must be numeric or blank",IF(AND(ISNUMBER(F272),OR(ABS(F272)&gt;1000000000,ROUND(F272,2)&lt;&gt;F272)),"Money: at most 2 decimals; absolute input value ≤ 1,000,000,000.",""))))))))))))))))</x:f>
      </x:c>
      <x:c r="I272" s="29" t="str">
        <x:f>IF(ISNUMBER(D272),ROUND(D272,8),"")</x:f>
      </x:c>
      <x:c r="J272" s="29" t="n">
        <x:f>IF(ISNUMBER(F272),1,0)</x:f>
        <x:v>0</x:v>
      </x:c>
      <x:c r="K272" s="29" t="n">
        <x:f>IF(COUNTA(A272:F272)=0,0,1)</x:f>
        <x:v>0</x:v>
      </x:c>
    </x:row>
    <x:row r="273" ht="36" customHeight="1">
      <x:c r="A273" s="34"/>
      <x:c r="B273" s="34"/>
      <x:c r="C273" s="35"/>
      <x:c r="D273" s="36"/>
      <x:c r="E273" s="36"/>
      <x:c r="F273" s="37"/>
      <x:c r="G273" s="38" t="n">
        <x:f>IF(K273=0,0,IF(H273="",1,-1))</x:f>
        <x:v>0</x:v>
      </x:c>
      <x:c r="H273" s="33" t="str">
        <x:f>IF(K273=0,"",IF(A273="","Enter an exit ID",IF(IF(IFERROR(OR(CODE(UPPER(LEFT(A273,1)))&lt;65,CODE(UPPER(LEFT(A273,1)))&gt;90),TRUE),TRUE,OR(NOT(ISTEXT(A273)),LEN(A273)&gt;64,LEN(A273)&lt;&gt;LEN(SUBSTITUTE(A273,"*","")),LEN(A273)&lt;&gt;LEN(SUBSTITUTE(A273,"?","")),LEN(A273)&lt;&gt;LEN(SUBSTITUTE(A273,"~","")),LEN(A273)&lt;&gt;LEN(SUBSTITUTE(A273,"=","")),LEN(A273)&lt;&gt;LEN(SUBSTITUTE(A273,"&lt;","")),LEN(A273)&lt;&gt;LEN(SUBSTITUTE(A273,"&gt;","")))),"IDs: text starting with A–Z, up to 64 characters; do not use *, ?, ~, =, &lt; or &gt;. Example: T-001.",IF(COUNTIFS('Exits'!$A$9:$A$608,A273)&lt;&gt;1,"Exit ID is duplicated",IF(B273="","Enter the parent trade ID",IF(IF(IFERROR(OR(CODE(UPPER(LEFT(B273,1)))&lt;65,CODE(UPPER(LEFT(B273,1)))&gt;90),TRUE),TRUE,OR(NOT(ISTEXT(B273)),LEN(B273)&gt;64,LEN(B273)&lt;&gt;LEN(SUBSTITUTE(B273,"*","")),LEN(B273)&lt;&gt;LEN(SUBSTITUTE(B273,"?","")),LEN(B273)&lt;&gt;LEN(SUBSTITUTE(B273,"~","")),LEN(B273)&lt;&gt;LEN(SUBSTITUTE(B273,"=","")),LEN(B273)&lt;&gt;LEN(SUBSTITUTE(B273,"&lt;","")),LEN(B273)&lt;&gt;LEN(SUBSTITUTE(B273,"&gt;","")))),"IDs: text starting with A–Z, up to 64 characters; do not use *, ?, ~, =, &lt; or &gt;. Example: T-001.",IF(COUNTIFS('Trades'!$A$9:$A$208,B273)&lt;&gt;1,"Parent trade ID must match one Trades row",IF(NOT(ISNUMBER(C273)),"Enter a valid closing date/time",IF(OR(C273&lt;1,C273&gt;2958465),"Enter a valid closing date/time",IF(NOT(ISNUMBER(D273)),"Enter a positive closed quantity",IF(OR(D273&lt;=0,D273&gt;1000000,ROUND(D273,8)&lt;&gt;D273),"Enter a positive closed quantity",IF(NOT(ISNUMBER(INDEX('Trades'!$D$9:$D$208,MATCH(B273,'Trades'!$A$9:$A$208,0)))),"Enter a valid opening date/time",IF(C273&lt;INDEX('Trades'!$D$9:$D$208,MATCH(B273,'Trades'!$A$9:$A$208,0)),"Exit precedes the opening",IF(AND(E273&lt;&gt;"",OR(NOT(ISNUMBER(E273)),E273&lt;=0)),"Enter a positive price or leave blank",IF(AND(F273&lt;&gt;"",NOT(ISNUMBER(F273))),"Gross P&amp;L must be numeric or blank",IF(AND(ISNUMBER(F273),OR(ABS(F273)&gt;1000000000,ROUND(F273,2)&lt;&gt;F273)),"Money: at most 2 decimals; absolute input value ≤ 1,000,000,000.",""))))))))))))))))</x:f>
      </x:c>
      <x:c r="I273" s="29" t="str">
        <x:f>IF(ISNUMBER(D273),ROUND(D273,8),"")</x:f>
      </x:c>
      <x:c r="J273" s="29" t="n">
        <x:f>IF(ISNUMBER(F273),1,0)</x:f>
        <x:v>0</x:v>
      </x:c>
      <x:c r="K273" s="29" t="n">
        <x:f>IF(COUNTA(A273:F273)=0,0,1)</x:f>
        <x:v>0</x:v>
      </x:c>
    </x:row>
    <x:row r="274" ht="36" customHeight="1">
      <x:c r="A274" s="34"/>
      <x:c r="B274" s="34"/>
      <x:c r="C274" s="35"/>
      <x:c r="D274" s="36"/>
      <x:c r="E274" s="36"/>
      <x:c r="F274" s="37"/>
      <x:c r="G274" s="38" t="n">
        <x:f>IF(K274=0,0,IF(H274="",1,-1))</x:f>
        <x:v>0</x:v>
      </x:c>
      <x:c r="H274" s="33" t="str">
        <x:f>IF(K274=0,"",IF(A274="","Enter an exit ID",IF(IF(IFERROR(OR(CODE(UPPER(LEFT(A274,1)))&lt;65,CODE(UPPER(LEFT(A274,1)))&gt;90),TRUE),TRUE,OR(NOT(ISTEXT(A274)),LEN(A274)&gt;64,LEN(A274)&lt;&gt;LEN(SUBSTITUTE(A274,"*","")),LEN(A274)&lt;&gt;LEN(SUBSTITUTE(A274,"?","")),LEN(A274)&lt;&gt;LEN(SUBSTITUTE(A274,"~","")),LEN(A274)&lt;&gt;LEN(SUBSTITUTE(A274,"=","")),LEN(A274)&lt;&gt;LEN(SUBSTITUTE(A274,"&lt;","")),LEN(A274)&lt;&gt;LEN(SUBSTITUTE(A274,"&gt;","")))),"IDs: text starting with A–Z, up to 64 characters; do not use *, ?, ~, =, &lt; or &gt;. Example: T-001.",IF(COUNTIFS('Exits'!$A$9:$A$608,A274)&lt;&gt;1,"Exit ID is duplicated",IF(B274="","Enter the parent trade ID",IF(IF(IFERROR(OR(CODE(UPPER(LEFT(B274,1)))&lt;65,CODE(UPPER(LEFT(B274,1)))&gt;90),TRUE),TRUE,OR(NOT(ISTEXT(B274)),LEN(B274)&gt;64,LEN(B274)&lt;&gt;LEN(SUBSTITUTE(B274,"*","")),LEN(B274)&lt;&gt;LEN(SUBSTITUTE(B274,"?","")),LEN(B274)&lt;&gt;LEN(SUBSTITUTE(B274,"~","")),LEN(B274)&lt;&gt;LEN(SUBSTITUTE(B274,"=","")),LEN(B274)&lt;&gt;LEN(SUBSTITUTE(B274,"&lt;","")),LEN(B274)&lt;&gt;LEN(SUBSTITUTE(B274,"&gt;","")))),"IDs: text starting with A–Z, up to 64 characters; do not use *, ?, ~, =, &lt; or &gt;. Example: T-001.",IF(COUNTIFS('Trades'!$A$9:$A$208,B274)&lt;&gt;1,"Parent trade ID must match one Trades row",IF(NOT(ISNUMBER(C274)),"Enter a valid closing date/time",IF(OR(C274&lt;1,C274&gt;2958465),"Enter a valid closing date/time",IF(NOT(ISNUMBER(D274)),"Enter a positive closed quantity",IF(OR(D274&lt;=0,D274&gt;1000000,ROUND(D274,8)&lt;&gt;D274),"Enter a positive closed quantity",IF(NOT(ISNUMBER(INDEX('Trades'!$D$9:$D$208,MATCH(B274,'Trades'!$A$9:$A$208,0)))),"Enter a valid opening date/time",IF(C274&lt;INDEX('Trades'!$D$9:$D$208,MATCH(B274,'Trades'!$A$9:$A$208,0)),"Exit precedes the opening",IF(AND(E274&lt;&gt;"",OR(NOT(ISNUMBER(E274)),E274&lt;=0)),"Enter a positive price or leave blank",IF(AND(F274&lt;&gt;"",NOT(ISNUMBER(F274))),"Gross P&amp;L must be numeric or blank",IF(AND(ISNUMBER(F274),OR(ABS(F274)&gt;1000000000,ROUND(F274,2)&lt;&gt;F274)),"Money: at most 2 decimals; absolute input value ≤ 1,000,000,000.",""))))))))))))))))</x:f>
      </x:c>
      <x:c r="I274" s="29" t="str">
        <x:f>IF(ISNUMBER(D274),ROUND(D274,8),"")</x:f>
      </x:c>
      <x:c r="J274" s="29" t="n">
        <x:f>IF(ISNUMBER(F274),1,0)</x:f>
        <x:v>0</x:v>
      </x:c>
      <x:c r="K274" s="29" t="n">
        <x:f>IF(COUNTA(A274:F274)=0,0,1)</x:f>
        <x:v>0</x:v>
      </x:c>
    </x:row>
    <x:row r="275" ht="36" customHeight="1">
      <x:c r="A275" s="34"/>
      <x:c r="B275" s="34"/>
      <x:c r="C275" s="35"/>
      <x:c r="D275" s="36"/>
      <x:c r="E275" s="36"/>
      <x:c r="F275" s="37"/>
      <x:c r="G275" s="38" t="n">
        <x:f>IF(K275=0,0,IF(H275="",1,-1))</x:f>
        <x:v>0</x:v>
      </x:c>
      <x:c r="H275" s="33" t="str">
        <x:f>IF(K275=0,"",IF(A275="","Enter an exit ID",IF(IF(IFERROR(OR(CODE(UPPER(LEFT(A275,1)))&lt;65,CODE(UPPER(LEFT(A275,1)))&gt;90),TRUE),TRUE,OR(NOT(ISTEXT(A275)),LEN(A275)&gt;64,LEN(A275)&lt;&gt;LEN(SUBSTITUTE(A275,"*","")),LEN(A275)&lt;&gt;LEN(SUBSTITUTE(A275,"?","")),LEN(A275)&lt;&gt;LEN(SUBSTITUTE(A275,"~","")),LEN(A275)&lt;&gt;LEN(SUBSTITUTE(A275,"=","")),LEN(A275)&lt;&gt;LEN(SUBSTITUTE(A275,"&lt;","")),LEN(A275)&lt;&gt;LEN(SUBSTITUTE(A275,"&gt;","")))),"IDs: text starting with A–Z, up to 64 characters; do not use *, ?, ~, =, &lt; or &gt;. Example: T-001.",IF(COUNTIFS('Exits'!$A$9:$A$608,A275)&lt;&gt;1,"Exit ID is duplicated",IF(B275="","Enter the parent trade ID",IF(IF(IFERROR(OR(CODE(UPPER(LEFT(B275,1)))&lt;65,CODE(UPPER(LEFT(B275,1)))&gt;90),TRUE),TRUE,OR(NOT(ISTEXT(B275)),LEN(B275)&gt;64,LEN(B275)&lt;&gt;LEN(SUBSTITUTE(B275,"*","")),LEN(B275)&lt;&gt;LEN(SUBSTITUTE(B275,"?","")),LEN(B275)&lt;&gt;LEN(SUBSTITUTE(B275,"~","")),LEN(B275)&lt;&gt;LEN(SUBSTITUTE(B275,"=","")),LEN(B275)&lt;&gt;LEN(SUBSTITUTE(B275,"&lt;","")),LEN(B275)&lt;&gt;LEN(SUBSTITUTE(B275,"&gt;","")))),"IDs: text starting with A–Z, up to 64 characters; do not use *, ?, ~, =, &lt; or &gt;. Example: T-001.",IF(COUNTIFS('Trades'!$A$9:$A$208,B275)&lt;&gt;1,"Parent trade ID must match one Trades row",IF(NOT(ISNUMBER(C275)),"Enter a valid closing date/time",IF(OR(C275&lt;1,C275&gt;2958465),"Enter a valid closing date/time",IF(NOT(ISNUMBER(D275)),"Enter a positive closed quantity",IF(OR(D275&lt;=0,D275&gt;1000000,ROUND(D275,8)&lt;&gt;D275),"Enter a positive closed quantity",IF(NOT(ISNUMBER(INDEX('Trades'!$D$9:$D$208,MATCH(B275,'Trades'!$A$9:$A$208,0)))),"Enter a valid opening date/time",IF(C275&lt;INDEX('Trades'!$D$9:$D$208,MATCH(B275,'Trades'!$A$9:$A$208,0)),"Exit precedes the opening",IF(AND(E275&lt;&gt;"",OR(NOT(ISNUMBER(E275)),E275&lt;=0)),"Enter a positive price or leave blank",IF(AND(F275&lt;&gt;"",NOT(ISNUMBER(F275))),"Gross P&amp;L must be numeric or blank",IF(AND(ISNUMBER(F275),OR(ABS(F275)&gt;1000000000,ROUND(F275,2)&lt;&gt;F275)),"Money: at most 2 decimals; absolute input value ≤ 1,000,000,000.",""))))))))))))))))</x:f>
      </x:c>
      <x:c r="I275" s="29" t="str">
        <x:f>IF(ISNUMBER(D275),ROUND(D275,8),"")</x:f>
      </x:c>
      <x:c r="J275" s="29" t="n">
        <x:f>IF(ISNUMBER(F275),1,0)</x:f>
        <x:v>0</x:v>
      </x:c>
      <x:c r="K275" s="29" t="n">
        <x:f>IF(COUNTA(A275:F275)=0,0,1)</x:f>
        <x:v>0</x:v>
      </x:c>
    </x:row>
    <x:row r="276" ht="36" customHeight="1">
      <x:c r="A276" s="34"/>
      <x:c r="B276" s="34"/>
      <x:c r="C276" s="35"/>
      <x:c r="D276" s="36"/>
      <x:c r="E276" s="36"/>
      <x:c r="F276" s="37"/>
      <x:c r="G276" s="38" t="n">
        <x:f>IF(K276=0,0,IF(H276="",1,-1))</x:f>
        <x:v>0</x:v>
      </x:c>
      <x:c r="H276" s="33" t="str">
        <x:f>IF(K276=0,"",IF(A276="","Enter an exit ID",IF(IF(IFERROR(OR(CODE(UPPER(LEFT(A276,1)))&lt;65,CODE(UPPER(LEFT(A276,1)))&gt;90),TRUE),TRUE,OR(NOT(ISTEXT(A276)),LEN(A276)&gt;64,LEN(A276)&lt;&gt;LEN(SUBSTITUTE(A276,"*","")),LEN(A276)&lt;&gt;LEN(SUBSTITUTE(A276,"?","")),LEN(A276)&lt;&gt;LEN(SUBSTITUTE(A276,"~","")),LEN(A276)&lt;&gt;LEN(SUBSTITUTE(A276,"=","")),LEN(A276)&lt;&gt;LEN(SUBSTITUTE(A276,"&lt;","")),LEN(A276)&lt;&gt;LEN(SUBSTITUTE(A276,"&gt;","")))),"IDs: text starting with A–Z, up to 64 characters; do not use *, ?, ~, =, &lt; or &gt;. Example: T-001.",IF(COUNTIFS('Exits'!$A$9:$A$608,A276)&lt;&gt;1,"Exit ID is duplicated",IF(B276="","Enter the parent trade ID",IF(IF(IFERROR(OR(CODE(UPPER(LEFT(B276,1)))&lt;65,CODE(UPPER(LEFT(B276,1)))&gt;90),TRUE),TRUE,OR(NOT(ISTEXT(B276)),LEN(B276)&gt;64,LEN(B276)&lt;&gt;LEN(SUBSTITUTE(B276,"*","")),LEN(B276)&lt;&gt;LEN(SUBSTITUTE(B276,"?","")),LEN(B276)&lt;&gt;LEN(SUBSTITUTE(B276,"~","")),LEN(B276)&lt;&gt;LEN(SUBSTITUTE(B276,"=","")),LEN(B276)&lt;&gt;LEN(SUBSTITUTE(B276,"&lt;","")),LEN(B276)&lt;&gt;LEN(SUBSTITUTE(B276,"&gt;","")))),"IDs: text starting with A–Z, up to 64 characters; do not use *, ?, ~, =, &lt; or &gt;. Example: T-001.",IF(COUNTIFS('Trades'!$A$9:$A$208,B276)&lt;&gt;1,"Parent trade ID must match one Trades row",IF(NOT(ISNUMBER(C276)),"Enter a valid closing date/time",IF(OR(C276&lt;1,C276&gt;2958465),"Enter a valid closing date/time",IF(NOT(ISNUMBER(D276)),"Enter a positive closed quantity",IF(OR(D276&lt;=0,D276&gt;1000000,ROUND(D276,8)&lt;&gt;D276),"Enter a positive closed quantity",IF(NOT(ISNUMBER(INDEX('Trades'!$D$9:$D$208,MATCH(B276,'Trades'!$A$9:$A$208,0)))),"Enter a valid opening date/time",IF(C276&lt;INDEX('Trades'!$D$9:$D$208,MATCH(B276,'Trades'!$A$9:$A$208,0)),"Exit precedes the opening",IF(AND(E276&lt;&gt;"",OR(NOT(ISNUMBER(E276)),E276&lt;=0)),"Enter a positive price or leave blank",IF(AND(F276&lt;&gt;"",NOT(ISNUMBER(F276))),"Gross P&amp;L must be numeric or blank",IF(AND(ISNUMBER(F276),OR(ABS(F276)&gt;1000000000,ROUND(F276,2)&lt;&gt;F276)),"Money: at most 2 decimals; absolute input value ≤ 1,000,000,000.",""))))))))))))))))</x:f>
      </x:c>
      <x:c r="I276" s="29" t="str">
        <x:f>IF(ISNUMBER(D276),ROUND(D276,8),"")</x:f>
      </x:c>
      <x:c r="J276" s="29" t="n">
        <x:f>IF(ISNUMBER(F276),1,0)</x:f>
        <x:v>0</x:v>
      </x:c>
      <x:c r="K276" s="29" t="n">
        <x:f>IF(COUNTA(A276:F276)=0,0,1)</x:f>
        <x:v>0</x:v>
      </x:c>
    </x:row>
    <x:row r="277" ht="36" customHeight="1">
      <x:c r="A277" s="34"/>
      <x:c r="B277" s="34"/>
      <x:c r="C277" s="35"/>
      <x:c r="D277" s="36"/>
      <x:c r="E277" s="36"/>
      <x:c r="F277" s="37"/>
      <x:c r="G277" s="38" t="n">
        <x:f>IF(K277=0,0,IF(H277="",1,-1))</x:f>
        <x:v>0</x:v>
      </x:c>
      <x:c r="H277" s="33" t="str">
        <x:f>IF(K277=0,"",IF(A277="","Enter an exit ID",IF(IF(IFERROR(OR(CODE(UPPER(LEFT(A277,1)))&lt;65,CODE(UPPER(LEFT(A277,1)))&gt;90),TRUE),TRUE,OR(NOT(ISTEXT(A277)),LEN(A277)&gt;64,LEN(A277)&lt;&gt;LEN(SUBSTITUTE(A277,"*","")),LEN(A277)&lt;&gt;LEN(SUBSTITUTE(A277,"?","")),LEN(A277)&lt;&gt;LEN(SUBSTITUTE(A277,"~","")),LEN(A277)&lt;&gt;LEN(SUBSTITUTE(A277,"=","")),LEN(A277)&lt;&gt;LEN(SUBSTITUTE(A277,"&lt;","")),LEN(A277)&lt;&gt;LEN(SUBSTITUTE(A277,"&gt;","")))),"IDs: text starting with A–Z, up to 64 characters; do not use *, ?, ~, =, &lt; or &gt;. Example: T-001.",IF(COUNTIFS('Exits'!$A$9:$A$608,A277)&lt;&gt;1,"Exit ID is duplicated",IF(B277="","Enter the parent trade ID",IF(IF(IFERROR(OR(CODE(UPPER(LEFT(B277,1)))&lt;65,CODE(UPPER(LEFT(B277,1)))&gt;90),TRUE),TRUE,OR(NOT(ISTEXT(B277)),LEN(B277)&gt;64,LEN(B277)&lt;&gt;LEN(SUBSTITUTE(B277,"*","")),LEN(B277)&lt;&gt;LEN(SUBSTITUTE(B277,"?","")),LEN(B277)&lt;&gt;LEN(SUBSTITUTE(B277,"~","")),LEN(B277)&lt;&gt;LEN(SUBSTITUTE(B277,"=","")),LEN(B277)&lt;&gt;LEN(SUBSTITUTE(B277,"&lt;","")),LEN(B277)&lt;&gt;LEN(SUBSTITUTE(B277,"&gt;","")))),"IDs: text starting with A–Z, up to 64 characters; do not use *, ?, ~, =, &lt; or &gt;. Example: T-001.",IF(COUNTIFS('Trades'!$A$9:$A$208,B277)&lt;&gt;1,"Parent trade ID must match one Trades row",IF(NOT(ISNUMBER(C277)),"Enter a valid closing date/time",IF(OR(C277&lt;1,C277&gt;2958465),"Enter a valid closing date/time",IF(NOT(ISNUMBER(D277)),"Enter a positive closed quantity",IF(OR(D277&lt;=0,D277&gt;1000000,ROUND(D277,8)&lt;&gt;D277),"Enter a positive closed quantity",IF(NOT(ISNUMBER(INDEX('Trades'!$D$9:$D$208,MATCH(B277,'Trades'!$A$9:$A$208,0)))),"Enter a valid opening date/time",IF(C277&lt;INDEX('Trades'!$D$9:$D$208,MATCH(B277,'Trades'!$A$9:$A$208,0)),"Exit precedes the opening",IF(AND(E277&lt;&gt;"",OR(NOT(ISNUMBER(E277)),E277&lt;=0)),"Enter a positive price or leave blank",IF(AND(F277&lt;&gt;"",NOT(ISNUMBER(F277))),"Gross P&amp;L must be numeric or blank",IF(AND(ISNUMBER(F277),OR(ABS(F277)&gt;1000000000,ROUND(F277,2)&lt;&gt;F277)),"Money: at most 2 decimals; absolute input value ≤ 1,000,000,000.",""))))))))))))))))</x:f>
      </x:c>
      <x:c r="I277" s="29" t="str">
        <x:f>IF(ISNUMBER(D277),ROUND(D277,8),"")</x:f>
      </x:c>
      <x:c r="J277" s="29" t="n">
        <x:f>IF(ISNUMBER(F277),1,0)</x:f>
        <x:v>0</x:v>
      </x:c>
      <x:c r="K277" s="29" t="n">
        <x:f>IF(COUNTA(A277:F277)=0,0,1)</x:f>
        <x:v>0</x:v>
      </x:c>
    </x:row>
    <x:row r="278" ht="36" customHeight="1">
      <x:c r="A278" s="34"/>
      <x:c r="B278" s="34"/>
      <x:c r="C278" s="35"/>
      <x:c r="D278" s="36"/>
      <x:c r="E278" s="36"/>
      <x:c r="F278" s="37"/>
      <x:c r="G278" s="38" t="n">
        <x:f>IF(K278=0,0,IF(H278="",1,-1))</x:f>
        <x:v>0</x:v>
      </x:c>
      <x:c r="H278" s="33" t="str">
        <x:f>IF(K278=0,"",IF(A278="","Enter an exit ID",IF(IF(IFERROR(OR(CODE(UPPER(LEFT(A278,1)))&lt;65,CODE(UPPER(LEFT(A278,1)))&gt;90),TRUE),TRUE,OR(NOT(ISTEXT(A278)),LEN(A278)&gt;64,LEN(A278)&lt;&gt;LEN(SUBSTITUTE(A278,"*","")),LEN(A278)&lt;&gt;LEN(SUBSTITUTE(A278,"?","")),LEN(A278)&lt;&gt;LEN(SUBSTITUTE(A278,"~","")),LEN(A278)&lt;&gt;LEN(SUBSTITUTE(A278,"=","")),LEN(A278)&lt;&gt;LEN(SUBSTITUTE(A278,"&lt;","")),LEN(A278)&lt;&gt;LEN(SUBSTITUTE(A278,"&gt;","")))),"IDs: text starting with A–Z, up to 64 characters; do not use *, ?, ~, =, &lt; or &gt;. Example: T-001.",IF(COUNTIFS('Exits'!$A$9:$A$608,A278)&lt;&gt;1,"Exit ID is duplicated",IF(B278="","Enter the parent trade ID",IF(IF(IFERROR(OR(CODE(UPPER(LEFT(B278,1)))&lt;65,CODE(UPPER(LEFT(B278,1)))&gt;90),TRUE),TRUE,OR(NOT(ISTEXT(B278)),LEN(B278)&gt;64,LEN(B278)&lt;&gt;LEN(SUBSTITUTE(B278,"*","")),LEN(B278)&lt;&gt;LEN(SUBSTITUTE(B278,"?","")),LEN(B278)&lt;&gt;LEN(SUBSTITUTE(B278,"~","")),LEN(B278)&lt;&gt;LEN(SUBSTITUTE(B278,"=","")),LEN(B278)&lt;&gt;LEN(SUBSTITUTE(B278,"&lt;","")),LEN(B278)&lt;&gt;LEN(SUBSTITUTE(B278,"&gt;","")))),"IDs: text starting with A–Z, up to 64 characters; do not use *, ?, ~, =, &lt; or &gt;. Example: T-001.",IF(COUNTIFS('Trades'!$A$9:$A$208,B278)&lt;&gt;1,"Parent trade ID must match one Trades row",IF(NOT(ISNUMBER(C278)),"Enter a valid closing date/time",IF(OR(C278&lt;1,C278&gt;2958465),"Enter a valid closing date/time",IF(NOT(ISNUMBER(D278)),"Enter a positive closed quantity",IF(OR(D278&lt;=0,D278&gt;1000000,ROUND(D278,8)&lt;&gt;D278),"Enter a positive closed quantity",IF(NOT(ISNUMBER(INDEX('Trades'!$D$9:$D$208,MATCH(B278,'Trades'!$A$9:$A$208,0)))),"Enter a valid opening date/time",IF(C278&lt;INDEX('Trades'!$D$9:$D$208,MATCH(B278,'Trades'!$A$9:$A$208,0)),"Exit precedes the opening",IF(AND(E278&lt;&gt;"",OR(NOT(ISNUMBER(E278)),E278&lt;=0)),"Enter a positive price or leave blank",IF(AND(F278&lt;&gt;"",NOT(ISNUMBER(F278))),"Gross P&amp;L must be numeric or blank",IF(AND(ISNUMBER(F278),OR(ABS(F278)&gt;1000000000,ROUND(F278,2)&lt;&gt;F278)),"Money: at most 2 decimals; absolute input value ≤ 1,000,000,000.",""))))))))))))))))</x:f>
      </x:c>
      <x:c r="I278" s="29" t="str">
        <x:f>IF(ISNUMBER(D278),ROUND(D278,8),"")</x:f>
      </x:c>
      <x:c r="J278" s="29" t="n">
        <x:f>IF(ISNUMBER(F278),1,0)</x:f>
        <x:v>0</x:v>
      </x:c>
      <x:c r="K278" s="29" t="n">
        <x:f>IF(COUNTA(A278:F278)=0,0,1)</x:f>
        <x:v>0</x:v>
      </x:c>
    </x:row>
    <x:row r="279" ht="36" customHeight="1">
      <x:c r="A279" s="34"/>
      <x:c r="B279" s="34"/>
      <x:c r="C279" s="35"/>
      <x:c r="D279" s="36"/>
      <x:c r="E279" s="36"/>
      <x:c r="F279" s="37"/>
      <x:c r="G279" s="38" t="n">
        <x:f>IF(K279=0,0,IF(H279="",1,-1))</x:f>
        <x:v>0</x:v>
      </x:c>
      <x:c r="H279" s="33" t="str">
        <x:f>IF(K279=0,"",IF(A279="","Enter an exit ID",IF(IF(IFERROR(OR(CODE(UPPER(LEFT(A279,1)))&lt;65,CODE(UPPER(LEFT(A279,1)))&gt;90),TRUE),TRUE,OR(NOT(ISTEXT(A279)),LEN(A279)&gt;64,LEN(A279)&lt;&gt;LEN(SUBSTITUTE(A279,"*","")),LEN(A279)&lt;&gt;LEN(SUBSTITUTE(A279,"?","")),LEN(A279)&lt;&gt;LEN(SUBSTITUTE(A279,"~","")),LEN(A279)&lt;&gt;LEN(SUBSTITUTE(A279,"=","")),LEN(A279)&lt;&gt;LEN(SUBSTITUTE(A279,"&lt;","")),LEN(A279)&lt;&gt;LEN(SUBSTITUTE(A279,"&gt;","")))),"IDs: text starting with A–Z, up to 64 characters; do not use *, ?, ~, =, &lt; or &gt;. Example: T-001.",IF(COUNTIFS('Exits'!$A$9:$A$608,A279)&lt;&gt;1,"Exit ID is duplicated",IF(B279="","Enter the parent trade ID",IF(IF(IFERROR(OR(CODE(UPPER(LEFT(B279,1)))&lt;65,CODE(UPPER(LEFT(B279,1)))&gt;90),TRUE),TRUE,OR(NOT(ISTEXT(B279)),LEN(B279)&gt;64,LEN(B279)&lt;&gt;LEN(SUBSTITUTE(B279,"*","")),LEN(B279)&lt;&gt;LEN(SUBSTITUTE(B279,"?","")),LEN(B279)&lt;&gt;LEN(SUBSTITUTE(B279,"~","")),LEN(B279)&lt;&gt;LEN(SUBSTITUTE(B279,"=","")),LEN(B279)&lt;&gt;LEN(SUBSTITUTE(B279,"&lt;","")),LEN(B279)&lt;&gt;LEN(SUBSTITUTE(B279,"&gt;","")))),"IDs: text starting with A–Z, up to 64 characters; do not use *, ?, ~, =, &lt; or &gt;. Example: T-001.",IF(COUNTIFS('Trades'!$A$9:$A$208,B279)&lt;&gt;1,"Parent trade ID must match one Trades row",IF(NOT(ISNUMBER(C279)),"Enter a valid closing date/time",IF(OR(C279&lt;1,C279&gt;2958465),"Enter a valid closing date/time",IF(NOT(ISNUMBER(D279)),"Enter a positive closed quantity",IF(OR(D279&lt;=0,D279&gt;1000000,ROUND(D279,8)&lt;&gt;D279),"Enter a positive closed quantity",IF(NOT(ISNUMBER(INDEX('Trades'!$D$9:$D$208,MATCH(B279,'Trades'!$A$9:$A$208,0)))),"Enter a valid opening date/time",IF(C279&lt;INDEX('Trades'!$D$9:$D$208,MATCH(B279,'Trades'!$A$9:$A$208,0)),"Exit precedes the opening",IF(AND(E279&lt;&gt;"",OR(NOT(ISNUMBER(E279)),E279&lt;=0)),"Enter a positive price or leave blank",IF(AND(F279&lt;&gt;"",NOT(ISNUMBER(F279))),"Gross P&amp;L must be numeric or blank",IF(AND(ISNUMBER(F279),OR(ABS(F279)&gt;1000000000,ROUND(F279,2)&lt;&gt;F279)),"Money: at most 2 decimals; absolute input value ≤ 1,000,000,000.",""))))))))))))))))</x:f>
      </x:c>
      <x:c r="I279" s="29" t="str">
        <x:f>IF(ISNUMBER(D279),ROUND(D279,8),"")</x:f>
      </x:c>
      <x:c r="J279" s="29" t="n">
        <x:f>IF(ISNUMBER(F279),1,0)</x:f>
        <x:v>0</x:v>
      </x:c>
      <x:c r="K279" s="29" t="n">
        <x:f>IF(COUNTA(A279:F279)=0,0,1)</x:f>
        <x:v>0</x:v>
      </x:c>
    </x:row>
    <x:row r="280" ht="36" customHeight="1">
      <x:c r="A280" s="34"/>
      <x:c r="B280" s="34"/>
      <x:c r="C280" s="35"/>
      <x:c r="D280" s="36"/>
      <x:c r="E280" s="36"/>
      <x:c r="F280" s="37"/>
      <x:c r="G280" s="38" t="n">
        <x:f>IF(K280=0,0,IF(H280="",1,-1))</x:f>
        <x:v>0</x:v>
      </x:c>
      <x:c r="H280" s="33" t="str">
        <x:f>IF(K280=0,"",IF(A280="","Enter an exit ID",IF(IF(IFERROR(OR(CODE(UPPER(LEFT(A280,1)))&lt;65,CODE(UPPER(LEFT(A280,1)))&gt;90),TRUE),TRUE,OR(NOT(ISTEXT(A280)),LEN(A280)&gt;64,LEN(A280)&lt;&gt;LEN(SUBSTITUTE(A280,"*","")),LEN(A280)&lt;&gt;LEN(SUBSTITUTE(A280,"?","")),LEN(A280)&lt;&gt;LEN(SUBSTITUTE(A280,"~","")),LEN(A280)&lt;&gt;LEN(SUBSTITUTE(A280,"=","")),LEN(A280)&lt;&gt;LEN(SUBSTITUTE(A280,"&lt;","")),LEN(A280)&lt;&gt;LEN(SUBSTITUTE(A280,"&gt;","")))),"IDs: text starting with A–Z, up to 64 characters; do not use *, ?, ~, =, &lt; or &gt;. Example: T-001.",IF(COUNTIFS('Exits'!$A$9:$A$608,A280)&lt;&gt;1,"Exit ID is duplicated",IF(B280="","Enter the parent trade ID",IF(IF(IFERROR(OR(CODE(UPPER(LEFT(B280,1)))&lt;65,CODE(UPPER(LEFT(B280,1)))&gt;90),TRUE),TRUE,OR(NOT(ISTEXT(B280)),LEN(B280)&gt;64,LEN(B280)&lt;&gt;LEN(SUBSTITUTE(B280,"*","")),LEN(B280)&lt;&gt;LEN(SUBSTITUTE(B280,"?","")),LEN(B280)&lt;&gt;LEN(SUBSTITUTE(B280,"~","")),LEN(B280)&lt;&gt;LEN(SUBSTITUTE(B280,"=","")),LEN(B280)&lt;&gt;LEN(SUBSTITUTE(B280,"&lt;","")),LEN(B280)&lt;&gt;LEN(SUBSTITUTE(B280,"&gt;","")))),"IDs: text starting with A–Z, up to 64 characters; do not use *, ?, ~, =, &lt; or &gt;. Example: T-001.",IF(COUNTIFS('Trades'!$A$9:$A$208,B280)&lt;&gt;1,"Parent trade ID must match one Trades row",IF(NOT(ISNUMBER(C280)),"Enter a valid closing date/time",IF(OR(C280&lt;1,C280&gt;2958465),"Enter a valid closing date/time",IF(NOT(ISNUMBER(D280)),"Enter a positive closed quantity",IF(OR(D280&lt;=0,D280&gt;1000000,ROUND(D280,8)&lt;&gt;D280),"Enter a positive closed quantity",IF(NOT(ISNUMBER(INDEX('Trades'!$D$9:$D$208,MATCH(B280,'Trades'!$A$9:$A$208,0)))),"Enter a valid opening date/time",IF(C280&lt;INDEX('Trades'!$D$9:$D$208,MATCH(B280,'Trades'!$A$9:$A$208,0)),"Exit precedes the opening",IF(AND(E280&lt;&gt;"",OR(NOT(ISNUMBER(E280)),E280&lt;=0)),"Enter a positive price or leave blank",IF(AND(F280&lt;&gt;"",NOT(ISNUMBER(F280))),"Gross P&amp;L must be numeric or blank",IF(AND(ISNUMBER(F280),OR(ABS(F280)&gt;1000000000,ROUND(F280,2)&lt;&gt;F280)),"Money: at most 2 decimals; absolute input value ≤ 1,000,000,000.",""))))))))))))))))</x:f>
      </x:c>
      <x:c r="I280" s="29" t="str">
        <x:f>IF(ISNUMBER(D280),ROUND(D280,8),"")</x:f>
      </x:c>
      <x:c r="J280" s="29" t="n">
        <x:f>IF(ISNUMBER(F280),1,0)</x:f>
        <x:v>0</x:v>
      </x:c>
      <x:c r="K280" s="29" t="n">
        <x:f>IF(COUNTA(A280:F280)=0,0,1)</x:f>
        <x:v>0</x:v>
      </x:c>
    </x:row>
    <x:row r="281" ht="36" customHeight="1">
      <x:c r="A281" s="34"/>
      <x:c r="B281" s="34"/>
      <x:c r="C281" s="35"/>
      <x:c r="D281" s="36"/>
      <x:c r="E281" s="36"/>
      <x:c r="F281" s="37"/>
      <x:c r="G281" s="38" t="n">
        <x:f>IF(K281=0,0,IF(H281="",1,-1))</x:f>
        <x:v>0</x:v>
      </x:c>
      <x:c r="H281" s="33" t="str">
        <x:f>IF(K281=0,"",IF(A281="","Enter an exit ID",IF(IF(IFERROR(OR(CODE(UPPER(LEFT(A281,1)))&lt;65,CODE(UPPER(LEFT(A281,1)))&gt;90),TRUE),TRUE,OR(NOT(ISTEXT(A281)),LEN(A281)&gt;64,LEN(A281)&lt;&gt;LEN(SUBSTITUTE(A281,"*","")),LEN(A281)&lt;&gt;LEN(SUBSTITUTE(A281,"?","")),LEN(A281)&lt;&gt;LEN(SUBSTITUTE(A281,"~","")),LEN(A281)&lt;&gt;LEN(SUBSTITUTE(A281,"=","")),LEN(A281)&lt;&gt;LEN(SUBSTITUTE(A281,"&lt;","")),LEN(A281)&lt;&gt;LEN(SUBSTITUTE(A281,"&gt;","")))),"IDs: text starting with A–Z, up to 64 characters; do not use *, ?, ~, =, &lt; or &gt;. Example: T-001.",IF(COUNTIFS('Exits'!$A$9:$A$608,A281)&lt;&gt;1,"Exit ID is duplicated",IF(B281="","Enter the parent trade ID",IF(IF(IFERROR(OR(CODE(UPPER(LEFT(B281,1)))&lt;65,CODE(UPPER(LEFT(B281,1)))&gt;90),TRUE),TRUE,OR(NOT(ISTEXT(B281)),LEN(B281)&gt;64,LEN(B281)&lt;&gt;LEN(SUBSTITUTE(B281,"*","")),LEN(B281)&lt;&gt;LEN(SUBSTITUTE(B281,"?","")),LEN(B281)&lt;&gt;LEN(SUBSTITUTE(B281,"~","")),LEN(B281)&lt;&gt;LEN(SUBSTITUTE(B281,"=","")),LEN(B281)&lt;&gt;LEN(SUBSTITUTE(B281,"&lt;","")),LEN(B281)&lt;&gt;LEN(SUBSTITUTE(B281,"&gt;","")))),"IDs: text starting with A–Z, up to 64 characters; do not use *, ?, ~, =, &lt; or &gt;. Example: T-001.",IF(COUNTIFS('Trades'!$A$9:$A$208,B281)&lt;&gt;1,"Parent trade ID must match one Trades row",IF(NOT(ISNUMBER(C281)),"Enter a valid closing date/time",IF(OR(C281&lt;1,C281&gt;2958465),"Enter a valid closing date/time",IF(NOT(ISNUMBER(D281)),"Enter a positive closed quantity",IF(OR(D281&lt;=0,D281&gt;1000000,ROUND(D281,8)&lt;&gt;D281),"Enter a positive closed quantity",IF(NOT(ISNUMBER(INDEX('Trades'!$D$9:$D$208,MATCH(B281,'Trades'!$A$9:$A$208,0)))),"Enter a valid opening date/time",IF(C281&lt;INDEX('Trades'!$D$9:$D$208,MATCH(B281,'Trades'!$A$9:$A$208,0)),"Exit precedes the opening",IF(AND(E281&lt;&gt;"",OR(NOT(ISNUMBER(E281)),E281&lt;=0)),"Enter a positive price or leave blank",IF(AND(F281&lt;&gt;"",NOT(ISNUMBER(F281))),"Gross P&amp;L must be numeric or blank",IF(AND(ISNUMBER(F281),OR(ABS(F281)&gt;1000000000,ROUND(F281,2)&lt;&gt;F281)),"Money: at most 2 decimals; absolute input value ≤ 1,000,000,000.",""))))))))))))))))</x:f>
      </x:c>
      <x:c r="I281" s="29" t="str">
        <x:f>IF(ISNUMBER(D281),ROUND(D281,8),"")</x:f>
      </x:c>
      <x:c r="J281" s="29" t="n">
        <x:f>IF(ISNUMBER(F281),1,0)</x:f>
        <x:v>0</x:v>
      </x:c>
      <x:c r="K281" s="29" t="n">
        <x:f>IF(COUNTA(A281:F281)=0,0,1)</x:f>
        <x:v>0</x:v>
      </x:c>
    </x:row>
    <x:row r="282" ht="36" customHeight="1">
      <x:c r="A282" s="34"/>
      <x:c r="B282" s="34"/>
      <x:c r="C282" s="35"/>
      <x:c r="D282" s="36"/>
      <x:c r="E282" s="36"/>
      <x:c r="F282" s="37"/>
      <x:c r="G282" s="38" t="n">
        <x:f>IF(K282=0,0,IF(H282="",1,-1))</x:f>
        <x:v>0</x:v>
      </x:c>
      <x:c r="H282" s="33" t="str">
        <x:f>IF(K282=0,"",IF(A282="","Enter an exit ID",IF(IF(IFERROR(OR(CODE(UPPER(LEFT(A282,1)))&lt;65,CODE(UPPER(LEFT(A282,1)))&gt;90),TRUE),TRUE,OR(NOT(ISTEXT(A282)),LEN(A282)&gt;64,LEN(A282)&lt;&gt;LEN(SUBSTITUTE(A282,"*","")),LEN(A282)&lt;&gt;LEN(SUBSTITUTE(A282,"?","")),LEN(A282)&lt;&gt;LEN(SUBSTITUTE(A282,"~","")),LEN(A282)&lt;&gt;LEN(SUBSTITUTE(A282,"=","")),LEN(A282)&lt;&gt;LEN(SUBSTITUTE(A282,"&lt;","")),LEN(A282)&lt;&gt;LEN(SUBSTITUTE(A282,"&gt;","")))),"IDs: text starting with A–Z, up to 64 characters; do not use *, ?, ~, =, &lt; or &gt;. Example: T-001.",IF(COUNTIFS('Exits'!$A$9:$A$608,A282)&lt;&gt;1,"Exit ID is duplicated",IF(B282="","Enter the parent trade ID",IF(IF(IFERROR(OR(CODE(UPPER(LEFT(B282,1)))&lt;65,CODE(UPPER(LEFT(B282,1)))&gt;90),TRUE),TRUE,OR(NOT(ISTEXT(B282)),LEN(B282)&gt;64,LEN(B282)&lt;&gt;LEN(SUBSTITUTE(B282,"*","")),LEN(B282)&lt;&gt;LEN(SUBSTITUTE(B282,"?","")),LEN(B282)&lt;&gt;LEN(SUBSTITUTE(B282,"~","")),LEN(B282)&lt;&gt;LEN(SUBSTITUTE(B282,"=","")),LEN(B282)&lt;&gt;LEN(SUBSTITUTE(B282,"&lt;","")),LEN(B282)&lt;&gt;LEN(SUBSTITUTE(B282,"&gt;","")))),"IDs: text starting with A–Z, up to 64 characters; do not use *, ?, ~, =, &lt; or &gt;. Example: T-001.",IF(COUNTIFS('Trades'!$A$9:$A$208,B282)&lt;&gt;1,"Parent trade ID must match one Trades row",IF(NOT(ISNUMBER(C282)),"Enter a valid closing date/time",IF(OR(C282&lt;1,C282&gt;2958465),"Enter a valid closing date/time",IF(NOT(ISNUMBER(D282)),"Enter a positive closed quantity",IF(OR(D282&lt;=0,D282&gt;1000000,ROUND(D282,8)&lt;&gt;D282),"Enter a positive closed quantity",IF(NOT(ISNUMBER(INDEX('Trades'!$D$9:$D$208,MATCH(B282,'Trades'!$A$9:$A$208,0)))),"Enter a valid opening date/time",IF(C282&lt;INDEX('Trades'!$D$9:$D$208,MATCH(B282,'Trades'!$A$9:$A$208,0)),"Exit precedes the opening",IF(AND(E282&lt;&gt;"",OR(NOT(ISNUMBER(E282)),E282&lt;=0)),"Enter a positive price or leave blank",IF(AND(F282&lt;&gt;"",NOT(ISNUMBER(F282))),"Gross P&amp;L must be numeric or blank",IF(AND(ISNUMBER(F282),OR(ABS(F282)&gt;1000000000,ROUND(F282,2)&lt;&gt;F282)),"Money: at most 2 decimals; absolute input value ≤ 1,000,000,000.",""))))))))))))))))</x:f>
      </x:c>
      <x:c r="I282" s="29" t="str">
        <x:f>IF(ISNUMBER(D282),ROUND(D282,8),"")</x:f>
      </x:c>
      <x:c r="J282" s="29" t="n">
        <x:f>IF(ISNUMBER(F282),1,0)</x:f>
        <x:v>0</x:v>
      </x:c>
      <x:c r="K282" s="29" t="n">
        <x:f>IF(COUNTA(A282:F282)=0,0,1)</x:f>
        <x:v>0</x:v>
      </x:c>
    </x:row>
    <x:row r="283" ht="36" customHeight="1">
      <x:c r="A283" s="34"/>
      <x:c r="B283" s="34"/>
      <x:c r="C283" s="35"/>
      <x:c r="D283" s="36"/>
      <x:c r="E283" s="36"/>
      <x:c r="F283" s="37"/>
      <x:c r="G283" s="38" t="n">
        <x:f>IF(K283=0,0,IF(H283="",1,-1))</x:f>
        <x:v>0</x:v>
      </x:c>
      <x:c r="H283" s="33" t="str">
        <x:f>IF(K283=0,"",IF(A283="","Enter an exit ID",IF(IF(IFERROR(OR(CODE(UPPER(LEFT(A283,1)))&lt;65,CODE(UPPER(LEFT(A283,1)))&gt;90),TRUE),TRUE,OR(NOT(ISTEXT(A283)),LEN(A283)&gt;64,LEN(A283)&lt;&gt;LEN(SUBSTITUTE(A283,"*","")),LEN(A283)&lt;&gt;LEN(SUBSTITUTE(A283,"?","")),LEN(A283)&lt;&gt;LEN(SUBSTITUTE(A283,"~","")),LEN(A283)&lt;&gt;LEN(SUBSTITUTE(A283,"=","")),LEN(A283)&lt;&gt;LEN(SUBSTITUTE(A283,"&lt;","")),LEN(A283)&lt;&gt;LEN(SUBSTITUTE(A283,"&gt;","")))),"IDs: text starting with A–Z, up to 64 characters; do not use *, ?, ~, =, &lt; or &gt;. Example: T-001.",IF(COUNTIFS('Exits'!$A$9:$A$608,A283)&lt;&gt;1,"Exit ID is duplicated",IF(B283="","Enter the parent trade ID",IF(IF(IFERROR(OR(CODE(UPPER(LEFT(B283,1)))&lt;65,CODE(UPPER(LEFT(B283,1)))&gt;90),TRUE),TRUE,OR(NOT(ISTEXT(B283)),LEN(B283)&gt;64,LEN(B283)&lt;&gt;LEN(SUBSTITUTE(B283,"*","")),LEN(B283)&lt;&gt;LEN(SUBSTITUTE(B283,"?","")),LEN(B283)&lt;&gt;LEN(SUBSTITUTE(B283,"~","")),LEN(B283)&lt;&gt;LEN(SUBSTITUTE(B283,"=","")),LEN(B283)&lt;&gt;LEN(SUBSTITUTE(B283,"&lt;","")),LEN(B283)&lt;&gt;LEN(SUBSTITUTE(B283,"&gt;","")))),"IDs: text starting with A–Z, up to 64 characters; do not use *, ?, ~, =, &lt; or &gt;. Example: T-001.",IF(COUNTIFS('Trades'!$A$9:$A$208,B283)&lt;&gt;1,"Parent trade ID must match one Trades row",IF(NOT(ISNUMBER(C283)),"Enter a valid closing date/time",IF(OR(C283&lt;1,C283&gt;2958465),"Enter a valid closing date/time",IF(NOT(ISNUMBER(D283)),"Enter a positive closed quantity",IF(OR(D283&lt;=0,D283&gt;1000000,ROUND(D283,8)&lt;&gt;D283),"Enter a positive closed quantity",IF(NOT(ISNUMBER(INDEX('Trades'!$D$9:$D$208,MATCH(B283,'Trades'!$A$9:$A$208,0)))),"Enter a valid opening date/time",IF(C283&lt;INDEX('Trades'!$D$9:$D$208,MATCH(B283,'Trades'!$A$9:$A$208,0)),"Exit precedes the opening",IF(AND(E283&lt;&gt;"",OR(NOT(ISNUMBER(E283)),E283&lt;=0)),"Enter a positive price or leave blank",IF(AND(F283&lt;&gt;"",NOT(ISNUMBER(F283))),"Gross P&amp;L must be numeric or blank",IF(AND(ISNUMBER(F283),OR(ABS(F283)&gt;1000000000,ROUND(F283,2)&lt;&gt;F283)),"Money: at most 2 decimals; absolute input value ≤ 1,000,000,000.",""))))))))))))))))</x:f>
      </x:c>
      <x:c r="I283" s="29" t="str">
        <x:f>IF(ISNUMBER(D283),ROUND(D283,8),"")</x:f>
      </x:c>
      <x:c r="J283" s="29" t="n">
        <x:f>IF(ISNUMBER(F283),1,0)</x:f>
        <x:v>0</x:v>
      </x:c>
      <x:c r="K283" s="29" t="n">
        <x:f>IF(COUNTA(A283:F283)=0,0,1)</x:f>
        <x:v>0</x:v>
      </x:c>
    </x:row>
    <x:row r="284" ht="36" customHeight="1">
      <x:c r="A284" s="34"/>
      <x:c r="B284" s="34"/>
      <x:c r="C284" s="35"/>
      <x:c r="D284" s="36"/>
      <x:c r="E284" s="36"/>
      <x:c r="F284" s="37"/>
      <x:c r="G284" s="38" t="n">
        <x:f>IF(K284=0,0,IF(H284="",1,-1))</x:f>
        <x:v>0</x:v>
      </x:c>
      <x:c r="H284" s="33" t="str">
        <x:f>IF(K284=0,"",IF(A284="","Enter an exit ID",IF(IF(IFERROR(OR(CODE(UPPER(LEFT(A284,1)))&lt;65,CODE(UPPER(LEFT(A284,1)))&gt;90),TRUE),TRUE,OR(NOT(ISTEXT(A284)),LEN(A284)&gt;64,LEN(A284)&lt;&gt;LEN(SUBSTITUTE(A284,"*","")),LEN(A284)&lt;&gt;LEN(SUBSTITUTE(A284,"?","")),LEN(A284)&lt;&gt;LEN(SUBSTITUTE(A284,"~","")),LEN(A284)&lt;&gt;LEN(SUBSTITUTE(A284,"=","")),LEN(A284)&lt;&gt;LEN(SUBSTITUTE(A284,"&lt;","")),LEN(A284)&lt;&gt;LEN(SUBSTITUTE(A284,"&gt;","")))),"IDs: text starting with A–Z, up to 64 characters; do not use *, ?, ~, =, &lt; or &gt;. Example: T-001.",IF(COUNTIFS('Exits'!$A$9:$A$608,A284)&lt;&gt;1,"Exit ID is duplicated",IF(B284="","Enter the parent trade ID",IF(IF(IFERROR(OR(CODE(UPPER(LEFT(B284,1)))&lt;65,CODE(UPPER(LEFT(B284,1)))&gt;90),TRUE),TRUE,OR(NOT(ISTEXT(B284)),LEN(B284)&gt;64,LEN(B284)&lt;&gt;LEN(SUBSTITUTE(B284,"*","")),LEN(B284)&lt;&gt;LEN(SUBSTITUTE(B284,"?","")),LEN(B284)&lt;&gt;LEN(SUBSTITUTE(B284,"~","")),LEN(B284)&lt;&gt;LEN(SUBSTITUTE(B284,"=","")),LEN(B284)&lt;&gt;LEN(SUBSTITUTE(B284,"&lt;","")),LEN(B284)&lt;&gt;LEN(SUBSTITUTE(B284,"&gt;","")))),"IDs: text starting with A–Z, up to 64 characters; do not use *, ?, ~, =, &lt; or &gt;. Example: T-001.",IF(COUNTIFS('Trades'!$A$9:$A$208,B284)&lt;&gt;1,"Parent trade ID must match one Trades row",IF(NOT(ISNUMBER(C284)),"Enter a valid closing date/time",IF(OR(C284&lt;1,C284&gt;2958465),"Enter a valid closing date/time",IF(NOT(ISNUMBER(D284)),"Enter a positive closed quantity",IF(OR(D284&lt;=0,D284&gt;1000000,ROUND(D284,8)&lt;&gt;D284),"Enter a positive closed quantity",IF(NOT(ISNUMBER(INDEX('Trades'!$D$9:$D$208,MATCH(B284,'Trades'!$A$9:$A$208,0)))),"Enter a valid opening date/time",IF(C284&lt;INDEX('Trades'!$D$9:$D$208,MATCH(B284,'Trades'!$A$9:$A$208,0)),"Exit precedes the opening",IF(AND(E284&lt;&gt;"",OR(NOT(ISNUMBER(E284)),E284&lt;=0)),"Enter a positive price or leave blank",IF(AND(F284&lt;&gt;"",NOT(ISNUMBER(F284))),"Gross P&amp;L must be numeric or blank",IF(AND(ISNUMBER(F284),OR(ABS(F284)&gt;1000000000,ROUND(F284,2)&lt;&gt;F284)),"Money: at most 2 decimals; absolute input value ≤ 1,000,000,000.",""))))))))))))))))</x:f>
      </x:c>
      <x:c r="I284" s="29" t="str">
        <x:f>IF(ISNUMBER(D284),ROUND(D284,8),"")</x:f>
      </x:c>
      <x:c r="J284" s="29" t="n">
        <x:f>IF(ISNUMBER(F284),1,0)</x:f>
        <x:v>0</x:v>
      </x:c>
      <x:c r="K284" s="29" t="n">
        <x:f>IF(COUNTA(A284:F284)=0,0,1)</x:f>
        <x:v>0</x:v>
      </x:c>
    </x:row>
    <x:row r="285" ht="36" customHeight="1">
      <x:c r="A285" s="34"/>
      <x:c r="B285" s="34"/>
      <x:c r="C285" s="35"/>
      <x:c r="D285" s="36"/>
      <x:c r="E285" s="36"/>
      <x:c r="F285" s="37"/>
      <x:c r="G285" s="38" t="n">
        <x:f>IF(K285=0,0,IF(H285="",1,-1))</x:f>
        <x:v>0</x:v>
      </x:c>
      <x:c r="H285" s="33" t="str">
        <x:f>IF(K285=0,"",IF(A285="","Enter an exit ID",IF(IF(IFERROR(OR(CODE(UPPER(LEFT(A285,1)))&lt;65,CODE(UPPER(LEFT(A285,1)))&gt;90),TRUE),TRUE,OR(NOT(ISTEXT(A285)),LEN(A285)&gt;64,LEN(A285)&lt;&gt;LEN(SUBSTITUTE(A285,"*","")),LEN(A285)&lt;&gt;LEN(SUBSTITUTE(A285,"?","")),LEN(A285)&lt;&gt;LEN(SUBSTITUTE(A285,"~","")),LEN(A285)&lt;&gt;LEN(SUBSTITUTE(A285,"=","")),LEN(A285)&lt;&gt;LEN(SUBSTITUTE(A285,"&lt;","")),LEN(A285)&lt;&gt;LEN(SUBSTITUTE(A285,"&gt;","")))),"IDs: text starting with A–Z, up to 64 characters; do not use *, ?, ~, =, &lt; or &gt;. Example: T-001.",IF(COUNTIFS('Exits'!$A$9:$A$608,A285)&lt;&gt;1,"Exit ID is duplicated",IF(B285="","Enter the parent trade ID",IF(IF(IFERROR(OR(CODE(UPPER(LEFT(B285,1)))&lt;65,CODE(UPPER(LEFT(B285,1)))&gt;90),TRUE),TRUE,OR(NOT(ISTEXT(B285)),LEN(B285)&gt;64,LEN(B285)&lt;&gt;LEN(SUBSTITUTE(B285,"*","")),LEN(B285)&lt;&gt;LEN(SUBSTITUTE(B285,"?","")),LEN(B285)&lt;&gt;LEN(SUBSTITUTE(B285,"~","")),LEN(B285)&lt;&gt;LEN(SUBSTITUTE(B285,"=","")),LEN(B285)&lt;&gt;LEN(SUBSTITUTE(B285,"&lt;","")),LEN(B285)&lt;&gt;LEN(SUBSTITUTE(B285,"&gt;","")))),"IDs: text starting with A–Z, up to 64 characters; do not use *, ?, ~, =, &lt; or &gt;. Example: T-001.",IF(COUNTIFS('Trades'!$A$9:$A$208,B285)&lt;&gt;1,"Parent trade ID must match one Trades row",IF(NOT(ISNUMBER(C285)),"Enter a valid closing date/time",IF(OR(C285&lt;1,C285&gt;2958465),"Enter a valid closing date/time",IF(NOT(ISNUMBER(D285)),"Enter a positive closed quantity",IF(OR(D285&lt;=0,D285&gt;1000000,ROUND(D285,8)&lt;&gt;D285),"Enter a positive closed quantity",IF(NOT(ISNUMBER(INDEX('Trades'!$D$9:$D$208,MATCH(B285,'Trades'!$A$9:$A$208,0)))),"Enter a valid opening date/time",IF(C285&lt;INDEX('Trades'!$D$9:$D$208,MATCH(B285,'Trades'!$A$9:$A$208,0)),"Exit precedes the opening",IF(AND(E285&lt;&gt;"",OR(NOT(ISNUMBER(E285)),E285&lt;=0)),"Enter a positive price or leave blank",IF(AND(F285&lt;&gt;"",NOT(ISNUMBER(F285))),"Gross P&amp;L must be numeric or blank",IF(AND(ISNUMBER(F285),OR(ABS(F285)&gt;1000000000,ROUND(F285,2)&lt;&gt;F285)),"Money: at most 2 decimals; absolute input value ≤ 1,000,000,000.",""))))))))))))))))</x:f>
      </x:c>
      <x:c r="I285" s="29" t="str">
        <x:f>IF(ISNUMBER(D285),ROUND(D285,8),"")</x:f>
      </x:c>
      <x:c r="J285" s="29" t="n">
        <x:f>IF(ISNUMBER(F285),1,0)</x:f>
        <x:v>0</x:v>
      </x:c>
      <x:c r="K285" s="29" t="n">
        <x:f>IF(COUNTA(A285:F285)=0,0,1)</x:f>
        <x:v>0</x:v>
      </x:c>
    </x:row>
    <x:row r="286" ht="36" customHeight="1">
      <x:c r="A286" s="34"/>
      <x:c r="B286" s="34"/>
      <x:c r="C286" s="35"/>
      <x:c r="D286" s="36"/>
      <x:c r="E286" s="36"/>
      <x:c r="F286" s="37"/>
      <x:c r="G286" s="38" t="n">
        <x:f>IF(K286=0,0,IF(H286="",1,-1))</x:f>
        <x:v>0</x:v>
      </x:c>
      <x:c r="H286" s="33" t="str">
        <x:f>IF(K286=0,"",IF(A286="","Enter an exit ID",IF(IF(IFERROR(OR(CODE(UPPER(LEFT(A286,1)))&lt;65,CODE(UPPER(LEFT(A286,1)))&gt;90),TRUE),TRUE,OR(NOT(ISTEXT(A286)),LEN(A286)&gt;64,LEN(A286)&lt;&gt;LEN(SUBSTITUTE(A286,"*","")),LEN(A286)&lt;&gt;LEN(SUBSTITUTE(A286,"?","")),LEN(A286)&lt;&gt;LEN(SUBSTITUTE(A286,"~","")),LEN(A286)&lt;&gt;LEN(SUBSTITUTE(A286,"=","")),LEN(A286)&lt;&gt;LEN(SUBSTITUTE(A286,"&lt;","")),LEN(A286)&lt;&gt;LEN(SUBSTITUTE(A286,"&gt;","")))),"IDs: text starting with A–Z, up to 64 characters; do not use *, ?, ~, =, &lt; or &gt;. Example: T-001.",IF(COUNTIFS('Exits'!$A$9:$A$608,A286)&lt;&gt;1,"Exit ID is duplicated",IF(B286="","Enter the parent trade ID",IF(IF(IFERROR(OR(CODE(UPPER(LEFT(B286,1)))&lt;65,CODE(UPPER(LEFT(B286,1)))&gt;90),TRUE),TRUE,OR(NOT(ISTEXT(B286)),LEN(B286)&gt;64,LEN(B286)&lt;&gt;LEN(SUBSTITUTE(B286,"*","")),LEN(B286)&lt;&gt;LEN(SUBSTITUTE(B286,"?","")),LEN(B286)&lt;&gt;LEN(SUBSTITUTE(B286,"~","")),LEN(B286)&lt;&gt;LEN(SUBSTITUTE(B286,"=","")),LEN(B286)&lt;&gt;LEN(SUBSTITUTE(B286,"&lt;","")),LEN(B286)&lt;&gt;LEN(SUBSTITUTE(B286,"&gt;","")))),"IDs: text starting with A–Z, up to 64 characters; do not use *, ?, ~, =, &lt; or &gt;. Example: T-001.",IF(COUNTIFS('Trades'!$A$9:$A$208,B286)&lt;&gt;1,"Parent trade ID must match one Trades row",IF(NOT(ISNUMBER(C286)),"Enter a valid closing date/time",IF(OR(C286&lt;1,C286&gt;2958465),"Enter a valid closing date/time",IF(NOT(ISNUMBER(D286)),"Enter a positive closed quantity",IF(OR(D286&lt;=0,D286&gt;1000000,ROUND(D286,8)&lt;&gt;D286),"Enter a positive closed quantity",IF(NOT(ISNUMBER(INDEX('Trades'!$D$9:$D$208,MATCH(B286,'Trades'!$A$9:$A$208,0)))),"Enter a valid opening date/time",IF(C286&lt;INDEX('Trades'!$D$9:$D$208,MATCH(B286,'Trades'!$A$9:$A$208,0)),"Exit precedes the opening",IF(AND(E286&lt;&gt;"",OR(NOT(ISNUMBER(E286)),E286&lt;=0)),"Enter a positive price or leave blank",IF(AND(F286&lt;&gt;"",NOT(ISNUMBER(F286))),"Gross P&amp;L must be numeric or blank",IF(AND(ISNUMBER(F286),OR(ABS(F286)&gt;1000000000,ROUND(F286,2)&lt;&gt;F286)),"Money: at most 2 decimals; absolute input value ≤ 1,000,000,000.",""))))))))))))))))</x:f>
      </x:c>
      <x:c r="I286" s="29" t="str">
        <x:f>IF(ISNUMBER(D286),ROUND(D286,8),"")</x:f>
      </x:c>
      <x:c r="J286" s="29" t="n">
        <x:f>IF(ISNUMBER(F286),1,0)</x:f>
        <x:v>0</x:v>
      </x:c>
      <x:c r="K286" s="29" t="n">
        <x:f>IF(COUNTA(A286:F286)=0,0,1)</x:f>
        <x:v>0</x:v>
      </x:c>
    </x:row>
    <x:row r="287" ht="36" customHeight="1">
      <x:c r="A287" s="34"/>
      <x:c r="B287" s="34"/>
      <x:c r="C287" s="35"/>
      <x:c r="D287" s="36"/>
      <x:c r="E287" s="36"/>
      <x:c r="F287" s="37"/>
      <x:c r="G287" s="38" t="n">
        <x:f>IF(K287=0,0,IF(H287="",1,-1))</x:f>
        <x:v>0</x:v>
      </x:c>
      <x:c r="H287" s="33" t="str">
        <x:f>IF(K287=0,"",IF(A287="","Enter an exit ID",IF(IF(IFERROR(OR(CODE(UPPER(LEFT(A287,1)))&lt;65,CODE(UPPER(LEFT(A287,1)))&gt;90),TRUE),TRUE,OR(NOT(ISTEXT(A287)),LEN(A287)&gt;64,LEN(A287)&lt;&gt;LEN(SUBSTITUTE(A287,"*","")),LEN(A287)&lt;&gt;LEN(SUBSTITUTE(A287,"?","")),LEN(A287)&lt;&gt;LEN(SUBSTITUTE(A287,"~","")),LEN(A287)&lt;&gt;LEN(SUBSTITUTE(A287,"=","")),LEN(A287)&lt;&gt;LEN(SUBSTITUTE(A287,"&lt;","")),LEN(A287)&lt;&gt;LEN(SUBSTITUTE(A287,"&gt;","")))),"IDs: text starting with A–Z, up to 64 characters; do not use *, ?, ~, =, &lt; or &gt;. Example: T-001.",IF(COUNTIFS('Exits'!$A$9:$A$608,A287)&lt;&gt;1,"Exit ID is duplicated",IF(B287="","Enter the parent trade ID",IF(IF(IFERROR(OR(CODE(UPPER(LEFT(B287,1)))&lt;65,CODE(UPPER(LEFT(B287,1)))&gt;90),TRUE),TRUE,OR(NOT(ISTEXT(B287)),LEN(B287)&gt;64,LEN(B287)&lt;&gt;LEN(SUBSTITUTE(B287,"*","")),LEN(B287)&lt;&gt;LEN(SUBSTITUTE(B287,"?","")),LEN(B287)&lt;&gt;LEN(SUBSTITUTE(B287,"~","")),LEN(B287)&lt;&gt;LEN(SUBSTITUTE(B287,"=","")),LEN(B287)&lt;&gt;LEN(SUBSTITUTE(B287,"&lt;","")),LEN(B287)&lt;&gt;LEN(SUBSTITUTE(B287,"&gt;","")))),"IDs: text starting with A–Z, up to 64 characters; do not use *, ?, ~, =, &lt; or &gt;. Example: T-001.",IF(COUNTIFS('Trades'!$A$9:$A$208,B287)&lt;&gt;1,"Parent trade ID must match one Trades row",IF(NOT(ISNUMBER(C287)),"Enter a valid closing date/time",IF(OR(C287&lt;1,C287&gt;2958465),"Enter a valid closing date/time",IF(NOT(ISNUMBER(D287)),"Enter a positive closed quantity",IF(OR(D287&lt;=0,D287&gt;1000000,ROUND(D287,8)&lt;&gt;D287),"Enter a positive closed quantity",IF(NOT(ISNUMBER(INDEX('Trades'!$D$9:$D$208,MATCH(B287,'Trades'!$A$9:$A$208,0)))),"Enter a valid opening date/time",IF(C287&lt;INDEX('Trades'!$D$9:$D$208,MATCH(B287,'Trades'!$A$9:$A$208,0)),"Exit precedes the opening",IF(AND(E287&lt;&gt;"",OR(NOT(ISNUMBER(E287)),E287&lt;=0)),"Enter a positive price or leave blank",IF(AND(F287&lt;&gt;"",NOT(ISNUMBER(F287))),"Gross P&amp;L must be numeric or blank",IF(AND(ISNUMBER(F287),OR(ABS(F287)&gt;1000000000,ROUND(F287,2)&lt;&gt;F287)),"Money: at most 2 decimals; absolute input value ≤ 1,000,000,000.",""))))))))))))))))</x:f>
      </x:c>
      <x:c r="I287" s="29" t="str">
        <x:f>IF(ISNUMBER(D287),ROUND(D287,8),"")</x:f>
      </x:c>
      <x:c r="J287" s="29" t="n">
        <x:f>IF(ISNUMBER(F287),1,0)</x:f>
        <x:v>0</x:v>
      </x:c>
      <x:c r="K287" s="29" t="n">
        <x:f>IF(COUNTA(A287:F287)=0,0,1)</x:f>
        <x:v>0</x:v>
      </x:c>
    </x:row>
    <x:row r="288" ht="36" customHeight="1">
      <x:c r="A288" s="34"/>
      <x:c r="B288" s="34"/>
      <x:c r="C288" s="35"/>
      <x:c r="D288" s="36"/>
      <x:c r="E288" s="36"/>
      <x:c r="F288" s="37"/>
      <x:c r="G288" s="38" t="n">
        <x:f>IF(K288=0,0,IF(H288="",1,-1))</x:f>
        <x:v>0</x:v>
      </x:c>
      <x:c r="H288" s="33" t="str">
        <x:f>IF(K288=0,"",IF(A288="","Enter an exit ID",IF(IF(IFERROR(OR(CODE(UPPER(LEFT(A288,1)))&lt;65,CODE(UPPER(LEFT(A288,1)))&gt;90),TRUE),TRUE,OR(NOT(ISTEXT(A288)),LEN(A288)&gt;64,LEN(A288)&lt;&gt;LEN(SUBSTITUTE(A288,"*","")),LEN(A288)&lt;&gt;LEN(SUBSTITUTE(A288,"?","")),LEN(A288)&lt;&gt;LEN(SUBSTITUTE(A288,"~","")),LEN(A288)&lt;&gt;LEN(SUBSTITUTE(A288,"=","")),LEN(A288)&lt;&gt;LEN(SUBSTITUTE(A288,"&lt;","")),LEN(A288)&lt;&gt;LEN(SUBSTITUTE(A288,"&gt;","")))),"IDs: text starting with A–Z, up to 64 characters; do not use *, ?, ~, =, &lt; or &gt;. Example: T-001.",IF(COUNTIFS('Exits'!$A$9:$A$608,A288)&lt;&gt;1,"Exit ID is duplicated",IF(B288="","Enter the parent trade ID",IF(IF(IFERROR(OR(CODE(UPPER(LEFT(B288,1)))&lt;65,CODE(UPPER(LEFT(B288,1)))&gt;90),TRUE),TRUE,OR(NOT(ISTEXT(B288)),LEN(B288)&gt;64,LEN(B288)&lt;&gt;LEN(SUBSTITUTE(B288,"*","")),LEN(B288)&lt;&gt;LEN(SUBSTITUTE(B288,"?","")),LEN(B288)&lt;&gt;LEN(SUBSTITUTE(B288,"~","")),LEN(B288)&lt;&gt;LEN(SUBSTITUTE(B288,"=","")),LEN(B288)&lt;&gt;LEN(SUBSTITUTE(B288,"&lt;","")),LEN(B288)&lt;&gt;LEN(SUBSTITUTE(B288,"&gt;","")))),"IDs: text starting with A–Z, up to 64 characters; do not use *, ?, ~, =, &lt; or &gt;. Example: T-001.",IF(COUNTIFS('Trades'!$A$9:$A$208,B288)&lt;&gt;1,"Parent trade ID must match one Trades row",IF(NOT(ISNUMBER(C288)),"Enter a valid closing date/time",IF(OR(C288&lt;1,C288&gt;2958465),"Enter a valid closing date/time",IF(NOT(ISNUMBER(D288)),"Enter a positive closed quantity",IF(OR(D288&lt;=0,D288&gt;1000000,ROUND(D288,8)&lt;&gt;D288),"Enter a positive closed quantity",IF(NOT(ISNUMBER(INDEX('Trades'!$D$9:$D$208,MATCH(B288,'Trades'!$A$9:$A$208,0)))),"Enter a valid opening date/time",IF(C288&lt;INDEX('Trades'!$D$9:$D$208,MATCH(B288,'Trades'!$A$9:$A$208,0)),"Exit precedes the opening",IF(AND(E288&lt;&gt;"",OR(NOT(ISNUMBER(E288)),E288&lt;=0)),"Enter a positive price or leave blank",IF(AND(F288&lt;&gt;"",NOT(ISNUMBER(F288))),"Gross P&amp;L must be numeric or blank",IF(AND(ISNUMBER(F288),OR(ABS(F288)&gt;1000000000,ROUND(F288,2)&lt;&gt;F288)),"Money: at most 2 decimals; absolute input value ≤ 1,000,000,000.",""))))))))))))))))</x:f>
      </x:c>
      <x:c r="I288" s="29" t="str">
        <x:f>IF(ISNUMBER(D288),ROUND(D288,8),"")</x:f>
      </x:c>
      <x:c r="J288" s="29" t="n">
        <x:f>IF(ISNUMBER(F288),1,0)</x:f>
        <x:v>0</x:v>
      </x:c>
      <x:c r="K288" s="29" t="n">
        <x:f>IF(COUNTA(A288:F288)=0,0,1)</x:f>
        <x:v>0</x:v>
      </x:c>
    </x:row>
    <x:row r="289" ht="36" customHeight="1">
      <x:c r="A289" s="34"/>
      <x:c r="B289" s="34"/>
      <x:c r="C289" s="35"/>
      <x:c r="D289" s="36"/>
      <x:c r="E289" s="36"/>
      <x:c r="F289" s="37"/>
      <x:c r="G289" s="38" t="n">
        <x:f>IF(K289=0,0,IF(H289="",1,-1))</x:f>
        <x:v>0</x:v>
      </x:c>
      <x:c r="H289" s="33" t="str">
        <x:f>IF(K289=0,"",IF(A289="","Enter an exit ID",IF(IF(IFERROR(OR(CODE(UPPER(LEFT(A289,1)))&lt;65,CODE(UPPER(LEFT(A289,1)))&gt;90),TRUE),TRUE,OR(NOT(ISTEXT(A289)),LEN(A289)&gt;64,LEN(A289)&lt;&gt;LEN(SUBSTITUTE(A289,"*","")),LEN(A289)&lt;&gt;LEN(SUBSTITUTE(A289,"?","")),LEN(A289)&lt;&gt;LEN(SUBSTITUTE(A289,"~","")),LEN(A289)&lt;&gt;LEN(SUBSTITUTE(A289,"=","")),LEN(A289)&lt;&gt;LEN(SUBSTITUTE(A289,"&lt;","")),LEN(A289)&lt;&gt;LEN(SUBSTITUTE(A289,"&gt;","")))),"IDs: text starting with A–Z, up to 64 characters; do not use *, ?, ~, =, &lt; or &gt;. Example: T-001.",IF(COUNTIFS('Exits'!$A$9:$A$608,A289)&lt;&gt;1,"Exit ID is duplicated",IF(B289="","Enter the parent trade ID",IF(IF(IFERROR(OR(CODE(UPPER(LEFT(B289,1)))&lt;65,CODE(UPPER(LEFT(B289,1)))&gt;90),TRUE),TRUE,OR(NOT(ISTEXT(B289)),LEN(B289)&gt;64,LEN(B289)&lt;&gt;LEN(SUBSTITUTE(B289,"*","")),LEN(B289)&lt;&gt;LEN(SUBSTITUTE(B289,"?","")),LEN(B289)&lt;&gt;LEN(SUBSTITUTE(B289,"~","")),LEN(B289)&lt;&gt;LEN(SUBSTITUTE(B289,"=","")),LEN(B289)&lt;&gt;LEN(SUBSTITUTE(B289,"&lt;","")),LEN(B289)&lt;&gt;LEN(SUBSTITUTE(B289,"&gt;","")))),"IDs: text starting with A–Z, up to 64 characters; do not use *, ?, ~, =, &lt; or &gt;. Example: T-001.",IF(COUNTIFS('Trades'!$A$9:$A$208,B289)&lt;&gt;1,"Parent trade ID must match one Trades row",IF(NOT(ISNUMBER(C289)),"Enter a valid closing date/time",IF(OR(C289&lt;1,C289&gt;2958465),"Enter a valid closing date/time",IF(NOT(ISNUMBER(D289)),"Enter a positive closed quantity",IF(OR(D289&lt;=0,D289&gt;1000000,ROUND(D289,8)&lt;&gt;D289),"Enter a positive closed quantity",IF(NOT(ISNUMBER(INDEX('Trades'!$D$9:$D$208,MATCH(B289,'Trades'!$A$9:$A$208,0)))),"Enter a valid opening date/time",IF(C289&lt;INDEX('Trades'!$D$9:$D$208,MATCH(B289,'Trades'!$A$9:$A$208,0)),"Exit precedes the opening",IF(AND(E289&lt;&gt;"",OR(NOT(ISNUMBER(E289)),E289&lt;=0)),"Enter a positive price or leave blank",IF(AND(F289&lt;&gt;"",NOT(ISNUMBER(F289))),"Gross P&amp;L must be numeric or blank",IF(AND(ISNUMBER(F289),OR(ABS(F289)&gt;1000000000,ROUND(F289,2)&lt;&gt;F289)),"Money: at most 2 decimals; absolute input value ≤ 1,000,000,000.",""))))))))))))))))</x:f>
      </x:c>
      <x:c r="I289" s="29" t="str">
        <x:f>IF(ISNUMBER(D289),ROUND(D289,8),"")</x:f>
      </x:c>
      <x:c r="J289" s="29" t="n">
        <x:f>IF(ISNUMBER(F289),1,0)</x:f>
        <x:v>0</x:v>
      </x:c>
      <x:c r="K289" s="29" t="n">
        <x:f>IF(COUNTA(A289:F289)=0,0,1)</x:f>
        <x:v>0</x:v>
      </x:c>
    </x:row>
    <x:row r="290" ht="36" customHeight="1">
      <x:c r="A290" s="34"/>
      <x:c r="B290" s="34"/>
      <x:c r="C290" s="35"/>
      <x:c r="D290" s="36"/>
      <x:c r="E290" s="36"/>
      <x:c r="F290" s="37"/>
      <x:c r="G290" s="38" t="n">
        <x:f>IF(K290=0,0,IF(H290="",1,-1))</x:f>
        <x:v>0</x:v>
      </x:c>
      <x:c r="H290" s="33" t="str">
        <x:f>IF(K290=0,"",IF(A290="","Enter an exit ID",IF(IF(IFERROR(OR(CODE(UPPER(LEFT(A290,1)))&lt;65,CODE(UPPER(LEFT(A290,1)))&gt;90),TRUE),TRUE,OR(NOT(ISTEXT(A290)),LEN(A290)&gt;64,LEN(A290)&lt;&gt;LEN(SUBSTITUTE(A290,"*","")),LEN(A290)&lt;&gt;LEN(SUBSTITUTE(A290,"?","")),LEN(A290)&lt;&gt;LEN(SUBSTITUTE(A290,"~","")),LEN(A290)&lt;&gt;LEN(SUBSTITUTE(A290,"=","")),LEN(A290)&lt;&gt;LEN(SUBSTITUTE(A290,"&lt;","")),LEN(A290)&lt;&gt;LEN(SUBSTITUTE(A290,"&gt;","")))),"IDs: text starting with A–Z, up to 64 characters; do not use *, ?, ~, =, &lt; or &gt;. Example: T-001.",IF(COUNTIFS('Exits'!$A$9:$A$608,A290)&lt;&gt;1,"Exit ID is duplicated",IF(B290="","Enter the parent trade ID",IF(IF(IFERROR(OR(CODE(UPPER(LEFT(B290,1)))&lt;65,CODE(UPPER(LEFT(B290,1)))&gt;90),TRUE),TRUE,OR(NOT(ISTEXT(B290)),LEN(B290)&gt;64,LEN(B290)&lt;&gt;LEN(SUBSTITUTE(B290,"*","")),LEN(B290)&lt;&gt;LEN(SUBSTITUTE(B290,"?","")),LEN(B290)&lt;&gt;LEN(SUBSTITUTE(B290,"~","")),LEN(B290)&lt;&gt;LEN(SUBSTITUTE(B290,"=","")),LEN(B290)&lt;&gt;LEN(SUBSTITUTE(B290,"&lt;","")),LEN(B290)&lt;&gt;LEN(SUBSTITUTE(B290,"&gt;","")))),"IDs: text starting with A–Z, up to 64 characters; do not use *, ?, ~, =, &lt; or &gt;. Example: T-001.",IF(COUNTIFS('Trades'!$A$9:$A$208,B290)&lt;&gt;1,"Parent trade ID must match one Trades row",IF(NOT(ISNUMBER(C290)),"Enter a valid closing date/time",IF(OR(C290&lt;1,C290&gt;2958465),"Enter a valid closing date/time",IF(NOT(ISNUMBER(D290)),"Enter a positive closed quantity",IF(OR(D290&lt;=0,D290&gt;1000000,ROUND(D290,8)&lt;&gt;D290),"Enter a positive closed quantity",IF(NOT(ISNUMBER(INDEX('Trades'!$D$9:$D$208,MATCH(B290,'Trades'!$A$9:$A$208,0)))),"Enter a valid opening date/time",IF(C290&lt;INDEX('Trades'!$D$9:$D$208,MATCH(B290,'Trades'!$A$9:$A$208,0)),"Exit precedes the opening",IF(AND(E290&lt;&gt;"",OR(NOT(ISNUMBER(E290)),E290&lt;=0)),"Enter a positive price or leave blank",IF(AND(F290&lt;&gt;"",NOT(ISNUMBER(F290))),"Gross P&amp;L must be numeric or blank",IF(AND(ISNUMBER(F290),OR(ABS(F290)&gt;1000000000,ROUND(F290,2)&lt;&gt;F290)),"Money: at most 2 decimals; absolute input value ≤ 1,000,000,000.",""))))))))))))))))</x:f>
      </x:c>
      <x:c r="I290" s="29" t="str">
        <x:f>IF(ISNUMBER(D290),ROUND(D290,8),"")</x:f>
      </x:c>
      <x:c r="J290" s="29" t="n">
        <x:f>IF(ISNUMBER(F290),1,0)</x:f>
        <x:v>0</x:v>
      </x:c>
      <x:c r="K290" s="29" t="n">
        <x:f>IF(COUNTA(A290:F290)=0,0,1)</x:f>
        <x:v>0</x:v>
      </x:c>
    </x:row>
    <x:row r="291" ht="36" customHeight="1">
      <x:c r="A291" s="34"/>
      <x:c r="B291" s="34"/>
      <x:c r="C291" s="35"/>
      <x:c r="D291" s="36"/>
      <x:c r="E291" s="36"/>
      <x:c r="F291" s="37"/>
      <x:c r="G291" s="38" t="n">
        <x:f>IF(K291=0,0,IF(H291="",1,-1))</x:f>
        <x:v>0</x:v>
      </x:c>
      <x:c r="H291" s="33" t="str">
        <x:f>IF(K291=0,"",IF(A291="","Enter an exit ID",IF(IF(IFERROR(OR(CODE(UPPER(LEFT(A291,1)))&lt;65,CODE(UPPER(LEFT(A291,1)))&gt;90),TRUE),TRUE,OR(NOT(ISTEXT(A291)),LEN(A291)&gt;64,LEN(A291)&lt;&gt;LEN(SUBSTITUTE(A291,"*","")),LEN(A291)&lt;&gt;LEN(SUBSTITUTE(A291,"?","")),LEN(A291)&lt;&gt;LEN(SUBSTITUTE(A291,"~","")),LEN(A291)&lt;&gt;LEN(SUBSTITUTE(A291,"=","")),LEN(A291)&lt;&gt;LEN(SUBSTITUTE(A291,"&lt;","")),LEN(A291)&lt;&gt;LEN(SUBSTITUTE(A291,"&gt;","")))),"IDs: text starting with A–Z, up to 64 characters; do not use *, ?, ~, =, &lt; or &gt;. Example: T-001.",IF(COUNTIFS('Exits'!$A$9:$A$608,A291)&lt;&gt;1,"Exit ID is duplicated",IF(B291="","Enter the parent trade ID",IF(IF(IFERROR(OR(CODE(UPPER(LEFT(B291,1)))&lt;65,CODE(UPPER(LEFT(B291,1)))&gt;90),TRUE),TRUE,OR(NOT(ISTEXT(B291)),LEN(B291)&gt;64,LEN(B291)&lt;&gt;LEN(SUBSTITUTE(B291,"*","")),LEN(B291)&lt;&gt;LEN(SUBSTITUTE(B291,"?","")),LEN(B291)&lt;&gt;LEN(SUBSTITUTE(B291,"~","")),LEN(B291)&lt;&gt;LEN(SUBSTITUTE(B291,"=","")),LEN(B291)&lt;&gt;LEN(SUBSTITUTE(B291,"&lt;","")),LEN(B291)&lt;&gt;LEN(SUBSTITUTE(B291,"&gt;","")))),"IDs: text starting with A–Z, up to 64 characters; do not use *, ?, ~, =, &lt; or &gt;. Example: T-001.",IF(COUNTIFS('Trades'!$A$9:$A$208,B291)&lt;&gt;1,"Parent trade ID must match one Trades row",IF(NOT(ISNUMBER(C291)),"Enter a valid closing date/time",IF(OR(C291&lt;1,C291&gt;2958465),"Enter a valid closing date/time",IF(NOT(ISNUMBER(D291)),"Enter a positive closed quantity",IF(OR(D291&lt;=0,D291&gt;1000000,ROUND(D291,8)&lt;&gt;D291),"Enter a positive closed quantity",IF(NOT(ISNUMBER(INDEX('Trades'!$D$9:$D$208,MATCH(B291,'Trades'!$A$9:$A$208,0)))),"Enter a valid opening date/time",IF(C291&lt;INDEX('Trades'!$D$9:$D$208,MATCH(B291,'Trades'!$A$9:$A$208,0)),"Exit precedes the opening",IF(AND(E291&lt;&gt;"",OR(NOT(ISNUMBER(E291)),E291&lt;=0)),"Enter a positive price or leave blank",IF(AND(F291&lt;&gt;"",NOT(ISNUMBER(F291))),"Gross P&amp;L must be numeric or blank",IF(AND(ISNUMBER(F291),OR(ABS(F291)&gt;1000000000,ROUND(F291,2)&lt;&gt;F291)),"Money: at most 2 decimals; absolute input value ≤ 1,000,000,000.",""))))))))))))))))</x:f>
      </x:c>
      <x:c r="I291" s="29" t="str">
        <x:f>IF(ISNUMBER(D291),ROUND(D291,8),"")</x:f>
      </x:c>
      <x:c r="J291" s="29" t="n">
        <x:f>IF(ISNUMBER(F291),1,0)</x:f>
        <x:v>0</x:v>
      </x:c>
      <x:c r="K291" s="29" t="n">
        <x:f>IF(COUNTA(A291:F291)=0,0,1)</x:f>
        <x:v>0</x:v>
      </x:c>
    </x:row>
    <x:row r="292" ht="36" customHeight="1">
      <x:c r="A292" s="34"/>
      <x:c r="B292" s="34"/>
      <x:c r="C292" s="35"/>
      <x:c r="D292" s="36"/>
      <x:c r="E292" s="36"/>
      <x:c r="F292" s="37"/>
      <x:c r="G292" s="38" t="n">
        <x:f>IF(K292=0,0,IF(H292="",1,-1))</x:f>
        <x:v>0</x:v>
      </x:c>
      <x:c r="H292" s="33" t="str">
        <x:f>IF(K292=0,"",IF(A292="","Enter an exit ID",IF(IF(IFERROR(OR(CODE(UPPER(LEFT(A292,1)))&lt;65,CODE(UPPER(LEFT(A292,1)))&gt;90),TRUE),TRUE,OR(NOT(ISTEXT(A292)),LEN(A292)&gt;64,LEN(A292)&lt;&gt;LEN(SUBSTITUTE(A292,"*","")),LEN(A292)&lt;&gt;LEN(SUBSTITUTE(A292,"?","")),LEN(A292)&lt;&gt;LEN(SUBSTITUTE(A292,"~","")),LEN(A292)&lt;&gt;LEN(SUBSTITUTE(A292,"=","")),LEN(A292)&lt;&gt;LEN(SUBSTITUTE(A292,"&lt;","")),LEN(A292)&lt;&gt;LEN(SUBSTITUTE(A292,"&gt;","")))),"IDs: text starting with A–Z, up to 64 characters; do not use *, ?, ~, =, &lt; or &gt;. Example: T-001.",IF(COUNTIFS('Exits'!$A$9:$A$608,A292)&lt;&gt;1,"Exit ID is duplicated",IF(B292="","Enter the parent trade ID",IF(IF(IFERROR(OR(CODE(UPPER(LEFT(B292,1)))&lt;65,CODE(UPPER(LEFT(B292,1)))&gt;90),TRUE),TRUE,OR(NOT(ISTEXT(B292)),LEN(B292)&gt;64,LEN(B292)&lt;&gt;LEN(SUBSTITUTE(B292,"*","")),LEN(B292)&lt;&gt;LEN(SUBSTITUTE(B292,"?","")),LEN(B292)&lt;&gt;LEN(SUBSTITUTE(B292,"~","")),LEN(B292)&lt;&gt;LEN(SUBSTITUTE(B292,"=","")),LEN(B292)&lt;&gt;LEN(SUBSTITUTE(B292,"&lt;","")),LEN(B292)&lt;&gt;LEN(SUBSTITUTE(B292,"&gt;","")))),"IDs: text starting with A–Z, up to 64 characters; do not use *, ?, ~, =, &lt; or &gt;. Example: T-001.",IF(COUNTIFS('Trades'!$A$9:$A$208,B292)&lt;&gt;1,"Parent trade ID must match one Trades row",IF(NOT(ISNUMBER(C292)),"Enter a valid closing date/time",IF(OR(C292&lt;1,C292&gt;2958465),"Enter a valid closing date/time",IF(NOT(ISNUMBER(D292)),"Enter a positive closed quantity",IF(OR(D292&lt;=0,D292&gt;1000000,ROUND(D292,8)&lt;&gt;D292),"Enter a positive closed quantity",IF(NOT(ISNUMBER(INDEX('Trades'!$D$9:$D$208,MATCH(B292,'Trades'!$A$9:$A$208,0)))),"Enter a valid opening date/time",IF(C292&lt;INDEX('Trades'!$D$9:$D$208,MATCH(B292,'Trades'!$A$9:$A$208,0)),"Exit precedes the opening",IF(AND(E292&lt;&gt;"",OR(NOT(ISNUMBER(E292)),E292&lt;=0)),"Enter a positive price or leave blank",IF(AND(F292&lt;&gt;"",NOT(ISNUMBER(F292))),"Gross P&amp;L must be numeric or blank",IF(AND(ISNUMBER(F292),OR(ABS(F292)&gt;1000000000,ROUND(F292,2)&lt;&gt;F292)),"Money: at most 2 decimals; absolute input value ≤ 1,000,000,000.",""))))))))))))))))</x:f>
      </x:c>
      <x:c r="I292" s="29" t="str">
        <x:f>IF(ISNUMBER(D292),ROUND(D292,8),"")</x:f>
      </x:c>
      <x:c r="J292" s="29" t="n">
        <x:f>IF(ISNUMBER(F292),1,0)</x:f>
        <x:v>0</x:v>
      </x:c>
      <x:c r="K292" s="29" t="n">
        <x:f>IF(COUNTA(A292:F292)=0,0,1)</x:f>
        <x:v>0</x:v>
      </x:c>
    </x:row>
    <x:row r="293" ht="36" customHeight="1">
      <x:c r="A293" s="34"/>
      <x:c r="B293" s="34"/>
      <x:c r="C293" s="35"/>
      <x:c r="D293" s="36"/>
      <x:c r="E293" s="36"/>
      <x:c r="F293" s="37"/>
      <x:c r="G293" s="38" t="n">
        <x:f>IF(K293=0,0,IF(H293="",1,-1))</x:f>
        <x:v>0</x:v>
      </x:c>
      <x:c r="H293" s="33" t="str">
        <x:f>IF(K293=0,"",IF(A293="","Enter an exit ID",IF(IF(IFERROR(OR(CODE(UPPER(LEFT(A293,1)))&lt;65,CODE(UPPER(LEFT(A293,1)))&gt;90),TRUE),TRUE,OR(NOT(ISTEXT(A293)),LEN(A293)&gt;64,LEN(A293)&lt;&gt;LEN(SUBSTITUTE(A293,"*","")),LEN(A293)&lt;&gt;LEN(SUBSTITUTE(A293,"?","")),LEN(A293)&lt;&gt;LEN(SUBSTITUTE(A293,"~","")),LEN(A293)&lt;&gt;LEN(SUBSTITUTE(A293,"=","")),LEN(A293)&lt;&gt;LEN(SUBSTITUTE(A293,"&lt;","")),LEN(A293)&lt;&gt;LEN(SUBSTITUTE(A293,"&gt;","")))),"IDs: text starting with A–Z, up to 64 characters; do not use *, ?, ~, =, &lt; or &gt;. Example: T-001.",IF(COUNTIFS('Exits'!$A$9:$A$608,A293)&lt;&gt;1,"Exit ID is duplicated",IF(B293="","Enter the parent trade ID",IF(IF(IFERROR(OR(CODE(UPPER(LEFT(B293,1)))&lt;65,CODE(UPPER(LEFT(B293,1)))&gt;90),TRUE),TRUE,OR(NOT(ISTEXT(B293)),LEN(B293)&gt;64,LEN(B293)&lt;&gt;LEN(SUBSTITUTE(B293,"*","")),LEN(B293)&lt;&gt;LEN(SUBSTITUTE(B293,"?","")),LEN(B293)&lt;&gt;LEN(SUBSTITUTE(B293,"~","")),LEN(B293)&lt;&gt;LEN(SUBSTITUTE(B293,"=","")),LEN(B293)&lt;&gt;LEN(SUBSTITUTE(B293,"&lt;","")),LEN(B293)&lt;&gt;LEN(SUBSTITUTE(B293,"&gt;","")))),"IDs: text starting with A–Z, up to 64 characters; do not use *, ?, ~, =, &lt; or &gt;. Example: T-001.",IF(COUNTIFS('Trades'!$A$9:$A$208,B293)&lt;&gt;1,"Parent trade ID must match one Trades row",IF(NOT(ISNUMBER(C293)),"Enter a valid closing date/time",IF(OR(C293&lt;1,C293&gt;2958465),"Enter a valid closing date/time",IF(NOT(ISNUMBER(D293)),"Enter a positive closed quantity",IF(OR(D293&lt;=0,D293&gt;1000000,ROUND(D293,8)&lt;&gt;D293),"Enter a positive closed quantity",IF(NOT(ISNUMBER(INDEX('Trades'!$D$9:$D$208,MATCH(B293,'Trades'!$A$9:$A$208,0)))),"Enter a valid opening date/time",IF(C293&lt;INDEX('Trades'!$D$9:$D$208,MATCH(B293,'Trades'!$A$9:$A$208,0)),"Exit precedes the opening",IF(AND(E293&lt;&gt;"",OR(NOT(ISNUMBER(E293)),E293&lt;=0)),"Enter a positive price or leave blank",IF(AND(F293&lt;&gt;"",NOT(ISNUMBER(F293))),"Gross P&amp;L must be numeric or blank",IF(AND(ISNUMBER(F293),OR(ABS(F293)&gt;1000000000,ROUND(F293,2)&lt;&gt;F293)),"Money: at most 2 decimals; absolute input value ≤ 1,000,000,000.",""))))))))))))))))</x:f>
      </x:c>
      <x:c r="I293" s="29" t="str">
        <x:f>IF(ISNUMBER(D293),ROUND(D293,8),"")</x:f>
      </x:c>
      <x:c r="J293" s="29" t="n">
        <x:f>IF(ISNUMBER(F293),1,0)</x:f>
        <x:v>0</x:v>
      </x:c>
      <x:c r="K293" s="29" t="n">
        <x:f>IF(COUNTA(A293:F293)=0,0,1)</x:f>
        <x:v>0</x:v>
      </x:c>
    </x:row>
    <x:row r="294" ht="36" customHeight="1">
      <x:c r="A294" s="34"/>
      <x:c r="B294" s="34"/>
      <x:c r="C294" s="35"/>
      <x:c r="D294" s="36"/>
      <x:c r="E294" s="36"/>
      <x:c r="F294" s="37"/>
      <x:c r="G294" s="38" t="n">
        <x:f>IF(K294=0,0,IF(H294="",1,-1))</x:f>
        <x:v>0</x:v>
      </x:c>
      <x:c r="H294" s="33" t="str">
        <x:f>IF(K294=0,"",IF(A294="","Enter an exit ID",IF(IF(IFERROR(OR(CODE(UPPER(LEFT(A294,1)))&lt;65,CODE(UPPER(LEFT(A294,1)))&gt;90),TRUE),TRUE,OR(NOT(ISTEXT(A294)),LEN(A294)&gt;64,LEN(A294)&lt;&gt;LEN(SUBSTITUTE(A294,"*","")),LEN(A294)&lt;&gt;LEN(SUBSTITUTE(A294,"?","")),LEN(A294)&lt;&gt;LEN(SUBSTITUTE(A294,"~","")),LEN(A294)&lt;&gt;LEN(SUBSTITUTE(A294,"=","")),LEN(A294)&lt;&gt;LEN(SUBSTITUTE(A294,"&lt;","")),LEN(A294)&lt;&gt;LEN(SUBSTITUTE(A294,"&gt;","")))),"IDs: text starting with A–Z, up to 64 characters; do not use *, ?, ~, =, &lt; or &gt;. Example: T-001.",IF(COUNTIFS('Exits'!$A$9:$A$608,A294)&lt;&gt;1,"Exit ID is duplicated",IF(B294="","Enter the parent trade ID",IF(IF(IFERROR(OR(CODE(UPPER(LEFT(B294,1)))&lt;65,CODE(UPPER(LEFT(B294,1)))&gt;90),TRUE),TRUE,OR(NOT(ISTEXT(B294)),LEN(B294)&gt;64,LEN(B294)&lt;&gt;LEN(SUBSTITUTE(B294,"*","")),LEN(B294)&lt;&gt;LEN(SUBSTITUTE(B294,"?","")),LEN(B294)&lt;&gt;LEN(SUBSTITUTE(B294,"~","")),LEN(B294)&lt;&gt;LEN(SUBSTITUTE(B294,"=","")),LEN(B294)&lt;&gt;LEN(SUBSTITUTE(B294,"&lt;","")),LEN(B294)&lt;&gt;LEN(SUBSTITUTE(B294,"&gt;","")))),"IDs: text starting with A–Z, up to 64 characters; do not use *, ?, ~, =, &lt; or &gt;. Example: T-001.",IF(COUNTIFS('Trades'!$A$9:$A$208,B294)&lt;&gt;1,"Parent trade ID must match one Trades row",IF(NOT(ISNUMBER(C294)),"Enter a valid closing date/time",IF(OR(C294&lt;1,C294&gt;2958465),"Enter a valid closing date/time",IF(NOT(ISNUMBER(D294)),"Enter a positive closed quantity",IF(OR(D294&lt;=0,D294&gt;1000000,ROUND(D294,8)&lt;&gt;D294),"Enter a positive closed quantity",IF(NOT(ISNUMBER(INDEX('Trades'!$D$9:$D$208,MATCH(B294,'Trades'!$A$9:$A$208,0)))),"Enter a valid opening date/time",IF(C294&lt;INDEX('Trades'!$D$9:$D$208,MATCH(B294,'Trades'!$A$9:$A$208,0)),"Exit precedes the opening",IF(AND(E294&lt;&gt;"",OR(NOT(ISNUMBER(E294)),E294&lt;=0)),"Enter a positive price or leave blank",IF(AND(F294&lt;&gt;"",NOT(ISNUMBER(F294))),"Gross P&amp;L must be numeric or blank",IF(AND(ISNUMBER(F294),OR(ABS(F294)&gt;1000000000,ROUND(F294,2)&lt;&gt;F294)),"Money: at most 2 decimals; absolute input value ≤ 1,000,000,000.",""))))))))))))))))</x:f>
      </x:c>
      <x:c r="I294" s="29" t="str">
        <x:f>IF(ISNUMBER(D294),ROUND(D294,8),"")</x:f>
      </x:c>
      <x:c r="J294" s="29" t="n">
        <x:f>IF(ISNUMBER(F294),1,0)</x:f>
        <x:v>0</x:v>
      </x:c>
      <x:c r="K294" s="29" t="n">
        <x:f>IF(COUNTA(A294:F294)=0,0,1)</x:f>
        <x:v>0</x:v>
      </x:c>
    </x:row>
    <x:row r="295" ht="36" customHeight="1">
      <x:c r="A295" s="34"/>
      <x:c r="B295" s="34"/>
      <x:c r="C295" s="35"/>
      <x:c r="D295" s="36"/>
      <x:c r="E295" s="36"/>
      <x:c r="F295" s="37"/>
      <x:c r="G295" s="38" t="n">
        <x:f>IF(K295=0,0,IF(H295="",1,-1))</x:f>
        <x:v>0</x:v>
      </x:c>
      <x:c r="H295" s="33" t="str">
        <x:f>IF(K295=0,"",IF(A295="","Enter an exit ID",IF(IF(IFERROR(OR(CODE(UPPER(LEFT(A295,1)))&lt;65,CODE(UPPER(LEFT(A295,1)))&gt;90),TRUE),TRUE,OR(NOT(ISTEXT(A295)),LEN(A295)&gt;64,LEN(A295)&lt;&gt;LEN(SUBSTITUTE(A295,"*","")),LEN(A295)&lt;&gt;LEN(SUBSTITUTE(A295,"?","")),LEN(A295)&lt;&gt;LEN(SUBSTITUTE(A295,"~","")),LEN(A295)&lt;&gt;LEN(SUBSTITUTE(A295,"=","")),LEN(A295)&lt;&gt;LEN(SUBSTITUTE(A295,"&lt;","")),LEN(A295)&lt;&gt;LEN(SUBSTITUTE(A295,"&gt;","")))),"IDs: text starting with A–Z, up to 64 characters; do not use *, ?, ~, =, &lt; or &gt;. Example: T-001.",IF(COUNTIFS('Exits'!$A$9:$A$608,A295)&lt;&gt;1,"Exit ID is duplicated",IF(B295="","Enter the parent trade ID",IF(IF(IFERROR(OR(CODE(UPPER(LEFT(B295,1)))&lt;65,CODE(UPPER(LEFT(B295,1)))&gt;90),TRUE),TRUE,OR(NOT(ISTEXT(B295)),LEN(B295)&gt;64,LEN(B295)&lt;&gt;LEN(SUBSTITUTE(B295,"*","")),LEN(B295)&lt;&gt;LEN(SUBSTITUTE(B295,"?","")),LEN(B295)&lt;&gt;LEN(SUBSTITUTE(B295,"~","")),LEN(B295)&lt;&gt;LEN(SUBSTITUTE(B295,"=","")),LEN(B295)&lt;&gt;LEN(SUBSTITUTE(B295,"&lt;","")),LEN(B295)&lt;&gt;LEN(SUBSTITUTE(B295,"&gt;","")))),"IDs: text starting with A–Z, up to 64 characters; do not use *, ?, ~, =, &lt; or &gt;. Example: T-001.",IF(COUNTIFS('Trades'!$A$9:$A$208,B295)&lt;&gt;1,"Parent trade ID must match one Trades row",IF(NOT(ISNUMBER(C295)),"Enter a valid closing date/time",IF(OR(C295&lt;1,C295&gt;2958465),"Enter a valid closing date/time",IF(NOT(ISNUMBER(D295)),"Enter a positive closed quantity",IF(OR(D295&lt;=0,D295&gt;1000000,ROUND(D295,8)&lt;&gt;D295),"Enter a positive closed quantity",IF(NOT(ISNUMBER(INDEX('Trades'!$D$9:$D$208,MATCH(B295,'Trades'!$A$9:$A$208,0)))),"Enter a valid opening date/time",IF(C295&lt;INDEX('Trades'!$D$9:$D$208,MATCH(B295,'Trades'!$A$9:$A$208,0)),"Exit precedes the opening",IF(AND(E295&lt;&gt;"",OR(NOT(ISNUMBER(E295)),E295&lt;=0)),"Enter a positive price or leave blank",IF(AND(F295&lt;&gt;"",NOT(ISNUMBER(F295))),"Gross P&amp;L must be numeric or blank",IF(AND(ISNUMBER(F295),OR(ABS(F295)&gt;1000000000,ROUND(F295,2)&lt;&gt;F295)),"Money: at most 2 decimals; absolute input value ≤ 1,000,000,000.",""))))))))))))))))</x:f>
      </x:c>
      <x:c r="I295" s="29" t="str">
        <x:f>IF(ISNUMBER(D295),ROUND(D295,8),"")</x:f>
      </x:c>
      <x:c r="J295" s="29" t="n">
        <x:f>IF(ISNUMBER(F295),1,0)</x:f>
        <x:v>0</x:v>
      </x:c>
      <x:c r="K295" s="29" t="n">
        <x:f>IF(COUNTA(A295:F295)=0,0,1)</x:f>
        <x:v>0</x:v>
      </x:c>
    </x:row>
    <x:row r="296" ht="36" customHeight="1">
      <x:c r="A296" s="34"/>
      <x:c r="B296" s="34"/>
      <x:c r="C296" s="35"/>
      <x:c r="D296" s="36"/>
      <x:c r="E296" s="36"/>
      <x:c r="F296" s="37"/>
      <x:c r="G296" s="38" t="n">
        <x:f>IF(K296=0,0,IF(H296="",1,-1))</x:f>
        <x:v>0</x:v>
      </x:c>
      <x:c r="H296" s="33" t="str">
        <x:f>IF(K296=0,"",IF(A296="","Enter an exit ID",IF(IF(IFERROR(OR(CODE(UPPER(LEFT(A296,1)))&lt;65,CODE(UPPER(LEFT(A296,1)))&gt;90),TRUE),TRUE,OR(NOT(ISTEXT(A296)),LEN(A296)&gt;64,LEN(A296)&lt;&gt;LEN(SUBSTITUTE(A296,"*","")),LEN(A296)&lt;&gt;LEN(SUBSTITUTE(A296,"?","")),LEN(A296)&lt;&gt;LEN(SUBSTITUTE(A296,"~","")),LEN(A296)&lt;&gt;LEN(SUBSTITUTE(A296,"=","")),LEN(A296)&lt;&gt;LEN(SUBSTITUTE(A296,"&lt;","")),LEN(A296)&lt;&gt;LEN(SUBSTITUTE(A296,"&gt;","")))),"IDs: text starting with A–Z, up to 64 characters; do not use *, ?, ~, =, &lt; or &gt;. Example: T-001.",IF(COUNTIFS('Exits'!$A$9:$A$608,A296)&lt;&gt;1,"Exit ID is duplicated",IF(B296="","Enter the parent trade ID",IF(IF(IFERROR(OR(CODE(UPPER(LEFT(B296,1)))&lt;65,CODE(UPPER(LEFT(B296,1)))&gt;90),TRUE),TRUE,OR(NOT(ISTEXT(B296)),LEN(B296)&gt;64,LEN(B296)&lt;&gt;LEN(SUBSTITUTE(B296,"*","")),LEN(B296)&lt;&gt;LEN(SUBSTITUTE(B296,"?","")),LEN(B296)&lt;&gt;LEN(SUBSTITUTE(B296,"~","")),LEN(B296)&lt;&gt;LEN(SUBSTITUTE(B296,"=","")),LEN(B296)&lt;&gt;LEN(SUBSTITUTE(B296,"&lt;","")),LEN(B296)&lt;&gt;LEN(SUBSTITUTE(B296,"&gt;","")))),"IDs: text starting with A–Z, up to 64 characters; do not use *, ?, ~, =, &lt; or &gt;. Example: T-001.",IF(COUNTIFS('Trades'!$A$9:$A$208,B296)&lt;&gt;1,"Parent trade ID must match one Trades row",IF(NOT(ISNUMBER(C296)),"Enter a valid closing date/time",IF(OR(C296&lt;1,C296&gt;2958465),"Enter a valid closing date/time",IF(NOT(ISNUMBER(D296)),"Enter a positive closed quantity",IF(OR(D296&lt;=0,D296&gt;1000000,ROUND(D296,8)&lt;&gt;D296),"Enter a positive closed quantity",IF(NOT(ISNUMBER(INDEX('Trades'!$D$9:$D$208,MATCH(B296,'Trades'!$A$9:$A$208,0)))),"Enter a valid opening date/time",IF(C296&lt;INDEX('Trades'!$D$9:$D$208,MATCH(B296,'Trades'!$A$9:$A$208,0)),"Exit precedes the opening",IF(AND(E296&lt;&gt;"",OR(NOT(ISNUMBER(E296)),E296&lt;=0)),"Enter a positive price or leave blank",IF(AND(F296&lt;&gt;"",NOT(ISNUMBER(F296))),"Gross P&amp;L must be numeric or blank",IF(AND(ISNUMBER(F296),OR(ABS(F296)&gt;1000000000,ROUND(F296,2)&lt;&gt;F296)),"Money: at most 2 decimals; absolute input value ≤ 1,000,000,000.",""))))))))))))))))</x:f>
      </x:c>
      <x:c r="I296" s="29" t="str">
        <x:f>IF(ISNUMBER(D296),ROUND(D296,8),"")</x:f>
      </x:c>
      <x:c r="J296" s="29" t="n">
        <x:f>IF(ISNUMBER(F296),1,0)</x:f>
        <x:v>0</x:v>
      </x:c>
      <x:c r="K296" s="29" t="n">
        <x:f>IF(COUNTA(A296:F296)=0,0,1)</x:f>
        <x:v>0</x:v>
      </x:c>
    </x:row>
    <x:row r="297" ht="36" customHeight="1">
      <x:c r="A297" s="34"/>
      <x:c r="B297" s="34"/>
      <x:c r="C297" s="35"/>
      <x:c r="D297" s="36"/>
      <x:c r="E297" s="36"/>
      <x:c r="F297" s="37"/>
      <x:c r="G297" s="38" t="n">
        <x:f>IF(K297=0,0,IF(H297="",1,-1))</x:f>
        <x:v>0</x:v>
      </x:c>
      <x:c r="H297" s="33" t="str">
        <x:f>IF(K297=0,"",IF(A297="","Enter an exit ID",IF(IF(IFERROR(OR(CODE(UPPER(LEFT(A297,1)))&lt;65,CODE(UPPER(LEFT(A297,1)))&gt;90),TRUE),TRUE,OR(NOT(ISTEXT(A297)),LEN(A297)&gt;64,LEN(A297)&lt;&gt;LEN(SUBSTITUTE(A297,"*","")),LEN(A297)&lt;&gt;LEN(SUBSTITUTE(A297,"?","")),LEN(A297)&lt;&gt;LEN(SUBSTITUTE(A297,"~","")),LEN(A297)&lt;&gt;LEN(SUBSTITUTE(A297,"=","")),LEN(A297)&lt;&gt;LEN(SUBSTITUTE(A297,"&lt;","")),LEN(A297)&lt;&gt;LEN(SUBSTITUTE(A297,"&gt;","")))),"IDs: text starting with A–Z, up to 64 characters; do not use *, ?, ~, =, &lt; or &gt;. Example: T-001.",IF(COUNTIFS('Exits'!$A$9:$A$608,A297)&lt;&gt;1,"Exit ID is duplicated",IF(B297="","Enter the parent trade ID",IF(IF(IFERROR(OR(CODE(UPPER(LEFT(B297,1)))&lt;65,CODE(UPPER(LEFT(B297,1)))&gt;90),TRUE),TRUE,OR(NOT(ISTEXT(B297)),LEN(B297)&gt;64,LEN(B297)&lt;&gt;LEN(SUBSTITUTE(B297,"*","")),LEN(B297)&lt;&gt;LEN(SUBSTITUTE(B297,"?","")),LEN(B297)&lt;&gt;LEN(SUBSTITUTE(B297,"~","")),LEN(B297)&lt;&gt;LEN(SUBSTITUTE(B297,"=","")),LEN(B297)&lt;&gt;LEN(SUBSTITUTE(B297,"&lt;","")),LEN(B297)&lt;&gt;LEN(SUBSTITUTE(B297,"&gt;","")))),"IDs: text starting with A–Z, up to 64 characters; do not use *, ?, ~, =, &lt; or &gt;. Example: T-001.",IF(COUNTIFS('Trades'!$A$9:$A$208,B297)&lt;&gt;1,"Parent trade ID must match one Trades row",IF(NOT(ISNUMBER(C297)),"Enter a valid closing date/time",IF(OR(C297&lt;1,C297&gt;2958465),"Enter a valid closing date/time",IF(NOT(ISNUMBER(D297)),"Enter a positive closed quantity",IF(OR(D297&lt;=0,D297&gt;1000000,ROUND(D297,8)&lt;&gt;D297),"Enter a positive closed quantity",IF(NOT(ISNUMBER(INDEX('Trades'!$D$9:$D$208,MATCH(B297,'Trades'!$A$9:$A$208,0)))),"Enter a valid opening date/time",IF(C297&lt;INDEX('Trades'!$D$9:$D$208,MATCH(B297,'Trades'!$A$9:$A$208,0)),"Exit precedes the opening",IF(AND(E297&lt;&gt;"",OR(NOT(ISNUMBER(E297)),E297&lt;=0)),"Enter a positive price or leave blank",IF(AND(F297&lt;&gt;"",NOT(ISNUMBER(F297))),"Gross P&amp;L must be numeric or blank",IF(AND(ISNUMBER(F297),OR(ABS(F297)&gt;1000000000,ROUND(F297,2)&lt;&gt;F297)),"Money: at most 2 decimals; absolute input value ≤ 1,000,000,000.",""))))))))))))))))</x:f>
      </x:c>
      <x:c r="I297" s="29" t="str">
        <x:f>IF(ISNUMBER(D297),ROUND(D297,8),"")</x:f>
      </x:c>
      <x:c r="J297" s="29" t="n">
        <x:f>IF(ISNUMBER(F297),1,0)</x:f>
        <x:v>0</x:v>
      </x:c>
      <x:c r="K297" s="29" t="n">
        <x:f>IF(COUNTA(A297:F297)=0,0,1)</x:f>
        <x:v>0</x:v>
      </x:c>
    </x:row>
    <x:row r="298" ht="36" customHeight="1">
      <x:c r="A298" s="34"/>
      <x:c r="B298" s="34"/>
      <x:c r="C298" s="35"/>
      <x:c r="D298" s="36"/>
      <x:c r="E298" s="36"/>
      <x:c r="F298" s="37"/>
      <x:c r="G298" s="38" t="n">
        <x:f>IF(K298=0,0,IF(H298="",1,-1))</x:f>
        <x:v>0</x:v>
      </x:c>
      <x:c r="H298" s="33" t="str">
        <x:f>IF(K298=0,"",IF(A298="","Enter an exit ID",IF(IF(IFERROR(OR(CODE(UPPER(LEFT(A298,1)))&lt;65,CODE(UPPER(LEFT(A298,1)))&gt;90),TRUE),TRUE,OR(NOT(ISTEXT(A298)),LEN(A298)&gt;64,LEN(A298)&lt;&gt;LEN(SUBSTITUTE(A298,"*","")),LEN(A298)&lt;&gt;LEN(SUBSTITUTE(A298,"?","")),LEN(A298)&lt;&gt;LEN(SUBSTITUTE(A298,"~","")),LEN(A298)&lt;&gt;LEN(SUBSTITUTE(A298,"=","")),LEN(A298)&lt;&gt;LEN(SUBSTITUTE(A298,"&lt;","")),LEN(A298)&lt;&gt;LEN(SUBSTITUTE(A298,"&gt;","")))),"IDs: text starting with A–Z, up to 64 characters; do not use *, ?, ~, =, &lt; or &gt;. Example: T-001.",IF(COUNTIFS('Exits'!$A$9:$A$608,A298)&lt;&gt;1,"Exit ID is duplicated",IF(B298="","Enter the parent trade ID",IF(IF(IFERROR(OR(CODE(UPPER(LEFT(B298,1)))&lt;65,CODE(UPPER(LEFT(B298,1)))&gt;90),TRUE),TRUE,OR(NOT(ISTEXT(B298)),LEN(B298)&gt;64,LEN(B298)&lt;&gt;LEN(SUBSTITUTE(B298,"*","")),LEN(B298)&lt;&gt;LEN(SUBSTITUTE(B298,"?","")),LEN(B298)&lt;&gt;LEN(SUBSTITUTE(B298,"~","")),LEN(B298)&lt;&gt;LEN(SUBSTITUTE(B298,"=","")),LEN(B298)&lt;&gt;LEN(SUBSTITUTE(B298,"&lt;","")),LEN(B298)&lt;&gt;LEN(SUBSTITUTE(B298,"&gt;","")))),"IDs: text starting with A–Z, up to 64 characters; do not use *, ?, ~, =, &lt; or &gt;. Example: T-001.",IF(COUNTIFS('Trades'!$A$9:$A$208,B298)&lt;&gt;1,"Parent trade ID must match one Trades row",IF(NOT(ISNUMBER(C298)),"Enter a valid closing date/time",IF(OR(C298&lt;1,C298&gt;2958465),"Enter a valid closing date/time",IF(NOT(ISNUMBER(D298)),"Enter a positive closed quantity",IF(OR(D298&lt;=0,D298&gt;1000000,ROUND(D298,8)&lt;&gt;D298),"Enter a positive closed quantity",IF(NOT(ISNUMBER(INDEX('Trades'!$D$9:$D$208,MATCH(B298,'Trades'!$A$9:$A$208,0)))),"Enter a valid opening date/time",IF(C298&lt;INDEX('Trades'!$D$9:$D$208,MATCH(B298,'Trades'!$A$9:$A$208,0)),"Exit precedes the opening",IF(AND(E298&lt;&gt;"",OR(NOT(ISNUMBER(E298)),E298&lt;=0)),"Enter a positive price or leave blank",IF(AND(F298&lt;&gt;"",NOT(ISNUMBER(F298))),"Gross P&amp;L must be numeric or blank",IF(AND(ISNUMBER(F298),OR(ABS(F298)&gt;1000000000,ROUND(F298,2)&lt;&gt;F298)),"Money: at most 2 decimals; absolute input value ≤ 1,000,000,000.",""))))))))))))))))</x:f>
      </x:c>
      <x:c r="I298" s="29" t="str">
        <x:f>IF(ISNUMBER(D298),ROUND(D298,8),"")</x:f>
      </x:c>
      <x:c r="J298" s="29" t="n">
        <x:f>IF(ISNUMBER(F298),1,0)</x:f>
        <x:v>0</x:v>
      </x:c>
      <x:c r="K298" s="29" t="n">
        <x:f>IF(COUNTA(A298:F298)=0,0,1)</x:f>
        <x:v>0</x:v>
      </x:c>
    </x:row>
    <x:row r="299" ht="36" customHeight="1">
      <x:c r="A299" s="34"/>
      <x:c r="B299" s="34"/>
      <x:c r="C299" s="35"/>
      <x:c r="D299" s="36"/>
      <x:c r="E299" s="36"/>
      <x:c r="F299" s="37"/>
      <x:c r="G299" s="38" t="n">
        <x:f>IF(K299=0,0,IF(H299="",1,-1))</x:f>
        <x:v>0</x:v>
      </x:c>
      <x:c r="H299" s="33" t="str">
        <x:f>IF(K299=0,"",IF(A299="","Enter an exit ID",IF(IF(IFERROR(OR(CODE(UPPER(LEFT(A299,1)))&lt;65,CODE(UPPER(LEFT(A299,1)))&gt;90),TRUE),TRUE,OR(NOT(ISTEXT(A299)),LEN(A299)&gt;64,LEN(A299)&lt;&gt;LEN(SUBSTITUTE(A299,"*","")),LEN(A299)&lt;&gt;LEN(SUBSTITUTE(A299,"?","")),LEN(A299)&lt;&gt;LEN(SUBSTITUTE(A299,"~","")),LEN(A299)&lt;&gt;LEN(SUBSTITUTE(A299,"=","")),LEN(A299)&lt;&gt;LEN(SUBSTITUTE(A299,"&lt;","")),LEN(A299)&lt;&gt;LEN(SUBSTITUTE(A299,"&gt;","")))),"IDs: text starting with A–Z, up to 64 characters; do not use *, ?, ~, =, &lt; or &gt;. Example: T-001.",IF(COUNTIFS('Exits'!$A$9:$A$608,A299)&lt;&gt;1,"Exit ID is duplicated",IF(B299="","Enter the parent trade ID",IF(IF(IFERROR(OR(CODE(UPPER(LEFT(B299,1)))&lt;65,CODE(UPPER(LEFT(B299,1)))&gt;90),TRUE),TRUE,OR(NOT(ISTEXT(B299)),LEN(B299)&gt;64,LEN(B299)&lt;&gt;LEN(SUBSTITUTE(B299,"*","")),LEN(B299)&lt;&gt;LEN(SUBSTITUTE(B299,"?","")),LEN(B299)&lt;&gt;LEN(SUBSTITUTE(B299,"~","")),LEN(B299)&lt;&gt;LEN(SUBSTITUTE(B299,"=","")),LEN(B299)&lt;&gt;LEN(SUBSTITUTE(B299,"&lt;","")),LEN(B299)&lt;&gt;LEN(SUBSTITUTE(B299,"&gt;","")))),"IDs: text starting with A–Z, up to 64 characters; do not use *, ?, ~, =, &lt; or &gt;. Example: T-001.",IF(COUNTIFS('Trades'!$A$9:$A$208,B299)&lt;&gt;1,"Parent trade ID must match one Trades row",IF(NOT(ISNUMBER(C299)),"Enter a valid closing date/time",IF(OR(C299&lt;1,C299&gt;2958465),"Enter a valid closing date/time",IF(NOT(ISNUMBER(D299)),"Enter a positive closed quantity",IF(OR(D299&lt;=0,D299&gt;1000000,ROUND(D299,8)&lt;&gt;D299),"Enter a positive closed quantity",IF(NOT(ISNUMBER(INDEX('Trades'!$D$9:$D$208,MATCH(B299,'Trades'!$A$9:$A$208,0)))),"Enter a valid opening date/time",IF(C299&lt;INDEX('Trades'!$D$9:$D$208,MATCH(B299,'Trades'!$A$9:$A$208,0)),"Exit precedes the opening",IF(AND(E299&lt;&gt;"",OR(NOT(ISNUMBER(E299)),E299&lt;=0)),"Enter a positive price or leave blank",IF(AND(F299&lt;&gt;"",NOT(ISNUMBER(F299))),"Gross P&amp;L must be numeric or blank",IF(AND(ISNUMBER(F299),OR(ABS(F299)&gt;1000000000,ROUND(F299,2)&lt;&gt;F299)),"Money: at most 2 decimals; absolute input value ≤ 1,000,000,000.",""))))))))))))))))</x:f>
      </x:c>
      <x:c r="I299" s="29" t="str">
        <x:f>IF(ISNUMBER(D299),ROUND(D299,8),"")</x:f>
      </x:c>
      <x:c r="J299" s="29" t="n">
        <x:f>IF(ISNUMBER(F299),1,0)</x:f>
        <x:v>0</x:v>
      </x:c>
      <x:c r="K299" s="29" t="n">
        <x:f>IF(COUNTA(A299:F299)=0,0,1)</x:f>
        <x:v>0</x:v>
      </x:c>
    </x:row>
    <x:row r="300" ht="36" customHeight="1">
      <x:c r="A300" s="34"/>
      <x:c r="B300" s="34"/>
      <x:c r="C300" s="35"/>
      <x:c r="D300" s="36"/>
      <x:c r="E300" s="36"/>
      <x:c r="F300" s="37"/>
      <x:c r="G300" s="38" t="n">
        <x:f>IF(K300=0,0,IF(H300="",1,-1))</x:f>
        <x:v>0</x:v>
      </x:c>
      <x:c r="H300" s="33" t="str">
        <x:f>IF(K300=0,"",IF(A300="","Enter an exit ID",IF(IF(IFERROR(OR(CODE(UPPER(LEFT(A300,1)))&lt;65,CODE(UPPER(LEFT(A300,1)))&gt;90),TRUE),TRUE,OR(NOT(ISTEXT(A300)),LEN(A300)&gt;64,LEN(A300)&lt;&gt;LEN(SUBSTITUTE(A300,"*","")),LEN(A300)&lt;&gt;LEN(SUBSTITUTE(A300,"?","")),LEN(A300)&lt;&gt;LEN(SUBSTITUTE(A300,"~","")),LEN(A300)&lt;&gt;LEN(SUBSTITUTE(A300,"=","")),LEN(A300)&lt;&gt;LEN(SUBSTITUTE(A300,"&lt;","")),LEN(A300)&lt;&gt;LEN(SUBSTITUTE(A300,"&gt;","")))),"IDs: text starting with A–Z, up to 64 characters; do not use *, ?, ~, =, &lt; or &gt;. Example: T-001.",IF(COUNTIFS('Exits'!$A$9:$A$608,A300)&lt;&gt;1,"Exit ID is duplicated",IF(B300="","Enter the parent trade ID",IF(IF(IFERROR(OR(CODE(UPPER(LEFT(B300,1)))&lt;65,CODE(UPPER(LEFT(B300,1)))&gt;90),TRUE),TRUE,OR(NOT(ISTEXT(B300)),LEN(B300)&gt;64,LEN(B300)&lt;&gt;LEN(SUBSTITUTE(B300,"*","")),LEN(B300)&lt;&gt;LEN(SUBSTITUTE(B300,"?","")),LEN(B300)&lt;&gt;LEN(SUBSTITUTE(B300,"~","")),LEN(B300)&lt;&gt;LEN(SUBSTITUTE(B300,"=","")),LEN(B300)&lt;&gt;LEN(SUBSTITUTE(B300,"&lt;","")),LEN(B300)&lt;&gt;LEN(SUBSTITUTE(B300,"&gt;","")))),"IDs: text starting with A–Z, up to 64 characters; do not use *, ?, ~, =, &lt; or &gt;. Example: T-001.",IF(COUNTIFS('Trades'!$A$9:$A$208,B300)&lt;&gt;1,"Parent trade ID must match one Trades row",IF(NOT(ISNUMBER(C300)),"Enter a valid closing date/time",IF(OR(C300&lt;1,C300&gt;2958465),"Enter a valid closing date/time",IF(NOT(ISNUMBER(D300)),"Enter a positive closed quantity",IF(OR(D300&lt;=0,D300&gt;1000000,ROUND(D300,8)&lt;&gt;D300),"Enter a positive closed quantity",IF(NOT(ISNUMBER(INDEX('Trades'!$D$9:$D$208,MATCH(B300,'Trades'!$A$9:$A$208,0)))),"Enter a valid opening date/time",IF(C300&lt;INDEX('Trades'!$D$9:$D$208,MATCH(B300,'Trades'!$A$9:$A$208,0)),"Exit precedes the opening",IF(AND(E300&lt;&gt;"",OR(NOT(ISNUMBER(E300)),E300&lt;=0)),"Enter a positive price or leave blank",IF(AND(F300&lt;&gt;"",NOT(ISNUMBER(F300))),"Gross P&amp;L must be numeric or blank",IF(AND(ISNUMBER(F300),OR(ABS(F300)&gt;1000000000,ROUND(F300,2)&lt;&gt;F300)),"Money: at most 2 decimals; absolute input value ≤ 1,000,000,000.",""))))))))))))))))</x:f>
      </x:c>
      <x:c r="I300" s="29" t="str">
        <x:f>IF(ISNUMBER(D300),ROUND(D300,8),"")</x:f>
      </x:c>
      <x:c r="J300" s="29" t="n">
        <x:f>IF(ISNUMBER(F300),1,0)</x:f>
        <x:v>0</x:v>
      </x:c>
      <x:c r="K300" s="29" t="n">
        <x:f>IF(COUNTA(A300:F300)=0,0,1)</x:f>
        <x:v>0</x:v>
      </x:c>
    </x:row>
    <x:row r="301" ht="36" customHeight="1">
      <x:c r="A301" s="34"/>
      <x:c r="B301" s="34"/>
      <x:c r="C301" s="35"/>
      <x:c r="D301" s="36"/>
      <x:c r="E301" s="36"/>
      <x:c r="F301" s="37"/>
      <x:c r="G301" s="38" t="n">
        <x:f>IF(K301=0,0,IF(H301="",1,-1))</x:f>
        <x:v>0</x:v>
      </x:c>
      <x:c r="H301" s="33" t="str">
        <x:f>IF(K301=0,"",IF(A301="","Enter an exit ID",IF(IF(IFERROR(OR(CODE(UPPER(LEFT(A301,1)))&lt;65,CODE(UPPER(LEFT(A301,1)))&gt;90),TRUE),TRUE,OR(NOT(ISTEXT(A301)),LEN(A301)&gt;64,LEN(A301)&lt;&gt;LEN(SUBSTITUTE(A301,"*","")),LEN(A301)&lt;&gt;LEN(SUBSTITUTE(A301,"?","")),LEN(A301)&lt;&gt;LEN(SUBSTITUTE(A301,"~","")),LEN(A301)&lt;&gt;LEN(SUBSTITUTE(A301,"=","")),LEN(A301)&lt;&gt;LEN(SUBSTITUTE(A301,"&lt;","")),LEN(A301)&lt;&gt;LEN(SUBSTITUTE(A301,"&gt;","")))),"IDs: text starting with A–Z, up to 64 characters; do not use *, ?, ~, =, &lt; or &gt;. Example: T-001.",IF(COUNTIFS('Exits'!$A$9:$A$608,A301)&lt;&gt;1,"Exit ID is duplicated",IF(B301="","Enter the parent trade ID",IF(IF(IFERROR(OR(CODE(UPPER(LEFT(B301,1)))&lt;65,CODE(UPPER(LEFT(B301,1)))&gt;90),TRUE),TRUE,OR(NOT(ISTEXT(B301)),LEN(B301)&gt;64,LEN(B301)&lt;&gt;LEN(SUBSTITUTE(B301,"*","")),LEN(B301)&lt;&gt;LEN(SUBSTITUTE(B301,"?","")),LEN(B301)&lt;&gt;LEN(SUBSTITUTE(B301,"~","")),LEN(B301)&lt;&gt;LEN(SUBSTITUTE(B301,"=","")),LEN(B301)&lt;&gt;LEN(SUBSTITUTE(B301,"&lt;","")),LEN(B301)&lt;&gt;LEN(SUBSTITUTE(B301,"&gt;","")))),"IDs: text starting with A–Z, up to 64 characters; do not use *, ?, ~, =, &lt; or &gt;. Example: T-001.",IF(COUNTIFS('Trades'!$A$9:$A$208,B301)&lt;&gt;1,"Parent trade ID must match one Trades row",IF(NOT(ISNUMBER(C301)),"Enter a valid closing date/time",IF(OR(C301&lt;1,C301&gt;2958465),"Enter a valid closing date/time",IF(NOT(ISNUMBER(D301)),"Enter a positive closed quantity",IF(OR(D301&lt;=0,D301&gt;1000000,ROUND(D301,8)&lt;&gt;D301),"Enter a positive closed quantity",IF(NOT(ISNUMBER(INDEX('Trades'!$D$9:$D$208,MATCH(B301,'Trades'!$A$9:$A$208,0)))),"Enter a valid opening date/time",IF(C301&lt;INDEX('Trades'!$D$9:$D$208,MATCH(B301,'Trades'!$A$9:$A$208,0)),"Exit precedes the opening",IF(AND(E301&lt;&gt;"",OR(NOT(ISNUMBER(E301)),E301&lt;=0)),"Enter a positive price or leave blank",IF(AND(F301&lt;&gt;"",NOT(ISNUMBER(F301))),"Gross P&amp;L must be numeric or blank",IF(AND(ISNUMBER(F301),OR(ABS(F301)&gt;1000000000,ROUND(F301,2)&lt;&gt;F301)),"Money: at most 2 decimals; absolute input value ≤ 1,000,000,000.",""))))))))))))))))</x:f>
      </x:c>
      <x:c r="I301" s="29" t="str">
        <x:f>IF(ISNUMBER(D301),ROUND(D301,8),"")</x:f>
      </x:c>
      <x:c r="J301" s="29" t="n">
        <x:f>IF(ISNUMBER(F301),1,0)</x:f>
        <x:v>0</x:v>
      </x:c>
      <x:c r="K301" s="29" t="n">
        <x:f>IF(COUNTA(A301:F301)=0,0,1)</x:f>
        <x:v>0</x:v>
      </x:c>
    </x:row>
    <x:row r="302" ht="36" customHeight="1">
      <x:c r="A302" s="34"/>
      <x:c r="B302" s="34"/>
      <x:c r="C302" s="35"/>
      <x:c r="D302" s="36"/>
      <x:c r="E302" s="36"/>
      <x:c r="F302" s="37"/>
      <x:c r="G302" s="38" t="n">
        <x:f>IF(K302=0,0,IF(H302="",1,-1))</x:f>
        <x:v>0</x:v>
      </x:c>
      <x:c r="H302" s="33" t="str">
        <x:f>IF(K302=0,"",IF(A302="","Enter an exit ID",IF(IF(IFERROR(OR(CODE(UPPER(LEFT(A302,1)))&lt;65,CODE(UPPER(LEFT(A302,1)))&gt;90),TRUE),TRUE,OR(NOT(ISTEXT(A302)),LEN(A302)&gt;64,LEN(A302)&lt;&gt;LEN(SUBSTITUTE(A302,"*","")),LEN(A302)&lt;&gt;LEN(SUBSTITUTE(A302,"?","")),LEN(A302)&lt;&gt;LEN(SUBSTITUTE(A302,"~","")),LEN(A302)&lt;&gt;LEN(SUBSTITUTE(A302,"=","")),LEN(A302)&lt;&gt;LEN(SUBSTITUTE(A302,"&lt;","")),LEN(A302)&lt;&gt;LEN(SUBSTITUTE(A302,"&gt;","")))),"IDs: text starting with A–Z, up to 64 characters; do not use *, ?, ~, =, &lt; or &gt;. Example: T-001.",IF(COUNTIFS('Exits'!$A$9:$A$608,A302)&lt;&gt;1,"Exit ID is duplicated",IF(B302="","Enter the parent trade ID",IF(IF(IFERROR(OR(CODE(UPPER(LEFT(B302,1)))&lt;65,CODE(UPPER(LEFT(B302,1)))&gt;90),TRUE),TRUE,OR(NOT(ISTEXT(B302)),LEN(B302)&gt;64,LEN(B302)&lt;&gt;LEN(SUBSTITUTE(B302,"*","")),LEN(B302)&lt;&gt;LEN(SUBSTITUTE(B302,"?","")),LEN(B302)&lt;&gt;LEN(SUBSTITUTE(B302,"~","")),LEN(B302)&lt;&gt;LEN(SUBSTITUTE(B302,"=","")),LEN(B302)&lt;&gt;LEN(SUBSTITUTE(B302,"&lt;","")),LEN(B302)&lt;&gt;LEN(SUBSTITUTE(B302,"&gt;","")))),"IDs: text starting with A–Z, up to 64 characters; do not use *, ?, ~, =, &lt; or &gt;. Example: T-001.",IF(COUNTIFS('Trades'!$A$9:$A$208,B302)&lt;&gt;1,"Parent trade ID must match one Trades row",IF(NOT(ISNUMBER(C302)),"Enter a valid closing date/time",IF(OR(C302&lt;1,C302&gt;2958465),"Enter a valid closing date/time",IF(NOT(ISNUMBER(D302)),"Enter a positive closed quantity",IF(OR(D302&lt;=0,D302&gt;1000000,ROUND(D302,8)&lt;&gt;D302),"Enter a positive closed quantity",IF(NOT(ISNUMBER(INDEX('Trades'!$D$9:$D$208,MATCH(B302,'Trades'!$A$9:$A$208,0)))),"Enter a valid opening date/time",IF(C302&lt;INDEX('Trades'!$D$9:$D$208,MATCH(B302,'Trades'!$A$9:$A$208,0)),"Exit precedes the opening",IF(AND(E302&lt;&gt;"",OR(NOT(ISNUMBER(E302)),E302&lt;=0)),"Enter a positive price or leave blank",IF(AND(F302&lt;&gt;"",NOT(ISNUMBER(F302))),"Gross P&amp;L must be numeric or blank",IF(AND(ISNUMBER(F302),OR(ABS(F302)&gt;1000000000,ROUND(F302,2)&lt;&gt;F302)),"Money: at most 2 decimals; absolute input value ≤ 1,000,000,000.",""))))))))))))))))</x:f>
      </x:c>
      <x:c r="I302" s="29" t="str">
        <x:f>IF(ISNUMBER(D302),ROUND(D302,8),"")</x:f>
      </x:c>
      <x:c r="J302" s="29" t="n">
        <x:f>IF(ISNUMBER(F302),1,0)</x:f>
        <x:v>0</x:v>
      </x:c>
      <x:c r="K302" s="29" t="n">
        <x:f>IF(COUNTA(A302:F302)=0,0,1)</x:f>
        <x:v>0</x:v>
      </x:c>
    </x:row>
    <x:row r="303" ht="36" customHeight="1">
      <x:c r="A303" s="34"/>
      <x:c r="B303" s="34"/>
      <x:c r="C303" s="35"/>
      <x:c r="D303" s="36"/>
      <x:c r="E303" s="36"/>
      <x:c r="F303" s="37"/>
      <x:c r="G303" s="38" t="n">
        <x:f>IF(K303=0,0,IF(H303="",1,-1))</x:f>
        <x:v>0</x:v>
      </x:c>
      <x:c r="H303" s="33" t="str">
        <x:f>IF(K303=0,"",IF(A303="","Enter an exit ID",IF(IF(IFERROR(OR(CODE(UPPER(LEFT(A303,1)))&lt;65,CODE(UPPER(LEFT(A303,1)))&gt;90),TRUE),TRUE,OR(NOT(ISTEXT(A303)),LEN(A303)&gt;64,LEN(A303)&lt;&gt;LEN(SUBSTITUTE(A303,"*","")),LEN(A303)&lt;&gt;LEN(SUBSTITUTE(A303,"?","")),LEN(A303)&lt;&gt;LEN(SUBSTITUTE(A303,"~","")),LEN(A303)&lt;&gt;LEN(SUBSTITUTE(A303,"=","")),LEN(A303)&lt;&gt;LEN(SUBSTITUTE(A303,"&lt;","")),LEN(A303)&lt;&gt;LEN(SUBSTITUTE(A303,"&gt;","")))),"IDs: text starting with A–Z, up to 64 characters; do not use *, ?, ~, =, &lt; or &gt;. Example: T-001.",IF(COUNTIFS('Exits'!$A$9:$A$608,A303)&lt;&gt;1,"Exit ID is duplicated",IF(B303="","Enter the parent trade ID",IF(IF(IFERROR(OR(CODE(UPPER(LEFT(B303,1)))&lt;65,CODE(UPPER(LEFT(B303,1)))&gt;90),TRUE),TRUE,OR(NOT(ISTEXT(B303)),LEN(B303)&gt;64,LEN(B303)&lt;&gt;LEN(SUBSTITUTE(B303,"*","")),LEN(B303)&lt;&gt;LEN(SUBSTITUTE(B303,"?","")),LEN(B303)&lt;&gt;LEN(SUBSTITUTE(B303,"~","")),LEN(B303)&lt;&gt;LEN(SUBSTITUTE(B303,"=","")),LEN(B303)&lt;&gt;LEN(SUBSTITUTE(B303,"&lt;","")),LEN(B303)&lt;&gt;LEN(SUBSTITUTE(B303,"&gt;","")))),"IDs: text starting with A–Z, up to 64 characters; do not use *, ?, ~, =, &lt; or &gt;. Example: T-001.",IF(COUNTIFS('Trades'!$A$9:$A$208,B303)&lt;&gt;1,"Parent trade ID must match one Trades row",IF(NOT(ISNUMBER(C303)),"Enter a valid closing date/time",IF(OR(C303&lt;1,C303&gt;2958465),"Enter a valid closing date/time",IF(NOT(ISNUMBER(D303)),"Enter a positive closed quantity",IF(OR(D303&lt;=0,D303&gt;1000000,ROUND(D303,8)&lt;&gt;D303),"Enter a positive closed quantity",IF(NOT(ISNUMBER(INDEX('Trades'!$D$9:$D$208,MATCH(B303,'Trades'!$A$9:$A$208,0)))),"Enter a valid opening date/time",IF(C303&lt;INDEX('Trades'!$D$9:$D$208,MATCH(B303,'Trades'!$A$9:$A$208,0)),"Exit precedes the opening",IF(AND(E303&lt;&gt;"",OR(NOT(ISNUMBER(E303)),E303&lt;=0)),"Enter a positive price or leave blank",IF(AND(F303&lt;&gt;"",NOT(ISNUMBER(F303))),"Gross P&amp;L must be numeric or blank",IF(AND(ISNUMBER(F303),OR(ABS(F303)&gt;1000000000,ROUND(F303,2)&lt;&gt;F303)),"Money: at most 2 decimals; absolute input value ≤ 1,000,000,000.",""))))))))))))))))</x:f>
      </x:c>
      <x:c r="I303" s="29" t="str">
        <x:f>IF(ISNUMBER(D303),ROUND(D303,8),"")</x:f>
      </x:c>
      <x:c r="J303" s="29" t="n">
        <x:f>IF(ISNUMBER(F303),1,0)</x:f>
        <x:v>0</x:v>
      </x:c>
      <x:c r="K303" s="29" t="n">
        <x:f>IF(COUNTA(A303:F303)=0,0,1)</x:f>
        <x:v>0</x:v>
      </x:c>
    </x:row>
    <x:row r="304" ht="36" customHeight="1">
      <x:c r="A304" s="34"/>
      <x:c r="B304" s="34"/>
      <x:c r="C304" s="35"/>
      <x:c r="D304" s="36"/>
      <x:c r="E304" s="36"/>
      <x:c r="F304" s="37"/>
      <x:c r="G304" s="38" t="n">
        <x:f>IF(K304=0,0,IF(H304="",1,-1))</x:f>
        <x:v>0</x:v>
      </x:c>
      <x:c r="H304" s="33" t="str">
        <x:f>IF(K304=0,"",IF(A304="","Enter an exit ID",IF(IF(IFERROR(OR(CODE(UPPER(LEFT(A304,1)))&lt;65,CODE(UPPER(LEFT(A304,1)))&gt;90),TRUE),TRUE,OR(NOT(ISTEXT(A304)),LEN(A304)&gt;64,LEN(A304)&lt;&gt;LEN(SUBSTITUTE(A304,"*","")),LEN(A304)&lt;&gt;LEN(SUBSTITUTE(A304,"?","")),LEN(A304)&lt;&gt;LEN(SUBSTITUTE(A304,"~","")),LEN(A304)&lt;&gt;LEN(SUBSTITUTE(A304,"=","")),LEN(A304)&lt;&gt;LEN(SUBSTITUTE(A304,"&lt;","")),LEN(A304)&lt;&gt;LEN(SUBSTITUTE(A304,"&gt;","")))),"IDs: text starting with A–Z, up to 64 characters; do not use *, ?, ~, =, &lt; or &gt;. Example: T-001.",IF(COUNTIFS('Exits'!$A$9:$A$608,A304)&lt;&gt;1,"Exit ID is duplicated",IF(B304="","Enter the parent trade ID",IF(IF(IFERROR(OR(CODE(UPPER(LEFT(B304,1)))&lt;65,CODE(UPPER(LEFT(B304,1)))&gt;90),TRUE),TRUE,OR(NOT(ISTEXT(B304)),LEN(B304)&gt;64,LEN(B304)&lt;&gt;LEN(SUBSTITUTE(B304,"*","")),LEN(B304)&lt;&gt;LEN(SUBSTITUTE(B304,"?","")),LEN(B304)&lt;&gt;LEN(SUBSTITUTE(B304,"~","")),LEN(B304)&lt;&gt;LEN(SUBSTITUTE(B304,"=","")),LEN(B304)&lt;&gt;LEN(SUBSTITUTE(B304,"&lt;","")),LEN(B304)&lt;&gt;LEN(SUBSTITUTE(B304,"&gt;","")))),"IDs: text starting with A–Z, up to 64 characters; do not use *, ?, ~, =, &lt; or &gt;. Example: T-001.",IF(COUNTIFS('Trades'!$A$9:$A$208,B304)&lt;&gt;1,"Parent trade ID must match one Trades row",IF(NOT(ISNUMBER(C304)),"Enter a valid closing date/time",IF(OR(C304&lt;1,C304&gt;2958465),"Enter a valid closing date/time",IF(NOT(ISNUMBER(D304)),"Enter a positive closed quantity",IF(OR(D304&lt;=0,D304&gt;1000000,ROUND(D304,8)&lt;&gt;D304),"Enter a positive closed quantity",IF(NOT(ISNUMBER(INDEX('Trades'!$D$9:$D$208,MATCH(B304,'Trades'!$A$9:$A$208,0)))),"Enter a valid opening date/time",IF(C304&lt;INDEX('Trades'!$D$9:$D$208,MATCH(B304,'Trades'!$A$9:$A$208,0)),"Exit precedes the opening",IF(AND(E304&lt;&gt;"",OR(NOT(ISNUMBER(E304)),E304&lt;=0)),"Enter a positive price or leave blank",IF(AND(F304&lt;&gt;"",NOT(ISNUMBER(F304))),"Gross P&amp;L must be numeric or blank",IF(AND(ISNUMBER(F304),OR(ABS(F304)&gt;1000000000,ROUND(F304,2)&lt;&gt;F304)),"Money: at most 2 decimals; absolute input value ≤ 1,000,000,000.",""))))))))))))))))</x:f>
      </x:c>
      <x:c r="I304" s="29" t="str">
        <x:f>IF(ISNUMBER(D304),ROUND(D304,8),"")</x:f>
      </x:c>
      <x:c r="J304" s="29" t="n">
        <x:f>IF(ISNUMBER(F304),1,0)</x:f>
        <x:v>0</x:v>
      </x:c>
      <x:c r="K304" s="29" t="n">
        <x:f>IF(COUNTA(A304:F304)=0,0,1)</x:f>
        <x:v>0</x:v>
      </x:c>
    </x:row>
    <x:row r="305" ht="36" customHeight="1">
      <x:c r="A305" s="34"/>
      <x:c r="B305" s="34"/>
      <x:c r="C305" s="35"/>
      <x:c r="D305" s="36"/>
      <x:c r="E305" s="36"/>
      <x:c r="F305" s="37"/>
      <x:c r="G305" s="38" t="n">
        <x:f>IF(K305=0,0,IF(H305="",1,-1))</x:f>
        <x:v>0</x:v>
      </x:c>
      <x:c r="H305" s="33" t="str">
        <x:f>IF(K305=0,"",IF(A305="","Enter an exit ID",IF(IF(IFERROR(OR(CODE(UPPER(LEFT(A305,1)))&lt;65,CODE(UPPER(LEFT(A305,1)))&gt;90),TRUE),TRUE,OR(NOT(ISTEXT(A305)),LEN(A305)&gt;64,LEN(A305)&lt;&gt;LEN(SUBSTITUTE(A305,"*","")),LEN(A305)&lt;&gt;LEN(SUBSTITUTE(A305,"?","")),LEN(A305)&lt;&gt;LEN(SUBSTITUTE(A305,"~","")),LEN(A305)&lt;&gt;LEN(SUBSTITUTE(A305,"=","")),LEN(A305)&lt;&gt;LEN(SUBSTITUTE(A305,"&lt;","")),LEN(A305)&lt;&gt;LEN(SUBSTITUTE(A305,"&gt;","")))),"IDs: text starting with A–Z, up to 64 characters; do not use *, ?, ~, =, &lt; or &gt;. Example: T-001.",IF(COUNTIFS('Exits'!$A$9:$A$608,A305)&lt;&gt;1,"Exit ID is duplicated",IF(B305="","Enter the parent trade ID",IF(IF(IFERROR(OR(CODE(UPPER(LEFT(B305,1)))&lt;65,CODE(UPPER(LEFT(B305,1)))&gt;90),TRUE),TRUE,OR(NOT(ISTEXT(B305)),LEN(B305)&gt;64,LEN(B305)&lt;&gt;LEN(SUBSTITUTE(B305,"*","")),LEN(B305)&lt;&gt;LEN(SUBSTITUTE(B305,"?","")),LEN(B305)&lt;&gt;LEN(SUBSTITUTE(B305,"~","")),LEN(B305)&lt;&gt;LEN(SUBSTITUTE(B305,"=","")),LEN(B305)&lt;&gt;LEN(SUBSTITUTE(B305,"&lt;","")),LEN(B305)&lt;&gt;LEN(SUBSTITUTE(B305,"&gt;","")))),"IDs: text starting with A–Z, up to 64 characters; do not use *, ?, ~, =, &lt; or &gt;. Example: T-001.",IF(COUNTIFS('Trades'!$A$9:$A$208,B305)&lt;&gt;1,"Parent trade ID must match one Trades row",IF(NOT(ISNUMBER(C305)),"Enter a valid closing date/time",IF(OR(C305&lt;1,C305&gt;2958465),"Enter a valid closing date/time",IF(NOT(ISNUMBER(D305)),"Enter a positive closed quantity",IF(OR(D305&lt;=0,D305&gt;1000000,ROUND(D305,8)&lt;&gt;D305),"Enter a positive closed quantity",IF(NOT(ISNUMBER(INDEX('Trades'!$D$9:$D$208,MATCH(B305,'Trades'!$A$9:$A$208,0)))),"Enter a valid opening date/time",IF(C305&lt;INDEX('Trades'!$D$9:$D$208,MATCH(B305,'Trades'!$A$9:$A$208,0)),"Exit precedes the opening",IF(AND(E305&lt;&gt;"",OR(NOT(ISNUMBER(E305)),E305&lt;=0)),"Enter a positive price or leave blank",IF(AND(F305&lt;&gt;"",NOT(ISNUMBER(F305))),"Gross P&amp;L must be numeric or blank",IF(AND(ISNUMBER(F305),OR(ABS(F305)&gt;1000000000,ROUND(F305,2)&lt;&gt;F305)),"Money: at most 2 decimals; absolute input value ≤ 1,000,000,000.",""))))))))))))))))</x:f>
      </x:c>
      <x:c r="I305" s="29" t="str">
        <x:f>IF(ISNUMBER(D305),ROUND(D305,8),"")</x:f>
      </x:c>
      <x:c r="J305" s="29" t="n">
        <x:f>IF(ISNUMBER(F305),1,0)</x:f>
        <x:v>0</x:v>
      </x:c>
      <x:c r="K305" s="29" t="n">
        <x:f>IF(COUNTA(A305:F305)=0,0,1)</x:f>
        <x:v>0</x:v>
      </x:c>
    </x:row>
    <x:row r="306" ht="36" customHeight="1">
      <x:c r="A306" s="34"/>
      <x:c r="B306" s="34"/>
      <x:c r="C306" s="35"/>
      <x:c r="D306" s="36"/>
      <x:c r="E306" s="36"/>
      <x:c r="F306" s="37"/>
      <x:c r="G306" s="38" t="n">
        <x:f>IF(K306=0,0,IF(H306="",1,-1))</x:f>
        <x:v>0</x:v>
      </x:c>
      <x:c r="H306" s="33" t="str">
        <x:f>IF(K306=0,"",IF(A306="","Enter an exit ID",IF(IF(IFERROR(OR(CODE(UPPER(LEFT(A306,1)))&lt;65,CODE(UPPER(LEFT(A306,1)))&gt;90),TRUE),TRUE,OR(NOT(ISTEXT(A306)),LEN(A306)&gt;64,LEN(A306)&lt;&gt;LEN(SUBSTITUTE(A306,"*","")),LEN(A306)&lt;&gt;LEN(SUBSTITUTE(A306,"?","")),LEN(A306)&lt;&gt;LEN(SUBSTITUTE(A306,"~","")),LEN(A306)&lt;&gt;LEN(SUBSTITUTE(A306,"=","")),LEN(A306)&lt;&gt;LEN(SUBSTITUTE(A306,"&lt;","")),LEN(A306)&lt;&gt;LEN(SUBSTITUTE(A306,"&gt;","")))),"IDs: text starting with A–Z, up to 64 characters; do not use *, ?, ~, =, &lt; or &gt;. Example: T-001.",IF(COUNTIFS('Exits'!$A$9:$A$608,A306)&lt;&gt;1,"Exit ID is duplicated",IF(B306="","Enter the parent trade ID",IF(IF(IFERROR(OR(CODE(UPPER(LEFT(B306,1)))&lt;65,CODE(UPPER(LEFT(B306,1)))&gt;90),TRUE),TRUE,OR(NOT(ISTEXT(B306)),LEN(B306)&gt;64,LEN(B306)&lt;&gt;LEN(SUBSTITUTE(B306,"*","")),LEN(B306)&lt;&gt;LEN(SUBSTITUTE(B306,"?","")),LEN(B306)&lt;&gt;LEN(SUBSTITUTE(B306,"~","")),LEN(B306)&lt;&gt;LEN(SUBSTITUTE(B306,"=","")),LEN(B306)&lt;&gt;LEN(SUBSTITUTE(B306,"&lt;","")),LEN(B306)&lt;&gt;LEN(SUBSTITUTE(B306,"&gt;","")))),"IDs: text starting with A–Z, up to 64 characters; do not use *, ?, ~, =, &lt; or &gt;. Example: T-001.",IF(COUNTIFS('Trades'!$A$9:$A$208,B306)&lt;&gt;1,"Parent trade ID must match one Trades row",IF(NOT(ISNUMBER(C306)),"Enter a valid closing date/time",IF(OR(C306&lt;1,C306&gt;2958465),"Enter a valid closing date/time",IF(NOT(ISNUMBER(D306)),"Enter a positive closed quantity",IF(OR(D306&lt;=0,D306&gt;1000000,ROUND(D306,8)&lt;&gt;D306),"Enter a positive closed quantity",IF(NOT(ISNUMBER(INDEX('Trades'!$D$9:$D$208,MATCH(B306,'Trades'!$A$9:$A$208,0)))),"Enter a valid opening date/time",IF(C306&lt;INDEX('Trades'!$D$9:$D$208,MATCH(B306,'Trades'!$A$9:$A$208,0)),"Exit precedes the opening",IF(AND(E306&lt;&gt;"",OR(NOT(ISNUMBER(E306)),E306&lt;=0)),"Enter a positive price or leave blank",IF(AND(F306&lt;&gt;"",NOT(ISNUMBER(F306))),"Gross P&amp;L must be numeric or blank",IF(AND(ISNUMBER(F306),OR(ABS(F306)&gt;1000000000,ROUND(F306,2)&lt;&gt;F306)),"Money: at most 2 decimals; absolute input value ≤ 1,000,000,000.",""))))))))))))))))</x:f>
      </x:c>
      <x:c r="I306" s="29" t="str">
        <x:f>IF(ISNUMBER(D306),ROUND(D306,8),"")</x:f>
      </x:c>
      <x:c r="J306" s="29" t="n">
        <x:f>IF(ISNUMBER(F306),1,0)</x:f>
        <x:v>0</x:v>
      </x:c>
      <x:c r="K306" s="29" t="n">
        <x:f>IF(COUNTA(A306:F306)=0,0,1)</x:f>
        <x:v>0</x:v>
      </x:c>
    </x:row>
    <x:row r="307" ht="36" customHeight="1">
      <x:c r="A307" s="34"/>
      <x:c r="B307" s="34"/>
      <x:c r="C307" s="35"/>
      <x:c r="D307" s="36"/>
      <x:c r="E307" s="36"/>
      <x:c r="F307" s="37"/>
      <x:c r="G307" s="38" t="n">
        <x:f>IF(K307=0,0,IF(H307="",1,-1))</x:f>
        <x:v>0</x:v>
      </x:c>
      <x:c r="H307" s="33" t="str">
        <x:f>IF(K307=0,"",IF(A307="","Enter an exit ID",IF(IF(IFERROR(OR(CODE(UPPER(LEFT(A307,1)))&lt;65,CODE(UPPER(LEFT(A307,1)))&gt;90),TRUE),TRUE,OR(NOT(ISTEXT(A307)),LEN(A307)&gt;64,LEN(A307)&lt;&gt;LEN(SUBSTITUTE(A307,"*","")),LEN(A307)&lt;&gt;LEN(SUBSTITUTE(A307,"?","")),LEN(A307)&lt;&gt;LEN(SUBSTITUTE(A307,"~","")),LEN(A307)&lt;&gt;LEN(SUBSTITUTE(A307,"=","")),LEN(A307)&lt;&gt;LEN(SUBSTITUTE(A307,"&lt;","")),LEN(A307)&lt;&gt;LEN(SUBSTITUTE(A307,"&gt;","")))),"IDs: text starting with A–Z, up to 64 characters; do not use *, ?, ~, =, &lt; or &gt;. Example: T-001.",IF(COUNTIFS('Exits'!$A$9:$A$608,A307)&lt;&gt;1,"Exit ID is duplicated",IF(B307="","Enter the parent trade ID",IF(IF(IFERROR(OR(CODE(UPPER(LEFT(B307,1)))&lt;65,CODE(UPPER(LEFT(B307,1)))&gt;90),TRUE),TRUE,OR(NOT(ISTEXT(B307)),LEN(B307)&gt;64,LEN(B307)&lt;&gt;LEN(SUBSTITUTE(B307,"*","")),LEN(B307)&lt;&gt;LEN(SUBSTITUTE(B307,"?","")),LEN(B307)&lt;&gt;LEN(SUBSTITUTE(B307,"~","")),LEN(B307)&lt;&gt;LEN(SUBSTITUTE(B307,"=","")),LEN(B307)&lt;&gt;LEN(SUBSTITUTE(B307,"&lt;","")),LEN(B307)&lt;&gt;LEN(SUBSTITUTE(B307,"&gt;","")))),"IDs: text starting with A–Z, up to 64 characters; do not use *, ?, ~, =, &lt; or &gt;. Example: T-001.",IF(COUNTIFS('Trades'!$A$9:$A$208,B307)&lt;&gt;1,"Parent trade ID must match one Trades row",IF(NOT(ISNUMBER(C307)),"Enter a valid closing date/time",IF(OR(C307&lt;1,C307&gt;2958465),"Enter a valid closing date/time",IF(NOT(ISNUMBER(D307)),"Enter a positive closed quantity",IF(OR(D307&lt;=0,D307&gt;1000000,ROUND(D307,8)&lt;&gt;D307),"Enter a positive closed quantity",IF(NOT(ISNUMBER(INDEX('Trades'!$D$9:$D$208,MATCH(B307,'Trades'!$A$9:$A$208,0)))),"Enter a valid opening date/time",IF(C307&lt;INDEX('Trades'!$D$9:$D$208,MATCH(B307,'Trades'!$A$9:$A$208,0)),"Exit precedes the opening",IF(AND(E307&lt;&gt;"",OR(NOT(ISNUMBER(E307)),E307&lt;=0)),"Enter a positive price or leave blank",IF(AND(F307&lt;&gt;"",NOT(ISNUMBER(F307))),"Gross P&amp;L must be numeric or blank",IF(AND(ISNUMBER(F307),OR(ABS(F307)&gt;1000000000,ROUND(F307,2)&lt;&gt;F307)),"Money: at most 2 decimals; absolute input value ≤ 1,000,000,000.",""))))))))))))))))</x:f>
      </x:c>
      <x:c r="I307" s="29" t="str">
        <x:f>IF(ISNUMBER(D307),ROUND(D307,8),"")</x:f>
      </x:c>
      <x:c r="J307" s="29" t="n">
        <x:f>IF(ISNUMBER(F307),1,0)</x:f>
        <x:v>0</x:v>
      </x:c>
      <x:c r="K307" s="29" t="n">
        <x:f>IF(COUNTA(A307:F307)=0,0,1)</x:f>
        <x:v>0</x:v>
      </x:c>
    </x:row>
    <x:row r="308" ht="36" customHeight="1">
      <x:c r="A308" s="34"/>
      <x:c r="B308" s="34"/>
      <x:c r="C308" s="35"/>
      <x:c r="D308" s="36"/>
      <x:c r="E308" s="36"/>
      <x:c r="F308" s="37"/>
      <x:c r="G308" s="38" t="n">
        <x:f>IF(K308=0,0,IF(H308="",1,-1))</x:f>
        <x:v>0</x:v>
      </x:c>
      <x:c r="H308" s="33" t="str">
        <x:f>IF(K308=0,"",IF(A308="","Enter an exit ID",IF(IF(IFERROR(OR(CODE(UPPER(LEFT(A308,1)))&lt;65,CODE(UPPER(LEFT(A308,1)))&gt;90),TRUE),TRUE,OR(NOT(ISTEXT(A308)),LEN(A308)&gt;64,LEN(A308)&lt;&gt;LEN(SUBSTITUTE(A308,"*","")),LEN(A308)&lt;&gt;LEN(SUBSTITUTE(A308,"?","")),LEN(A308)&lt;&gt;LEN(SUBSTITUTE(A308,"~","")),LEN(A308)&lt;&gt;LEN(SUBSTITUTE(A308,"=","")),LEN(A308)&lt;&gt;LEN(SUBSTITUTE(A308,"&lt;","")),LEN(A308)&lt;&gt;LEN(SUBSTITUTE(A308,"&gt;","")))),"IDs: text starting with A–Z, up to 64 characters; do not use *, ?, ~, =, &lt; or &gt;. Example: T-001.",IF(COUNTIFS('Exits'!$A$9:$A$608,A308)&lt;&gt;1,"Exit ID is duplicated",IF(B308="","Enter the parent trade ID",IF(IF(IFERROR(OR(CODE(UPPER(LEFT(B308,1)))&lt;65,CODE(UPPER(LEFT(B308,1)))&gt;90),TRUE),TRUE,OR(NOT(ISTEXT(B308)),LEN(B308)&gt;64,LEN(B308)&lt;&gt;LEN(SUBSTITUTE(B308,"*","")),LEN(B308)&lt;&gt;LEN(SUBSTITUTE(B308,"?","")),LEN(B308)&lt;&gt;LEN(SUBSTITUTE(B308,"~","")),LEN(B308)&lt;&gt;LEN(SUBSTITUTE(B308,"=","")),LEN(B308)&lt;&gt;LEN(SUBSTITUTE(B308,"&lt;","")),LEN(B308)&lt;&gt;LEN(SUBSTITUTE(B308,"&gt;","")))),"IDs: text starting with A–Z, up to 64 characters; do not use *, ?, ~, =, &lt; or &gt;. Example: T-001.",IF(COUNTIFS('Trades'!$A$9:$A$208,B308)&lt;&gt;1,"Parent trade ID must match one Trades row",IF(NOT(ISNUMBER(C308)),"Enter a valid closing date/time",IF(OR(C308&lt;1,C308&gt;2958465),"Enter a valid closing date/time",IF(NOT(ISNUMBER(D308)),"Enter a positive closed quantity",IF(OR(D308&lt;=0,D308&gt;1000000,ROUND(D308,8)&lt;&gt;D308),"Enter a positive closed quantity",IF(NOT(ISNUMBER(INDEX('Trades'!$D$9:$D$208,MATCH(B308,'Trades'!$A$9:$A$208,0)))),"Enter a valid opening date/time",IF(C308&lt;INDEX('Trades'!$D$9:$D$208,MATCH(B308,'Trades'!$A$9:$A$208,0)),"Exit precedes the opening",IF(AND(E308&lt;&gt;"",OR(NOT(ISNUMBER(E308)),E308&lt;=0)),"Enter a positive price or leave blank",IF(AND(F308&lt;&gt;"",NOT(ISNUMBER(F308))),"Gross P&amp;L must be numeric or blank",IF(AND(ISNUMBER(F308),OR(ABS(F308)&gt;1000000000,ROUND(F308,2)&lt;&gt;F308)),"Money: at most 2 decimals; absolute input value ≤ 1,000,000,000.",""))))))))))))))))</x:f>
      </x:c>
      <x:c r="I308" s="29" t="str">
        <x:f>IF(ISNUMBER(D308),ROUND(D308,8),"")</x:f>
      </x:c>
      <x:c r="J308" s="29" t="n">
        <x:f>IF(ISNUMBER(F308),1,0)</x:f>
        <x:v>0</x:v>
      </x:c>
      <x:c r="K308" s="29" t="n">
        <x:f>IF(COUNTA(A308:F308)=0,0,1)</x:f>
        <x:v>0</x:v>
      </x:c>
    </x:row>
    <x:row r="309" ht="36" customHeight="1">
      <x:c r="A309" s="34"/>
      <x:c r="B309" s="34"/>
      <x:c r="C309" s="35"/>
      <x:c r="D309" s="36"/>
      <x:c r="E309" s="36"/>
      <x:c r="F309" s="37"/>
      <x:c r="G309" s="38" t="n">
        <x:f>IF(K309=0,0,IF(H309="",1,-1))</x:f>
        <x:v>0</x:v>
      </x:c>
      <x:c r="H309" s="33" t="str">
        <x:f>IF(K309=0,"",IF(A309="","Enter an exit ID",IF(IF(IFERROR(OR(CODE(UPPER(LEFT(A309,1)))&lt;65,CODE(UPPER(LEFT(A309,1)))&gt;90),TRUE),TRUE,OR(NOT(ISTEXT(A309)),LEN(A309)&gt;64,LEN(A309)&lt;&gt;LEN(SUBSTITUTE(A309,"*","")),LEN(A309)&lt;&gt;LEN(SUBSTITUTE(A309,"?","")),LEN(A309)&lt;&gt;LEN(SUBSTITUTE(A309,"~","")),LEN(A309)&lt;&gt;LEN(SUBSTITUTE(A309,"=","")),LEN(A309)&lt;&gt;LEN(SUBSTITUTE(A309,"&lt;","")),LEN(A309)&lt;&gt;LEN(SUBSTITUTE(A309,"&gt;","")))),"IDs: text starting with A–Z, up to 64 characters; do not use *, ?, ~, =, &lt; or &gt;. Example: T-001.",IF(COUNTIFS('Exits'!$A$9:$A$608,A309)&lt;&gt;1,"Exit ID is duplicated",IF(B309="","Enter the parent trade ID",IF(IF(IFERROR(OR(CODE(UPPER(LEFT(B309,1)))&lt;65,CODE(UPPER(LEFT(B309,1)))&gt;90),TRUE),TRUE,OR(NOT(ISTEXT(B309)),LEN(B309)&gt;64,LEN(B309)&lt;&gt;LEN(SUBSTITUTE(B309,"*","")),LEN(B309)&lt;&gt;LEN(SUBSTITUTE(B309,"?","")),LEN(B309)&lt;&gt;LEN(SUBSTITUTE(B309,"~","")),LEN(B309)&lt;&gt;LEN(SUBSTITUTE(B309,"=","")),LEN(B309)&lt;&gt;LEN(SUBSTITUTE(B309,"&lt;","")),LEN(B309)&lt;&gt;LEN(SUBSTITUTE(B309,"&gt;","")))),"IDs: text starting with A–Z, up to 64 characters; do not use *, ?, ~, =, &lt; or &gt;. Example: T-001.",IF(COUNTIFS('Trades'!$A$9:$A$208,B309)&lt;&gt;1,"Parent trade ID must match one Trades row",IF(NOT(ISNUMBER(C309)),"Enter a valid closing date/time",IF(OR(C309&lt;1,C309&gt;2958465),"Enter a valid closing date/time",IF(NOT(ISNUMBER(D309)),"Enter a positive closed quantity",IF(OR(D309&lt;=0,D309&gt;1000000,ROUND(D309,8)&lt;&gt;D309),"Enter a positive closed quantity",IF(NOT(ISNUMBER(INDEX('Trades'!$D$9:$D$208,MATCH(B309,'Trades'!$A$9:$A$208,0)))),"Enter a valid opening date/time",IF(C309&lt;INDEX('Trades'!$D$9:$D$208,MATCH(B309,'Trades'!$A$9:$A$208,0)),"Exit precedes the opening",IF(AND(E309&lt;&gt;"",OR(NOT(ISNUMBER(E309)),E309&lt;=0)),"Enter a positive price or leave blank",IF(AND(F309&lt;&gt;"",NOT(ISNUMBER(F309))),"Gross P&amp;L must be numeric or blank",IF(AND(ISNUMBER(F309),OR(ABS(F309)&gt;1000000000,ROUND(F309,2)&lt;&gt;F309)),"Money: at most 2 decimals; absolute input value ≤ 1,000,000,000.",""))))))))))))))))</x:f>
      </x:c>
      <x:c r="I309" s="29" t="str">
        <x:f>IF(ISNUMBER(D309),ROUND(D309,8),"")</x:f>
      </x:c>
      <x:c r="J309" s="29" t="n">
        <x:f>IF(ISNUMBER(F309),1,0)</x:f>
        <x:v>0</x:v>
      </x:c>
      <x:c r="K309" s="29" t="n">
        <x:f>IF(COUNTA(A309:F309)=0,0,1)</x:f>
        <x:v>0</x:v>
      </x:c>
    </x:row>
    <x:row r="310" ht="36" customHeight="1">
      <x:c r="A310" s="34"/>
      <x:c r="B310" s="34"/>
      <x:c r="C310" s="35"/>
      <x:c r="D310" s="36"/>
      <x:c r="E310" s="36"/>
      <x:c r="F310" s="37"/>
      <x:c r="G310" s="38" t="n">
        <x:f>IF(K310=0,0,IF(H310="",1,-1))</x:f>
        <x:v>0</x:v>
      </x:c>
      <x:c r="H310" s="33" t="str">
        <x:f>IF(K310=0,"",IF(A310="","Enter an exit ID",IF(IF(IFERROR(OR(CODE(UPPER(LEFT(A310,1)))&lt;65,CODE(UPPER(LEFT(A310,1)))&gt;90),TRUE),TRUE,OR(NOT(ISTEXT(A310)),LEN(A310)&gt;64,LEN(A310)&lt;&gt;LEN(SUBSTITUTE(A310,"*","")),LEN(A310)&lt;&gt;LEN(SUBSTITUTE(A310,"?","")),LEN(A310)&lt;&gt;LEN(SUBSTITUTE(A310,"~","")),LEN(A310)&lt;&gt;LEN(SUBSTITUTE(A310,"=","")),LEN(A310)&lt;&gt;LEN(SUBSTITUTE(A310,"&lt;","")),LEN(A310)&lt;&gt;LEN(SUBSTITUTE(A310,"&gt;","")))),"IDs: text starting with A–Z, up to 64 characters; do not use *, ?, ~, =, &lt; or &gt;. Example: T-001.",IF(COUNTIFS('Exits'!$A$9:$A$608,A310)&lt;&gt;1,"Exit ID is duplicated",IF(B310="","Enter the parent trade ID",IF(IF(IFERROR(OR(CODE(UPPER(LEFT(B310,1)))&lt;65,CODE(UPPER(LEFT(B310,1)))&gt;90),TRUE),TRUE,OR(NOT(ISTEXT(B310)),LEN(B310)&gt;64,LEN(B310)&lt;&gt;LEN(SUBSTITUTE(B310,"*","")),LEN(B310)&lt;&gt;LEN(SUBSTITUTE(B310,"?","")),LEN(B310)&lt;&gt;LEN(SUBSTITUTE(B310,"~","")),LEN(B310)&lt;&gt;LEN(SUBSTITUTE(B310,"=","")),LEN(B310)&lt;&gt;LEN(SUBSTITUTE(B310,"&lt;","")),LEN(B310)&lt;&gt;LEN(SUBSTITUTE(B310,"&gt;","")))),"IDs: text starting with A–Z, up to 64 characters; do not use *, ?, ~, =, &lt; or &gt;. Example: T-001.",IF(COUNTIFS('Trades'!$A$9:$A$208,B310)&lt;&gt;1,"Parent trade ID must match one Trades row",IF(NOT(ISNUMBER(C310)),"Enter a valid closing date/time",IF(OR(C310&lt;1,C310&gt;2958465),"Enter a valid closing date/time",IF(NOT(ISNUMBER(D310)),"Enter a positive closed quantity",IF(OR(D310&lt;=0,D310&gt;1000000,ROUND(D310,8)&lt;&gt;D310),"Enter a positive closed quantity",IF(NOT(ISNUMBER(INDEX('Trades'!$D$9:$D$208,MATCH(B310,'Trades'!$A$9:$A$208,0)))),"Enter a valid opening date/time",IF(C310&lt;INDEX('Trades'!$D$9:$D$208,MATCH(B310,'Trades'!$A$9:$A$208,0)),"Exit precedes the opening",IF(AND(E310&lt;&gt;"",OR(NOT(ISNUMBER(E310)),E310&lt;=0)),"Enter a positive price or leave blank",IF(AND(F310&lt;&gt;"",NOT(ISNUMBER(F310))),"Gross P&amp;L must be numeric or blank",IF(AND(ISNUMBER(F310),OR(ABS(F310)&gt;1000000000,ROUND(F310,2)&lt;&gt;F310)),"Money: at most 2 decimals; absolute input value ≤ 1,000,000,000.",""))))))))))))))))</x:f>
      </x:c>
      <x:c r="I310" s="29" t="str">
        <x:f>IF(ISNUMBER(D310),ROUND(D310,8),"")</x:f>
      </x:c>
      <x:c r="J310" s="29" t="n">
        <x:f>IF(ISNUMBER(F310),1,0)</x:f>
        <x:v>0</x:v>
      </x:c>
      <x:c r="K310" s="29" t="n">
        <x:f>IF(COUNTA(A310:F310)=0,0,1)</x:f>
        <x:v>0</x:v>
      </x:c>
    </x:row>
    <x:row r="311" ht="36" customHeight="1">
      <x:c r="A311" s="34"/>
      <x:c r="B311" s="34"/>
      <x:c r="C311" s="35"/>
      <x:c r="D311" s="36"/>
      <x:c r="E311" s="36"/>
      <x:c r="F311" s="37"/>
      <x:c r="G311" s="38" t="n">
        <x:f>IF(K311=0,0,IF(H311="",1,-1))</x:f>
        <x:v>0</x:v>
      </x:c>
      <x:c r="H311" s="33" t="str">
        <x:f>IF(K311=0,"",IF(A311="","Enter an exit ID",IF(IF(IFERROR(OR(CODE(UPPER(LEFT(A311,1)))&lt;65,CODE(UPPER(LEFT(A311,1)))&gt;90),TRUE),TRUE,OR(NOT(ISTEXT(A311)),LEN(A311)&gt;64,LEN(A311)&lt;&gt;LEN(SUBSTITUTE(A311,"*","")),LEN(A311)&lt;&gt;LEN(SUBSTITUTE(A311,"?","")),LEN(A311)&lt;&gt;LEN(SUBSTITUTE(A311,"~","")),LEN(A311)&lt;&gt;LEN(SUBSTITUTE(A311,"=","")),LEN(A311)&lt;&gt;LEN(SUBSTITUTE(A311,"&lt;","")),LEN(A311)&lt;&gt;LEN(SUBSTITUTE(A311,"&gt;","")))),"IDs: text starting with A–Z, up to 64 characters; do not use *, ?, ~, =, &lt; or &gt;. Example: T-001.",IF(COUNTIFS('Exits'!$A$9:$A$608,A311)&lt;&gt;1,"Exit ID is duplicated",IF(B311="","Enter the parent trade ID",IF(IF(IFERROR(OR(CODE(UPPER(LEFT(B311,1)))&lt;65,CODE(UPPER(LEFT(B311,1)))&gt;90),TRUE),TRUE,OR(NOT(ISTEXT(B311)),LEN(B311)&gt;64,LEN(B311)&lt;&gt;LEN(SUBSTITUTE(B311,"*","")),LEN(B311)&lt;&gt;LEN(SUBSTITUTE(B311,"?","")),LEN(B311)&lt;&gt;LEN(SUBSTITUTE(B311,"~","")),LEN(B311)&lt;&gt;LEN(SUBSTITUTE(B311,"=","")),LEN(B311)&lt;&gt;LEN(SUBSTITUTE(B311,"&lt;","")),LEN(B311)&lt;&gt;LEN(SUBSTITUTE(B311,"&gt;","")))),"IDs: text starting with A–Z, up to 64 characters; do not use *, ?, ~, =, &lt; or &gt;. Example: T-001.",IF(COUNTIFS('Trades'!$A$9:$A$208,B311)&lt;&gt;1,"Parent trade ID must match one Trades row",IF(NOT(ISNUMBER(C311)),"Enter a valid closing date/time",IF(OR(C311&lt;1,C311&gt;2958465),"Enter a valid closing date/time",IF(NOT(ISNUMBER(D311)),"Enter a positive closed quantity",IF(OR(D311&lt;=0,D311&gt;1000000,ROUND(D311,8)&lt;&gt;D311),"Enter a positive closed quantity",IF(NOT(ISNUMBER(INDEX('Trades'!$D$9:$D$208,MATCH(B311,'Trades'!$A$9:$A$208,0)))),"Enter a valid opening date/time",IF(C311&lt;INDEX('Trades'!$D$9:$D$208,MATCH(B311,'Trades'!$A$9:$A$208,0)),"Exit precedes the opening",IF(AND(E311&lt;&gt;"",OR(NOT(ISNUMBER(E311)),E311&lt;=0)),"Enter a positive price or leave blank",IF(AND(F311&lt;&gt;"",NOT(ISNUMBER(F311))),"Gross P&amp;L must be numeric or blank",IF(AND(ISNUMBER(F311),OR(ABS(F311)&gt;1000000000,ROUND(F311,2)&lt;&gt;F311)),"Money: at most 2 decimals; absolute input value ≤ 1,000,000,000.",""))))))))))))))))</x:f>
      </x:c>
      <x:c r="I311" s="29" t="str">
        <x:f>IF(ISNUMBER(D311),ROUND(D311,8),"")</x:f>
      </x:c>
      <x:c r="J311" s="29" t="n">
        <x:f>IF(ISNUMBER(F311),1,0)</x:f>
        <x:v>0</x:v>
      </x:c>
      <x:c r="K311" s="29" t="n">
        <x:f>IF(COUNTA(A311:F311)=0,0,1)</x:f>
        <x:v>0</x:v>
      </x:c>
    </x:row>
    <x:row r="312" ht="36" customHeight="1">
      <x:c r="A312" s="34"/>
      <x:c r="B312" s="34"/>
      <x:c r="C312" s="35"/>
      <x:c r="D312" s="36"/>
      <x:c r="E312" s="36"/>
      <x:c r="F312" s="37"/>
      <x:c r="G312" s="38" t="n">
        <x:f>IF(K312=0,0,IF(H312="",1,-1))</x:f>
        <x:v>0</x:v>
      </x:c>
      <x:c r="H312" s="33" t="str">
        <x:f>IF(K312=0,"",IF(A312="","Enter an exit ID",IF(IF(IFERROR(OR(CODE(UPPER(LEFT(A312,1)))&lt;65,CODE(UPPER(LEFT(A312,1)))&gt;90),TRUE),TRUE,OR(NOT(ISTEXT(A312)),LEN(A312)&gt;64,LEN(A312)&lt;&gt;LEN(SUBSTITUTE(A312,"*","")),LEN(A312)&lt;&gt;LEN(SUBSTITUTE(A312,"?","")),LEN(A312)&lt;&gt;LEN(SUBSTITUTE(A312,"~","")),LEN(A312)&lt;&gt;LEN(SUBSTITUTE(A312,"=","")),LEN(A312)&lt;&gt;LEN(SUBSTITUTE(A312,"&lt;","")),LEN(A312)&lt;&gt;LEN(SUBSTITUTE(A312,"&gt;","")))),"IDs: text starting with A–Z, up to 64 characters; do not use *, ?, ~, =, &lt; or &gt;. Example: T-001.",IF(COUNTIFS('Exits'!$A$9:$A$608,A312)&lt;&gt;1,"Exit ID is duplicated",IF(B312="","Enter the parent trade ID",IF(IF(IFERROR(OR(CODE(UPPER(LEFT(B312,1)))&lt;65,CODE(UPPER(LEFT(B312,1)))&gt;90),TRUE),TRUE,OR(NOT(ISTEXT(B312)),LEN(B312)&gt;64,LEN(B312)&lt;&gt;LEN(SUBSTITUTE(B312,"*","")),LEN(B312)&lt;&gt;LEN(SUBSTITUTE(B312,"?","")),LEN(B312)&lt;&gt;LEN(SUBSTITUTE(B312,"~","")),LEN(B312)&lt;&gt;LEN(SUBSTITUTE(B312,"=","")),LEN(B312)&lt;&gt;LEN(SUBSTITUTE(B312,"&lt;","")),LEN(B312)&lt;&gt;LEN(SUBSTITUTE(B312,"&gt;","")))),"IDs: text starting with A–Z, up to 64 characters; do not use *, ?, ~, =, &lt; or &gt;. Example: T-001.",IF(COUNTIFS('Trades'!$A$9:$A$208,B312)&lt;&gt;1,"Parent trade ID must match one Trades row",IF(NOT(ISNUMBER(C312)),"Enter a valid closing date/time",IF(OR(C312&lt;1,C312&gt;2958465),"Enter a valid closing date/time",IF(NOT(ISNUMBER(D312)),"Enter a positive closed quantity",IF(OR(D312&lt;=0,D312&gt;1000000,ROUND(D312,8)&lt;&gt;D312),"Enter a positive closed quantity",IF(NOT(ISNUMBER(INDEX('Trades'!$D$9:$D$208,MATCH(B312,'Trades'!$A$9:$A$208,0)))),"Enter a valid opening date/time",IF(C312&lt;INDEX('Trades'!$D$9:$D$208,MATCH(B312,'Trades'!$A$9:$A$208,0)),"Exit precedes the opening",IF(AND(E312&lt;&gt;"",OR(NOT(ISNUMBER(E312)),E312&lt;=0)),"Enter a positive price or leave blank",IF(AND(F312&lt;&gt;"",NOT(ISNUMBER(F312))),"Gross P&amp;L must be numeric or blank",IF(AND(ISNUMBER(F312),OR(ABS(F312)&gt;1000000000,ROUND(F312,2)&lt;&gt;F312)),"Money: at most 2 decimals; absolute input value ≤ 1,000,000,000.",""))))))))))))))))</x:f>
      </x:c>
      <x:c r="I312" s="29" t="str">
        <x:f>IF(ISNUMBER(D312),ROUND(D312,8),"")</x:f>
      </x:c>
      <x:c r="J312" s="29" t="n">
        <x:f>IF(ISNUMBER(F312),1,0)</x:f>
        <x:v>0</x:v>
      </x:c>
      <x:c r="K312" s="29" t="n">
        <x:f>IF(COUNTA(A312:F312)=0,0,1)</x:f>
        <x:v>0</x:v>
      </x:c>
    </x:row>
    <x:row r="313" ht="36" customHeight="1">
      <x:c r="A313" s="34"/>
      <x:c r="B313" s="34"/>
      <x:c r="C313" s="35"/>
      <x:c r="D313" s="36"/>
      <x:c r="E313" s="36"/>
      <x:c r="F313" s="37"/>
      <x:c r="G313" s="38" t="n">
        <x:f>IF(K313=0,0,IF(H313="",1,-1))</x:f>
        <x:v>0</x:v>
      </x:c>
      <x:c r="H313" s="33" t="str">
        <x:f>IF(K313=0,"",IF(A313="","Enter an exit ID",IF(IF(IFERROR(OR(CODE(UPPER(LEFT(A313,1)))&lt;65,CODE(UPPER(LEFT(A313,1)))&gt;90),TRUE),TRUE,OR(NOT(ISTEXT(A313)),LEN(A313)&gt;64,LEN(A313)&lt;&gt;LEN(SUBSTITUTE(A313,"*","")),LEN(A313)&lt;&gt;LEN(SUBSTITUTE(A313,"?","")),LEN(A313)&lt;&gt;LEN(SUBSTITUTE(A313,"~","")),LEN(A313)&lt;&gt;LEN(SUBSTITUTE(A313,"=","")),LEN(A313)&lt;&gt;LEN(SUBSTITUTE(A313,"&lt;","")),LEN(A313)&lt;&gt;LEN(SUBSTITUTE(A313,"&gt;","")))),"IDs: text starting with A–Z, up to 64 characters; do not use *, ?, ~, =, &lt; or &gt;. Example: T-001.",IF(COUNTIFS('Exits'!$A$9:$A$608,A313)&lt;&gt;1,"Exit ID is duplicated",IF(B313="","Enter the parent trade ID",IF(IF(IFERROR(OR(CODE(UPPER(LEFT(B313,1)))&lt;65,CODE(UPPER(LEFT(B313,1)))&gt;90),TRUE),TRUE,OR(NOT(ISTEXT(B313)),LEN(B313)&gt;64,LEN(B313)&lt;&gt;LEN(SUBSTITUTE(B313,"*","")),LEN(B313)&lt;&gt;LEN(SUBSTITUTE(B313,"?","")),LEN(B313)&lt;&gt;LEN(SUBSTITUTE(B313,"~","")),LEN(B313)&lt;&gt;LEN(SUBSTITUTE(B313,"=","")),LEN(B313)&lt;&gt;LEN(SUBSTITUTE(B313,"&lt;","")),LEN(B313)&lt;&gt;LEN(SUBSTITUTE(B313,"&gt;","")))),"IDs: text starting with A–Z, up to 64 characters; do not use *, ?, ~, =, &lt; or &gt;. Example: T-001.",IF(COUNTIFS('Trades'!$A$9:$A$208,B313)&lt;&gt;1,"Parent trade ID must match one Trades row",IF(NOT(ISNUMBER(C313)),"Enter a valid closing date/time",IF(OR(C313&lt;1,C313&gt;2958465),"Enter a valid closing date/time",IF(NOT(ISNUMBER(D313)),"Enter a positive closed quantity",IF(OR(D313&lt;=0,D313&gt;1000000,ROUND(D313,8)&lt;&gt;D313),"Enter a positive closed quantity",IF(NOT(ISNUMBER(INDEX('Trades'!$D$9:$D$208,MATCH(B313,'Trades'!$A$9:$A$208,0)))),"Enter a valid opening date/time",IF(C313&lt;INDEX('Trades'!$D$9:$D$208,MATCH(B313,'Trades'!$A$9:$A$208,0)),"Exit precedes the opening",IF(AND(E313&lt;&gt;"",OR(NOT(ISNUMBER(E313)),E313&lt;=0)),"Enter a positive price or leave blank",IF(AND(F313&lt;&gt;"",NOT(ISNUMBER(F313))),"Gross P&amp;L must be numeric or blank",IF(AND(ISNUMBER(F313),OR(ABS(F313)&gt;1000000000,ROUND(F313,2)&lt;&gt;F313)),"Money: at most 2 decimals; absolute input value ≤ 1,000,000,000.",""))))))))))))))))</x:f>
      </x:c>
      <x:c r="I313" s="29" t="str">
        <x:f>IF(ISNUMBER(D313),ROUND(D313,8),"")</x:f>
      </x:c>
      <x:c r="J313" s="29" t="n">
        <x:f>IF(ISNUMBER(F313),1,0)</x:f>
        <x:v>0</x:v>
      </x:c>
      <x:c r="K313" s="29" t="n">
        <x:f>IF(COUNTA(A313:F313)=0,0,1)</x:f>
        <x:v>0</x:v>
      </x:c>
    </x:row>
    <x:row r="314" ht="36" customHeight="1">
      <x:c r="A314" s="34"/>
      <x:c r="B314" s="34"/>
      <x:c r="C314" s="35"/>
      <x:c r="D314" s="36"/>
      <x:c r="E314" s="36"/>
      <x:c r="F314" s="37"/>
      <x:c r="G314" s="38" t="n">
        <x:f>IF(K314=0,0,IF(H314="",1,-1))</x:f>
        <x:v>0</x:v>
      </x:c>
      <x:c r="H314" s="33" t="str">
        <x:f>IF(K314=0,"",IF(A314="","Enter an exit ID",IF(IF(IFERROR(OR(CODE(UPPER(LEFT(A314,1)))&lt;65,CODE(UPPER(LEFT(A314,1)))&gt;90),TRUE),TRUE,OR(NOT(ISTEXT(A314)),LEN(A314)&gt;64,LEN(A314)&lt;&gt;LEN(SUBSTITUTE(A314,"*","")),LEN(A314)&lt;&gt;LEN(SUBSTITUTE(A314,"?","")),LEN(A314)&lt;&gt;LEN(SUBSTITUTE(A314,"~","")),LEN(A314)&lt;&gt;LEN(SUBSTITUTE(A314,"=","")),LEN(A314)&lt;&gt;LEN(SUBSTITUTE(A314,"&lt;","")),LEN(A314)&lt;&gt;LEN(SUBSTITUTE(A314,"&gt;","")))),"IDs: text starting with A–Z, up to 64 characters; do not use *, ?, ~, =, &lt; or &gt;. Example: T-001.",IF(COUNTIFS('Exits'!$A$9:$A$608,A314)&lt;&gt;1,"Exit ID is duplicated",IF(B314="","Enter the parent trade ID",IF(IF(IFERROR(OR(CODE(UPPER(LEFT(B314,1)))&lt;65,CODE(UPPER(LEFT(B314,1)))&gt;90),TRUE),TRUE,OR(NOT(ISTEXT(B314)),LEN(B314)&gt;64,LEN(B314)&lt;&gt;LEN(SUBSTITUTE(B314,"*","")),LEN(B314)&lt;&gt;LEN(SUBSTITUTE(B314,"?","")),LEN(B314)&lt;&gt;LEN(SUBSTITUTE(B314,"~","")),LEN(B314)&lt;&gt;LEN(SUBSTITUTE(B314,"=","")),LEN(B314)&lt;&gt;LEN(SUBSTITUTE(B314,"&lt;","")),LEN(B314)&lt;&gt;LEN(SUBSTITUTE(B314,"&gt;","")))),"IDs: text starting with A–Z, up to 64 characters; do not use *, ?, ~, =, &lt; or &gt;. Example: T-001.",IF(COUNTIFS('Trades'!$A$9:$A$208,B314)&lt;&gt;1,"Parent trade ID must match one Trades row",IF(NOT(ISNUMBER(C314)),"Enter a valid closing date/time",IF(OR(C314&lt;1,C314&gt;2958465),"Enter a valid closing date/time",IF(NOT(ISNUMBER(D314)),"Enter a positive closed quantity",IF(OR(D314&lt;=0,D314&gt;1000000,ROUND(D314,8)&lt;&gt;D314),"Enter a positive closed quantity",IF(NOT(ISNUMBER(INDEX('Trades'!$D$9:$D$208,MATCH(B314,'Trades'!$A$9:$A$208,0)))),"Enter a valid opening date/time",IF(C314&lt;INDEX('Trades'!$D$9:$D$208,MATCH(B314,'Trades'!$A$9:$A$208,0)),"Exit precedes the opening",IF(AND(E314&lt;&gt;"",OR(NOT(ISNUMBER(E314)),E314&lt;=0)),"Enter a positive price or leave blank",IF(AND(F314&lt;&gt;"",NOT(ISNUMBER(F314))),"Gross P&amp;L must be numeric or blank",IF(AND(ISNUMBER(F314),OR(ABS(F314)&gt;1000000000,ROUND(F314,2)&lt;&gt;F314)),"Money: at most 2 decimals; absolute input value ≤ 1,000,000,000.",""))))))))))))))))</x:f>
      </x:c>
      <x:c r="I314" s="29" t="str">
        <x:f>IF(ISNUMBER(D314),ROUND(D314,8),"")</x:f>
      </x:c>
      <x:c r="J314" s="29" t="n">
        <x:f>IF(ISNUMBER(F314),1,0)</x:f>
        <x:v>0</x:v>
      </x:c>
      <x:c r="K314" s="29" t="n">
        <x:f>IF(COUNTA(A314:F314)=0,0,1)</x:f>
        <x:v>0</x:v>
      </x:c>
    </x:row>
    <x:row r="315" ht="36" customHeight="1">
      <x:c r="A315" s="34"/>
      <x:c r="B315" s="34"/>
      <x:c r="C315" s="35"/>
      <x:c r="D315" s="36"/>
      <x:c r="E315" s="36"/>
      <x:c r="F315" s="37"/>
      <x:c r="G315" s="38" t="n">
        <x:f>IF(K315=0,0,IF(H315="",1,-1))</x:f>
        <x:v>0</x:v>
      </x:c>
      <x:c r="H315" s="33" t="str">
        <x:f>IF(K315=0,"",IF(A315="","Enter an exit ID",IF(IF(IFERROR(OR(CODE(UPPER(LEFT(A315,1)))&lt;65,CODE(UPPER(LEFT(A315,1)))&gt;90),TRUE),TRUE,OR(NOT(ISTEXT(A315)),LEN(A315)&gt;64,LEN(A315)&lt;&gt;LEN(SUBSTITUTE(A315,"*","")),LEN(A315)&lt;&gt;LEN(SUBSTITUTE(A315,"?","")),LEN(A315)&lt;&gt;LEN(SUBSTITUTE(A315,"~","")),LEN(A315)&lt;&gt;LEN(SUBSTITUTE(A315,"=","")),LEN(A315)&lt;&gt;LEN(SUBSTITUTE(A315,"&lt;","")),LEN(A315)&lt;&gt;LEN(SUBSTITUTE(A315,"&gt;","")))),"IDs: text starting with A–Z, up to 64 characters; do not use *, ?, ~, =, &lt; or &gt;. Example: T-001.",IF(COUNTIFS('Exits'!$A$9:$A$608,A315)&lt;&gt;1,"Exit ID is duplicated",IF(B315="","Enter the parent trade ID",IF(IF(IFERROR(OR(CODE(UPPER(LEFT(B315,1)))&lt;65,CODE(UPPER(LEFT(B315,1)))&gt;90),TRUE),TRUE,OR(NOT(ISTEXT(B315)),LEN(B315)&gt;64,LEN(B315)&lt;&gt;LEN(SUBSTITUTE(B315,"*","")),LEN(B315)&lt;&gt;LEN(SUBSTITUTE(B315,"?","")),LEN(B315)&lt;&gt;LEN(SUBSTITUTE(B315,"~","")),LEN(B315)&lt;&gt;LEN(SUBSTITUTE(B315,"=","")),LEN(B315)&lt;&gt;LEN(SUBSTITUTE(B315,"&lt;","")),LEN(B315)&lt;&gt;LEN(SUBSTITUTE(B315,"&gt;","")))),"IDs: text starting with A–Z, up to 64 characters; do not use *, ?, ~, =, &lt; or &gt;. Example: T-001.",IF(COUNTIFS('Trades'!$A$9:$A$208,B315)&lt;&gt;1,"Parent trade ID must match one Trades row",IF(NOT(ISNUMBER(C315)),"Enter a valid closing date/time",IF(OR(C315&lt;1,C315&gt;2958465),"Enter a valid closing date/time",IF(NOT(ISNUMBER(D315)),"Enter a positive closed quantity",IF(OR(D315&lt;=0,D315&gt;1000000,ROUND(D315,8)&lt;&gt;D315),"Enter a positive closed quantity",IF(NOT(ISNUMBER(INDEX('Trades'!$D$9:$D$208,MATCH(B315,'Trades'!$A$9:$A$208,0)))),"Enter a valid opening date/time",IF(C315&lt;INDEX('Trades'!$D$9:$D$208,MATCH(B315,'Trades'!$A$9:$A$208,0)),"Exit precedes the opening",IF(AND(E315&lt;&gt;"",OR(NOT(ISNUMBER(E315)),E315&lt;=0)),"Enter a positive price or leave blank",IF(AND(F315&lt;&gt;"",NOT(ISNUMBER(F315))),"Gross P&amp;L must be numeric or blank",IF(AND(ISNUMBER(F315),OR(ABS(F315)&gt;1000000000,ROUND(F315,2)&lt;&gt;F315)),"Money: at most 2 decimals; absolute input value ≤ 1,000,000,000.",""))))))))))))))))</x:f>
      </x:c>
      <x:c r="I315" s="29" t="str">
        <x:f>IF(ISNUMBER(D315),ROUND(D315,8),"")</x:f>
      </x:c>
      <x:c r="J315" s="29" t="n">
        <x:f>IF(ISNUMBER(F315),1,0)</x:f>
        <x:v>0</x:v>
      </x:c>
      <x:c r="K315" s="29" t="n">
        <x:f>IF(COUNTA(A315:F315)=0,0,1)</x:f>
        <x:v>0</x:v>
      </x:c>
    </x:row>
    <x:row r="316" ht="36" customHeight="1">
      <x:c r="A316" s="34"/>
      <x:c r="B316" s="34"/>
      <x:c r="C316" s="35"/>
      <x:c r="D316" s="36"/>
      <x:c r="E316" s="36"/>
      <x:c r="F316" s="37"/>
      <x:c r="G316" s="38" t="n">
        <x:f>IF(K316=0,0,IF(H316="",1,-1))</x:f>
        <x:v>0</x:v>
      </x:c>
      <x:c r="H316" s="33" t="str">
        <x:f>IF(K316=0,"",IF(A316="","Enter an exit ID",IF(IF(IFERROR(OR(CODE(UPPER(LEFT(A316,1)))&lt;65,CODE(UPPER(LEFT(A316,1)))&gt;90),TRUE),TRUE,OR(NOT(ISTEXT(A316)),LEN(A316)&gt;64,LEN(A316)&lt;&gt;LEN(SUBSTITUTE(A316,"*","")),LEN(A316)&lt;&gt;LEN(SUBSTITUTE(A316,"?","")),LEN(A316)&lt;&gt;LEN(SUBSTITUTE(A316,"~","")),LEN(A316)&lt;&gt;LEN(SUBSTITUTE(A316,"=","")),LEN(A316)&lt;&gt;LEN(SUBSTITUTE(A316,"&lt;","")),LEN(A316)&lt;&gt;LEN(SUBSTITUTE(A316,"&gt;","")))),"IDs: text starting with A–Z, up to 64 characters; do not use *, ?, ~, =, &lt; or &gt;. Example: T-001.",IF(COUNTIFS('Exits'!$A$9:$A$608,A316)&lt;&gt;1,"Exit ID is duplicated",IF(B316="","Enter the parent trade ID",IF(IF(IFERROR(OR(CODE(UPPER(LEFT(B316,1)))&lt;65,CODE(UPPER(LEFT(B316,1)))&gt;90),TRUE),TRUE,OR(NOT(ISTEXT(B316)),LEN(B316)&gt;64,LEN(B316)&lt;&gt;LEN(SUBSTITUTE(B316,"*","")),LEN(B316)&lt;&gt;LEN(SUBSTITUTE(B316,"?","")),LEN(B316)&lt;&gt;LEN(SUBSTITUTE(B316,"~","")),LEN(B316)&lt;&gt;LEN(SUBSTITUTE(B316,"=","")),LEN(B316)&lt;&gt;LEN(SUBSTITUTE(B316,"&lt;","")),LEN(B316)&lt;&gt;LEN(SUBSTITUTE(B316,"&gt;","")))),"IDs: text starting with A–Z, up to 64 characters; do not use *, ?, ~, =, &lt; or &gt;. Example: T-001.",IF(COUNTIFS('Trades'!$A$9:$A$208,B316)&lt;&gt;1,"Parent trade ID must match one Trades row",IF(NOT(ISNUMBER(C316)),"Enter a valid closing date/time",IF(OR(C316&lt;1,C316&gt;2958465),"Enter a valid closing date/time",IF(NOT(ISNUMBER(D316)),"Enter a positive closed quantity",IF(OR(D316&lt;=0,D316&gt;1000000,ROUND(D316,8)&lt;&gt;D316),"Enter a positive closed quantity",IF(NOT(ISNUMBER(INDEX('Trades'!$D$9:$D$208,MATCH(B316,'Trades'!$A$9:$A$208,0)))),"Enter a valid opening date/time",IF(C316&lt;INDEX('Trades'!$D$9:$D$208,MATCH(B316,'Trades'!$A$9:$A$208,0)),"Exit precedes the opening",IF(AND(E316&lt;&gt;"",OR(NOT(ISNUMBER(E316)),E316&lt;=0)),"Enter a positive price or leave blank",IF(AND(F316&lt;&gt;"",NOT(ISNUMBER(F316))),"Gross P&amp;L must be numeric or blank",IF(AND(ISNUMBER(F316),OR(ABS(F316)&gt;1000000000,ROUND(F316,2)&lt;&gt;F316)),"Money: at most 2 decimals; absolute input value ≤ 1,000,000,000.",""))))))))))))))))</x:f>
      </x:c>
      <x:c r="I316" s="29" t="str">
        <x:f>IF(ISNUMBER(D316),ROUND(D316,8),"")</x:f>
      </x:c>
      <x:c r="J316" s="29" t="n">
        <x:f>IF(ISNUMBER(F316),1,0)</x:f>
        <x:v>0</x:v>
      </x:c>
      <x:c r="K316" s="29" t="n">
        <x:f>IF(COUNTA(A316:F316)=0,0,1)</x:f>
        <x:v>0</x:v>
      </x:c>
    </x:row>
    <x:row r="317" ht="36" customHeight="1">
      <x:c r="A317" s="34"/>
      <x:c r="B317" s="34"/>
      <x:c r="C317" s="35"/>
      <x:c r="D317" s="36"/>
      <x:c r="E317" s="36"/>
      <x:c r="F317" s="37"/>
      <x:c r="G317" s="38" t="n">
        <x:f>IF(K317=0,0,IF(H317="",1,-1))</x:f>
        <x:v>0</x:v>
      </x:c>
      <x:c r="H317" s="33" t="str">
        <x:f>IF(K317=0,"",IF(A317="","Enter an exit ID",IF(IF(IFERROR(OR(CODE(UPPER(LEFT(A317,1)))&lt;65,CODE(UPPER(LEFT(A317,1)))&gt;90),TRUE),TRUE,OR(NOT(ISTEXT(A317)),LEN(A317)&gt;64,LEN(A317)&lt;&gt;LEN(SUBSTITUTE(A317,"*","")),LEN(A317)&lt;&gt;LEN(SUBSTITUTE(A317,"?","")),LEN(A317)&lt;&gt;LEN(SUBSTITUTE(A317,"~","")),LEN(A317)&lt;&gt;LEN(SUBSTITUTE(A317,"=","")),LEN(A317)&lt;&gt;LEN(SUBSTITUTE(A317,"&lt;","")),LEN(A317)&lt;&gt;LEN(SUBSTITUTE(A317,"&gt;","")))),"IDs: text starting with A–Z, up to 64 characters; do not use *, ?, ~, =, &lt; or &gt;. Example: T-001.",IF(COUNTIFS('Exits'!$A$9:$A$608,A317)&lt;&gt;1,"Exit ID is duplicated",IF(B317="","Enter the parent trade ID",IF(IF(IFERROR(OR(CODE(UPPER(LEFT(B317,1)))&lt;65,CODE(UPPER(LEFT(B317,1)))&gt;90),TRUE),TRUE,OR(NOT(ISTEXT(B317)),LEN(B317)&gt;64,LEN(B317)&lt;&gt;LEN(SUBSTITUTE(B317,"*","")),LEN(B317)&lt;&gt;LEN(SUBSTITUTE(B317,"?","")),LEN(B317)&lt;&gt;LEN(SUBSTITUTE(B317,"~","")),LEN(B317)&lt;&gt;LEN(SUBSTITUTE(B317,"=","")),LEN(B317)&lt;&gt;LEN(SUBSTITUTE(B317,"&lt;","")),LEN(B317)&lt;&gt;LEN(SUBSTITUTE(B317,"&gt;","")))),"IDs: text starting with A–Z, up to 64 characters; do not use *, ?, ~, =, &lt; or &gt;. Example: T-001.",IF(COUNTIFS('Trades'!$A$9:$A$208,B317)&lt;&gt;1,"Parent trade ID must match one Trades row",IF(NOT(ISNUMBER(C317)),"Enter a valid closing date/time",IF(OR(C317&lt;1,C317&gt;2958465),"Enter a valid closing date/time",IF(NOT(ISNUMBER(D317)),"Enter a positive closed quantity",IF(OR(D317&lt;=0,D317&gt;1000000,ROUND(D317,8)&lt;&gt;D317),"Enter a positive closed quantity",IF(NOT(ISNUMBER(INDEX('Trades'!$D$9:$D$208,MATCH(B317,'Trades'!$A$9:$A$208,0)))),"Enter a valid opening date/time",IF(C317&lt;INDEX('Trades'!$D$9:$D$208,MATCH(B317,'Trades'!$A$9:$A$208,0)),"Exit precedes the opening",IF(AND(E317&lt;&gt;"",OR(NOT(ISNUMBER(E317)),E317&lt;=0)),"Enter a positive price or leave blank",IF(AND(F317&lt;&gt;"",NOT(ISNUMBER(F317))),"Gross P&amp;L must be numeric or blank",IF(AND(ISNUMBER(F317),OR(ABS(F317)&gt;1000000000,ROUND(F317,2)&lt;&gt;F317)),"Money: at most 2 decimals; absolute input value ≤ 1,000,000,000.",""))))))))))))))))</x:f>
      </x:c>
      <x:c r="I317" s="29" t="str">
        <x:f>IF(ISNUMBER(D317),ROUND(D317,8),"")</x:f>
      </x:c>
      <x:c r="J317" s="29" t="n">
        <x:f>IF(ISNUMBER(F317),1,0)</x:f>
        <x:v>0</x:v>
      </x:c>
      <x:c r="K317" s="29" t="n">
        <x:f>IF(COUNTA(A317:F317)=0,0,1)</x:f>
        <x:v>0</x:v>
      </x:c>
    </x:row>
    <x:row r="318" ht="36" customHeight="1">
      <x:c r="A318" s="34"/>
      <x:c r="B318" s="34"/>
      <x:c r="C318" s="35"/>
      <x:c r="D318" s="36"/>
      <x:c r="E318" s="36"/>
      <x:c r="F318" s="37"/>
      <x:c r="G318" s="38" t="n">
        <x:f>IF(K318=0,0,IF(H318="",1,-1))</x:f>
        <x:v>0</x:v>
      </x:c>
      <x:c r="H318" s="33" t="str">
        <x:f>IF(K318=0,"",IF(A318="","Enter an exit ID",IF(IF(IFERROR(OR(CODE(UPPER(LEFT(A318,1)))&lt;65,CODE(UPPER(LEFT(A318,1)))&gt;90),TRUE),TRUE,OR(NOT(ISTEXT(A318)),LEN(A318)&gt;64,LEN(A318)&lt;&gt;LEN(SUBSTITUTE(A318,"*","")),LEN(A318)&lt;&gt;LEN(SUBSTITUTE(A318,"?","")),LEN(A318)&lt;&gt;LEN(SUBSTITUTE(A318,"~","")),LEN(A318)&lt;&gt;LEN(SUBSTITUTE(A318,"=","")),LEN(A318)&lt;&gt;LEN(SUBSTITUTE(A318,"&lt;","")),LEN(A318)&lt;&gt;LEN(SUBSTITUTE(A318,"&gt;","")))),"IDs: text starting with A–Z, up to 64 characters; do not use *, ?, ~, =, &lt; or &gt;. Example: T-001.",IF(COUNTIFS('Exits'!$A$9:$A$608,A318)&lt;&gt;1,"Exit ID is duplicated",IF(B318="","Enter the parent trade ID",IF(IF(IFERROR(OR(CODE(UPPER(LEFT(B318,1)))&lt;65,CODE(UPPER(LEFT(B318,1)))&gt;90),TRUE),TRUE,OR(NOT(ISTEXT(B318)),LEN(B318)&gt;64,LEN(B318)&lt;&gt;LEN(SUBSTITUTE(B318,"*","")),LEN(B318)&lt;&gt;LEN(SUBSTITUTE(B318,"?","")),LEN(B318)&lt;&gt;LEN(SUBSTITUTE(B318,"~","")),LEN(B318)&lt;&gt;LEN(SUBSTITUTE(B318,"=","")),LEN(B318)&lt;&gt;LEN(SUBSTITUTE(B318,"&lt;","")),LEN(B318)&lt;&gt;LEN(SUBSTITUTE(B318,"&gt;","")))),"IDs: text starting with A–Z, up to 64 characters; do not use *, ?, ~, =, &lt; or &gt;. Example: T-001.",IF(COUNTIFS('Trades'!$A$9:$A$208,B318)&lt;&gt;1,"Parent trade ID must match one Trades row",IF(NOT(ISNUMBER(C318)),"Enter a valid closing date/time",IF(OR(C318&lt;1,C318&gt;2958465),"Enter a valid closing date/time",IF(NOT(ISNUMBER(D318)),"Enter a positive closed quantity",IF(OR(D318&lt;=0,D318&gt;1000000,ROUND(D318,8)&lt;&gt;D318),"Enter a positive closed quantity",IF(NOT(ISNUMBER(INDEX('Trades'!$D$9:$D$208,MATCH(B318,'Trades'!$A$9:$A$208,0)))),"Enter a valid opening date/time",IF(C318&lt;INDEX('Trades'!$D$9:$D$208,MATCH(B318,'Trades'!$A$9:$A$208,0)),"Exit precedes the opening",IF(AND(E318&lt;&gt;"",OR(NOT(ISNUMBER(E318)),E318&lt;=0)),"Enter a positive price or leave blank",IF(AND(F318&lt;&gt;"",NOT(ISNUMBER(F318))),"Gross P&amp;L must be numeric or blank",IF(AND(ISNUMBER(F318),OR(ABS(F318)&gt;1000000000,ROUND(F318,2)&lt;&gt;F318)),"Money: at most 2 decimals; absolute input value ≤ 1,000,000,000.",""))))))))))))))))</x:f>
      </x:c>
      <x:c r="I318" s="29" t="str">
        <x:f>IF(ISNUMBER(D318),ROUND(D318,8),"")</x:f>
      </x:c>
      <x:c r="J318" s="29" t="n">
        <x:f>IF(ISNUMBER(F318),1,0)</x:f>
        <x:v>0</x:v>
      </x:c>
      <x:c r="K318" s="29" t="n">
        <x:f>IF(COUNTA(A318:F318)=0,0,1)</x:f>
        <x:v>0</x:v>
      </x:c>
    </x:row>
    <x:row r="319" ht="36" customHeight="1">
      <x:c r="A319" s="34"/>
      <x:c r="B319" s="34"/>
      <x:c r="C319" s="35"/>
      <x:c r="D319" s="36"/>
      <x:c r="E319" s="36"/>
      <x:c r="F319" s="37"/>
      <x:c r="G319" s="38" t="n">
        <x:f>IF(K319=0,0,IF(H319="",1,-1))</x:f>
        <x:v>0</x:v>
      </x:c>
      <x:c r="H319" s="33" t="str">
        <x:f>IF(K319=0,"",IF(A319="","Enter an exit ID",IF(IF(IFERROR(OR(CODE(UPPER(LEFT(A319,1)))&lt;65,CODE(UPPER(LEFT(A319,1)))&gt;90),TRUE),TRUE,OR(NOT(ISTEXT(A319)),LEN(A319)&gt;64,LEN(A319)&lt;&gt;LEN(SUBSTITUTE(A319,"*","")),LEN(A319)&lt;&gt;LEN(SUBSTITUTE(A319,"?","")),LEN(A319)&lt;&gt;LEN(SUBSTITUTE(A319,"~","")),LEN(A319)&lt;&gt;LEN(SUBSTITUTE(A319,"=","")),LEN(A319)&lt;&gt;LEN(SUBSTITUTE(A319,"&lt;","")),LEN(A319)&lt;&gt;LEN(SUBSTITUTE(A319,"&gt;","")))),"IDs: text starting with A–Z, up to 64 characters; do not use *, ?, ~, =, &lt; or &gt;. Example: T-001.",IF(COUNTIFS('Exits'!$A$9:$A$608,A319)&lt;&gt;1,"Exit ID is duplicated",IF(B319="","Enter the parent trade ID",IF(IF(IFERROR(OR(CODE(UPPER(LEFT(B319,1)))&lt;65,CODE(UPPER(LEFT(B319,1)))&gt;90),TRUE),TRUE,OR(NOT(ISTEXT(B319)),LEN(B319)&gt;64,LEN(B319)&lt;&gt;LEN(SUBSTITUTE(B319,"*","")),LEN(B319)&lt;&gt;LEN(SUBSTITUTE(B319,"?","")),LEN(B319)&lt;&gt;LEN(SUBSTITUTE(B319,"~","")),LEN(B319)&lt;&gt;LEN(SUBSTITUTE(B319,"=","")),LEN(B319)&lt;&gt;LEN(SUBSTITUTE(B319,"&lt;","")),LEN(B319)&lt;&gt;LEN(SUBSTITUTE(B319,"&gt;","")))),"IDs: text starting with A–Z, up to 64 characters; do not use *, ?, ~, =, &lt; or &gt;. Example: T-001.",IF(COUNTIFS('Trades'!$A$9:$A$208,B319)&lt;&gt;1,"Parent trade ID must match one Trades row",IF(NOT(ISNUMBER(C319)),"Enter a valid closing date/time",IF(OR(C319&lt;1,C319&gt;2958465),"Enter a valid closing date/time",IF(NOT(ISNUMBER(D319)),"Enter a positive closed quantity",IF(OR(D319&lt;=0,D319&gt;1000000,ROUND(D319,8)&lt;&gt;D319),"Enter a positive closed quantity",IF(NOT(ISNUMBER(INDEX('Trades'!$D$9:$D$208,MATCH(B319,'Trades'!$A$9:$A$208,0)))),"Enter a valid opening date/time",IF(C319&lt;INDEX('Trades'!$D$9:$D$208,MATCH(B319,'Trades'!$A$9:$A$208,0)),"Exit precedes the opening",IF(AND(E319&lt;&gt;"",OR(NOT(ISNUMBER(E319)),E319&lt;=0)),"Enter a positive price or leave blank",IF(AND(F319&lt;&gt;"",NOT(ISNUMBER(F319))),"Gross P&amp;L must be numeric or blank",IF(AND(ISNUMBER(F319),OR(ABS(F319)&gt;1000000000,ROUND(F319,2)&lt;&gt;F319)),"Money: at most 2 decimals; absolute input value ≤ 1,000,000,000.",""))))))))))))))))</x:f>
      </x:c>
      <x:c r="I319" s="29" t="str">
        <x:f>IF(ISNUMBER(D319),ROUND(D319,8),"")</x:f>
      </x:c>
      <x:c r="J319" s="29" t="n">
        <x:f>IF(ISNUMBER(F319),1,0)</x:f>
        <x:v>0</x:v>
      </x:c>
      <x:c r="K319" s="29" t="n">
        <x:f>IF(COUNTA(A319:F319)=0,0,1)</x:f>
        <x:v>0</x:v>
      </x:c>
    </x:row>
    <x:row r="320" ht="36" customHeight="1">
      <x:c r="A320" s="34"/>
      <x:c r="B320" s="34"/>
      <x:c r="C320" s="35"/>
      <x:c r="D320" s="36"/>
      <x:c r="E320" s="36"/>
      <x:c r="F320" s="37"/>
      <x:c r="G320" s="38" t="n">
        <x:f>IF(K320=0,0,IF(H320="",1,-1))</x:f>
        <x:v>0</x:v>
      </x:c>
      <x:c r="H320" s="33" t="str">
        <x:f>IF(K320=0,"",IF(A320="","Enter an exit ID",IF(IF(IFERROR(OR(CODE(UPPER(LEFT(A320,1)))&lt;65,CODE(UPPER(LEFT(A320,1)))&gt;90),TRUE),TRUE,OR(NOT(ISTEXT(A320)),LEN(A320)&gt;64,LEN(A320)&lt;&gt;LEN(SUBSTITUTE(A320,"*","")),LEN(A320)&lt;&gt;LEN(SUBSTITUTE(A320,"?","")),LEN(A320)&lt;&gt;LEN(SUBSTITUTE(A320,"~","")),LEN(A320)&lt;&gt;LEN(SUBSTITUTE(A320,"=","")),LEN(A320)&lt;&gt;LEN(SUBSTITUTE(A320,"&lt;","")),LEN(A320)&lt;&gt;LEN(SUBSTITUTE(A320,"&gt;","")))),"IDs: text starting with A–Z, up to 64 characters; do not use *, ?, ~, =, &lt; or &gt;. Example: T-001.",IF(COUNTIFS('Exits'!$A$9:$A$608,A320)&lt;&gt;1,"Exit ID is duplicated",IF(B320="","Enter the parent trade ID",IF(IF(IFERROR(OR(CODE(UPPER(LEFT(B320,1)))&lt;65,CODE(UPPER(LEFT(B320,1)))&gt;90),TRUE),TRUE,OR(NOT(ISTEXT(B320)),LEN(B320)&gt;64,LEN(B320)&lt;&gt;LEN(SUBSTITUTE(B320,"*","")),LEN(B320)&lt;&gt;LEN(SUBSTITUTE(B320,"?","")),LEN(B320)&lt;&gt;LEN(SUBSTITUTE(B320,"~","")),LEN(B320)&lt;&gt;LEN(SUBSTITUTE(B320,"=","")),LEN(B320)&lt;&gt;LEN(SUBSTITUTE(B320,"&lt;","")),LEN(B320)&lt;&gt;LEN(SUBSTITUTE(B320,"&gt;","")))),"IDs: text starting with A–Z, up to 64 characters; do not use *, ?, ~, =, &lt; or &gt;. Example: T-001.",IF(COUNTIFS('Trades'!$A$9:$A$208,B320)&lt;&gt;1,"Parent trade ID must match one Trades row",IF(NOT(ISNUMBER(C320)),"Enter a valid closing date/time",IF(OR(C320&lt;1,C320&gt;2958465),"Enter a valid closing date/time",IF(NOT(ISNUMBER(D320)),"Enter a positive closed quantity",IF(OR(D320&lt;=0,D320&gt;1000000,ROUND(D320,8)&lt;&gt;D320),"Enter a positive closed quantity",IF(NOT(ISNUMBER(INDEX('Trades'!$D$9:$D$208,MATCH(B320,'Trades'!$A$9:$A$208,0)))),"Enter a valid opening date/time",IF(C320&lt;INDEX('Trades'!$D$9:$D$208,MATCH(B320,'Trades'!$A$9:$A$208,0)),"Exit precedes the opening",IF(AND(E320&lt;&gt;"",OR(NOT(ISNUMBER(E320)),E320&lt;=0)),"Enter a positive price or leave blank",IF(AND(F320&lt;&gt;"",NOT(ISNUMBER(F320))),"Gross P&amp;L must be numeric or blank",IF(AND(ISNUMBER(F320),OR(ABS(F320)&gt;1000000000,ROUND(F320,2)&lt;&gt;F320)),"Money: at most 2 decimals; absolute input value ≤ 1,000,000,000.",""))))))))))))))))</x:f>
      </x:c>
      <x:c r="I320" s="29" t="str">
        <x:f>IF(ISNUMBER(D320),ROUND(D320,8),"")</x:f>
      </x:c>
      <x:c r="J320" s="29" t="n">
        <x:f>IF(ISNUMBER(F320),1,0)</x:f>
        <x:v>0</x:v>
      </x:c>
      <x:c r="K320" s="29" t="n">
        <x:f>IF(COUNTA(A320:F320)=0,0,1)</x:f>
        <x:v>0</x:v>
      </x:c>
    </x:row>
    <x:row r="321" ht="36" customHeight="1">
      <x:c r="A321" s="34"/>
      <x:c r="B321" s="34"/>
      <x:c r="C321" s="35"/>
      <x:c r="D321" s="36"/>
      <x:c r="E321" s="36"/>
      <x:c r="F321" s="37"/>
      <x:c r="G321" s="38" t="n">
        <x:f>IF(K321=0,0,IF(H321="",1,-1))</x:f>
        <x:v>0</x:v>
      </x:c>
      <x:c r="H321" s="33" t="str">
        <x:f>IF(K321=0,"",IF(A321="","Enter an exit ID",IF(IF(IFERROR(OR(CODE(UPPER(LEFT(A321,1)))&lt;65,CODE(UPPER(LEFT(A321,1)))&gt;90),TRUE),TRUE,OR(NOT(ISTEXT(A321)),LEN(A321)&gt;64,LEN(A321)&lt;&gt;LEN(SUBSTITUTE(A321,"*","")),LEN(A321)&lt;&gt;LEN(SUBSTITUTE(A321,"?","")),LEN(A321)&lt;&gt;LEN(SUBSTITUTE(A321,"~","")),LEN(A321)&lt;&gt;LEN(SUBSTITUTE(A321,"=","")),LEN(A321)&lt;&gt;LEN(SUBSTITUTE(A321,"&lt;","")),LEN(A321)&lt;&gt;LEN(SUBSTITUTE(A321,"&gt;","")))),"IDs: text starting with A–Z, up to 64 characters; do not use *, ?, ~, =, &lt; or &gt;. Example: T-001.",IF(COUNTIFS('Exits'!$A$9:$A$608,A321)&lt;&gt;1,"Exit ID is duplicated",IF(B321="","Enter the parent trade ID",IF(IF(IFERROR(OR(CODE(UPPER(LEFT(B321,1)))&lt;65,CODE(UPPER(LEFT(B321,1)))&gt;90),TRUE),TRUE,OR(NOT(ISTEXT(B321)),LEN(B321)&gt;64,LEN(B321)&lt;&gt;LEN(SUBSTITUTE(B321,"*","")),LEN(B321)&lt;&gt;LEN(SUBSTITUTE(B321,"?","")),LEN(B321)&lt;&gt;LEN(SUBSTITUTE(B321,"~","")),LEN(B321)&lt;&gt;LEN(SUBSTITUTE(B321,"=","")),LEN(B321)&lt;&gt;LEN(SUBSTITUTE(B321,"&lt;","")),LEN(B321)&lt;&gt;LEN(SUBSTITUTE(B321,"&gt;","")))),"IDs: text starting with A–Z, up to 64 characters; do not use *, ?, ~, =, &lt; or &gt;. Example: T-001.",IF(COUNTIFS('Trades'!$A$9:$A$208,B321)&lt;&gt;1,"Parent trade ID must match one Trades row",IF(NOT(ISNUMBER(C321)),"Enter a valid closing date/time",IF(OR(C321&lt;1,C321&gt;2958465),"Enter a valid closing date/time",IF(NOT(ISNUMBER(D321)),"Enter a positive closed quantity",IF(OR(D321&lt;=0,D321&gt;1000000,ROUND(D321,8)&lt;&gt;D321),"Enter a positive closed quantity",IF(NOT(ISNUMBER(INDEX('Trades'!$D$9:$D$208,MATCH(B321,'Trades'!$A$9:$A$208,0)))),"Enter a valid opening date/time",IF(C321&lt;INDEX('Trades'!$D$9:$D$208,MATCH(B321,'Trades'!$A$9:$A$208,0)),"Exit precedes the opening",IF(AND(E321&lt;&gt;"",OR(NOT(ISNUMBER(E321)),E321&lt;=0)),"Enter a positive price or leave blank",IF(AND(F321&lt;&gt;"",NOT(ISNUMBER(F321))),"Gross P&amp;L must be numeric or blank",IF(AND(ISNUMBER(F321),OR(ABS(F321)&gt;1000000000,ROUND(F321,2)&lt;&gt;F321)),"Money: at most 2 decimals; absolute input value ≤ 1,000,000,000.",""))))))))))))))))</x:f>
      </x:c>
      <x:c r="I321" s="29" t="str">
        <x:f>IF(ISNUMBER(D321),ROUND(D321,8),"")</x:f>
      </x:c>
      <x:c r="J321" s="29" t="n">
        <x:f>IF(ISNUMBER(F321),1,0)</x:f>
        <x:v>0</x:v>
      </x:c>
      <x:c r="K321" s="29" t="n">
        <x:f>IF(COUNTA(A321:F321)=0,0,1)</x:f>
        <x:v>0</x:v>
      </x:c>
    </x:row>
    <x:row r="322" ht="36" customHeight="1">
      <x:c r="A322" s="34"/>
      <x:c r="B322" s="34"/>
      <x:c r="C322" s="35"/>
      <x:c r="D322" s="36"/>
      <x:c r="E322" s="36"/>
      <x:c r="F322" s="37"/>
      <x:c r="G322" s="38" t="n">
        <x:f>IF(K322=0,0,IF(H322="",1,-1))</x:f>
        <x:v>0</x:v>
      </x:c>
      <x:c r="H322" s="33" t="str">
        <x:f>IF(K322=0,"",IF(A322="","Enter an exit ID",IF(IF(IFERROR(OR(CODE(UPPER(LEFT(A322,1)))&lt;65,CODE(UPPER(LEFT(A322,1)))&gt;90),TRUE),TRUE,OR(NOT(ISTEXT(A322)),LEN(A322)&gt;64,LEN(A322)&lt;&gt;LEN(SUBSTITUTE(A322,"*","")),LEN(A322)&lt;&gt;LEN(SUBSTITUTE(A322,"?","")),LEN(A322)&lt;&gt;LEN(SUBSTITUTE(A322,"~","")),LEN(A322)&lt;&gt;LEN(SUBSTITUTE(A322,"=","")),LEN(A322)&lt;&gt;LEN(SUBSTITUTE(A322,"&lt;","")),LEN(A322)&lt;&gt;LEN(SUBSTITUTE(A322,"&gt;","")))),"IDs: text starting with A–Z, up to 64 characters; do not use *, ?, ~, =, &lt; or &gt;. Example: T-001.",IF(COUNTIFS('Exits'!$A$9:$A$608,A322)&lt;&gt;1,"Exit ID is duplicated",IF(B322="","Enter the parent trade ID",IF(IF(IFERROR(OR(CODE(UPPER(LEFT(B322,1)))&lt;65,CODE(UPPER(LEFT(B322,1)))&gt;90),TRUE),TRUE,OR(NOT(ISTEXT(B322)),LEN(B322)&gt;64,LEN(B322)&lt;&gt;LEN(SUBSTITUTE(B322,"*","")),LEN(B322)&lt;&gt;LEN(SUBSTITUTE(B322,"?","")),LEN(B322)&lt;&gt;LEN(SUBSTITUTE(B322,"~","")),LEN(B322)&lt;&gt;LEN(SUBSTITUTE(B322,"=","")),LEN(B322)&lt;&gt;LEN(SUBSTITUTE(B322,"&lt;","")),LEN(B322)&lt;&gt;LEN(SUBSTITUTE(B322,"&gt;","")))),"IDs: text starting with A–Z, up to 64 characters; do not use *, ?, ~, =, &lt; or &gt;. Example: T-001.",IF(COUNTIFS('Trades'!$A$9:$A$208,B322)&lt;&gt;1,"Parent trade ID must match one Trades row",IF(NOT(ISNUMBER(C322)),"Enter a valid closing date/time",IF(OR(C322&lt;1,C322&gt;2958465),"Enter a valid closing date/time",IF(NOT(ISNUMBER(D322)),"Enter a positive closed quantity",IF(OR(D322&lt;=0,D322&gt;1000000,ROUND(D322,8)&lt;&gt;D322),"Enter a positive closed quantity",IF(NOT(ISNUMBER(INDEX('Trades'!$D$9:$D$208,MATCH(B322,'Trades'!$A$9:$A$208,0)))),"Enter a valid opening date/time",IF(C322&lt;INDEX('Trades'!$D$9:$D$208,MATCH(B322,'Trades'!$A$9:$A$208,0)),"Exit precedes the opening",IF(AND(E322&lt;&gt;"",OR(NOT(ISNUMBER(E322)),E322&lt;=0)),"Enter a positive price or leave blank",IF(AND(F322&lt;&gt;"",NOT(ISNUMBER(F322))),"Gross P&amp;L must be numeric or blank",IF(AND(ISNUMBER(F322),OR(ABS(F322)&gt;1000000000,ROUND(F322,2)&lt;&gt;F322)),"Money: at most 2 decimals; absolute input value ≤ 1,000,000,000.",""))))))))))))))))</x:f>
      </x:c>
      <x:c r="I322" s="29" t="str">
        <x:f>IF(ISNUMBER(D322),ROUND(D322,8),"")</x:f>
      </x:c>
      <x:c r="J322" s="29" t="n">
        <x:f>IF(ISNUMBER(F322),1,0)</x:f>
        <x:v>0</x:v>
      </x:c>
      <x:c r="K322" s="29" t="n">
        <x:f>IF(COUNTA(A322:F322)=0,0,1)</x:f>
        <x:v>0</x:v>
      </x:c>
    </x:row>
    <x:row r="323" ht="36" customHeight="1">
      <x:c r="A323" s="34"/>
      <x:c r="B323" s="34"/>
      <x:c r="C323" s="35"/>
      <x:c r="D323" s="36"/>
      <x:c r="E323" s="36"/>
      <x:c r="F323" s="37"/>
      <x:c r="G323" s="38" t="n">
        <x:f>IF(K323=0,0,IF(H323="",1,-1))</x:f>
        <x:v>0</x:v>
      </x:c>
      <x:c r="H323" s="33" t="str">
        <x:f>IF(K323=0,"",IF(A323="","Enter an exit ID",IF(IF(IFERROR(OR(CODE(UPPER(LEFT(A323,1)))&lt;65,CODE(UPPER(LEFT(A323,1)))&gt;90),TRUE),TRUE,OR(NOT(ISTEXT(A323)),LEN(A323)&gt;64,LEN(A323)&lt;&gt;LEN(SUBSTITUTE(A323,"*","")),LEN(A323)&lt;&gt;LEN(SUBSTITUTE(A323,"?","")),LEN(A323)&lt;&gt;LEN(SUBSTITUTE(A323,"~","")),LEN(A323)&lt;&gt;LEN(SUBSTITUTE(A323,"=","")),LEN(A323)&lt;&gt;LEN(SUBSTITUTE(A323,"&lt;","")),LEN(A323)&lt;&gt;LEN(SUBSTITUTE(A323,"&gt;","")))),"IDs: text starting with A–Z, up to 64 characters; do not use *, ?, ~, =, &lt; or &gt;. Example: T-001.",IF(COUNTIFS('Exits'!$A$9:$A$608,A323)&lt;&gt;1,"Exit ID is duplicated",IF(B323="","Enter the parent trade ID",IF(IF(IFERROR(OR(CODE(UPPER(LEFT(B323,1)))&lt;65,CODE(UPPER(LEFT(B323,1)))&gt;90),TRUE),TRUE,OR(NOT(ISTEXT(B323)),LEN(B323)&gt;64,LEN(B323)&lt;&gt;LEN(SUBSTITUTE(B323,"*","")),LEN(B323)&lt;&gt;LEN(SUBSTITUTE(B323,"?","")),LEN(B323)&lt;&gt;LEN(SUBSTITUTE(B323,"~","")),LEN(B323)&lt;&gt;LEN(SUBSTITUTE(B323,"=","")),LEN(B323)&lt;&gt;LEN(SUBSTITUTE(B323,"&lt;","")),LEN(B323)&lt;&gt;LEN(SUBSTITUTE(B323,"&gt;","")))),"IDs: text starting with A–Z, up to 64 characters; do not use *, ?, ~, =, &lt; or &gt;. Example: T-001.",IF(COUNTIFS('Trades'!$A$9:$A$208,B323)&lt;&gt;1,"Parent trade ID must match one Trades row",IF(NOT(ISNUMBER(C323)),"Enter a valid closing date/time",IF(OR(C323&lt;1,C323&gt;2958465),"Enter a valid closing date/time",IF(NOT(ISNUMBER(D323)),"Enter a positive closed quantity",IF(OR(D323&lt;=0,D323&gt;1000000,ROUND(D323,8)&lt;&gt;D323),"Enter a positive closed quantity",IF(NOT(ISNUMBER(INDEX('Trades'!$D$9:$D$208,MATCH(B323,'Trades'!$A$9:$A$208,0)))),"Enter a valid opening date/time",IF(C323&lt;INDEX('Trades'!$D$9:$D$208,MATCH(B323,'Trades'!$A$9:$A$208,0)),"Exit precedes the opening",IF(AND(E323&lt;&gt;"",OR(NOT(ISNUMBER(E323)),E323&lt;=0)),"Enter a positive price or leave blank",IF(AND(F323&lt;&gt;"",NOT(ISNUMBER(F323))),"Gross P&amp;L must be numeric or blank",IF(AND(ISNUMBER(F323),OR(ABS(F323)&gt;1000000000,ROUND(F323,2)&lt;&gt;F323)),"Money: at most 2 decimals; absolute input value ≤ 1,000,000,000.",""))))))))))))))))</x:f>
      </x:c>
      <x:c r="I323" s="29" t="str">
        <x:f>IF(ISNUMBER(D323),ROUND(D323,8),"")</x:f>
      </x:c>
      <x:c r="J323" s="29" t="n">
        <x:f>IF(ISNUMBER(F323),1,0)</x:f>
        <x:v>0</x:v>
      </x:c>
      <x:c r="K323" s="29" t="n">
        <x:f>IF(COUNTA(A323:F323)=0,0,1)</x:f>
        <x:v>0</x:v>
      </x:c>
    </x:row>
    <x:row r="324" ht="36" customHeight="1">
      <x:c r="A324" s="34"/>
      <x:c r="B324" s="34"/>
      <x:c r="C324" s="35"/>
      <x:c r="D324" s="36"/>
      <x:c r="E324" s="36"/>
      <x:c r="F324" s="37"/>
      <x:c r="G324" s="38" t="n">
        <x:f>IF(K324=0,0,IF(H324="",1,-1))</x:f>
        <x:v>0</x:v>
      </x:c>
      <x:c r="H324" s="33" t="str">
        <x:f>IF(K324=0,"",IF(A324="","Enter an exit ID",IF(IF(IFERROR(OR(CODE(UPPER(LEFT(A324,1)))&lt;65,CODE(UPPER(LEFT(A324,1)))&gt;90),TRUE),TRUE,OR(NOT(ISTEXT(A324)),LEN(A324)&gt;64,LEN(A324)&lt;&gt;LEN(SUBSTITUTE(A324,"*","")),LEN(A324)&lt;&gt;LEN(SUBSTITUTE(A324,"?","")),LEN(A324)&lt;&gt;LEN(SUBSTITUTE(A324,"~","")),LEN(A324)&lt;&gt;LEN(SUBSTITUTE(A324,"=","")),LEN(A324)&lt;&gt;LEN(SUBSTITUTE(A324,"&lt;","")),LEN(A324)&lt;&gt;LEN(SUBSTITUTE(A324,"&gt;","")))),"IDs: text starting with A–Z, up to 64 characters; do not use *, ?, ~, =, &lt; or &gt;. Example: T-001.",IF(COUNTIFS('Exits'!$A$9:$A$608,A324)&lt;&gt;1,"Exit ID is duplicated",IF(B324="","Enter the parent trade ID",IF(IF(IFERROR(OR(CODE(UPPER(LEFT(B324,1)))&lt;65,CODE(UPPER(LEFT(B324,1)))&gt;90),TRUE),TRUE,OR(NOT(ISTEXT(B324)),LEN(B324)&gt;64,LEN(B324)&lt;&gt;LEN(SUBSTITUTE(B324,"*","")),LEN(B324)&lt;&gt;LEN(SUBSTITUTE(B324,"?","")),LEN(B324)&lt;&gt;LEN(SUBSTITUTE(B324,"~","")),LEN(B324)&lt;&gt;LEN(SUBSTITUTE(B324,"=","")),LEN(B324)&lt;&gt;LEN(SUBSTITUTE(B324,"&lt;","")),LEN(B324)&lt;&gt;LEN(SUBSTITUTE(B324,"&gt;","")))),"IDs: text starting with A–Z, up to 64 characters; do not use *, ?, ~, =, &lt; or &gt;. Example: T-001.",IF(COUNTIFS('Trades'!$A$9:$A$208,B324)&lt;&gt;1,"Parent trade ID must match one Trades row",IF(NOT(ISNUMBER(C324)),"Enter a valid closing date/time",IF(OR(C324&lt;1,C324&gt;2958465),"Enter a valid closing date/time",IF(NOT(ISNUMBER(D324)),"Enter a positive closed quantity",IF(OR(D324&lt;=0,D324&gt;1000000,ROUND(D324,8)&lt;&gt;D324),"Enter a positive closed quantity",IF(NOT(ISNUMBER(INDEX('Trades'!$D$9:$D$208,MATCH(B324,'Trades'!$A$9:$A$208,0)))),"Enter a valid opening date/time",IF(C324&lt;INDEX('Trades'!$D$9:$D$208,MATCH(B324,'Trades'!$A$9:$A$208,0)),"Exit precedes the opening",IF(AND(E324&lt;&gt;"",OR(NOT(ISNUMBER(E324)),E324&lt;=0)),"Enter a positive price or leave blank",IF(AND(F324&lt;&gt;"",NOT(ISNUMBER(F324))),"Gross P&amp;L must be numeric or blank",IF(AND(ISNUMBER(F324),OR(ABS(F324)&gt;1000000000,ROUND(F324,2)&lt;&gt;F324)),"Money: at most 2 decimals; absolute input value ≤ 1,000,000,000.",""))))))))))))))))</x:f>
      </x:c>
      <x:c r="I324" s="29" t="str">
        <x:f>IF(ISNUMBER(D324),ROUND(D324,8),"")</x:f>
      </x:c>
      <x:c r="J324" s="29" t="n">
        <x:f>IF(ISNUMBER(F324),1,0)</x:f>
        <x:v>0</x:v>
      </x:c>
      <x:c r="K324" s="29" t="n">
        <x:f>IF(COUNTA(A324:F324)=0,0,1)</x:f>
        <x:v>0</x:v>
      </x:c>
    </x:row>
    <x:row r="325" ht="36" customHeight="1">
      <x:c r="A325" s="34"/>
      <x:c r="B325" s="34"/>
      <x:c r="C325" s="35"/>
      <x:c r="D325" s="36"/>
      <x:c r="E325" s="36"/>
      <x:c r="F325" s="37"/>
      <x:c r="G325" s="38" t="n">
        <x:f>IF(K325=0,0,IF(H325="",1,-1))</x:f>
        <x:v>0</x:v>
      </x:c>
      <x:c r="H325" s="33" t="str">
        <x:f>IF(K325=0,"",IF(A325="","Enter an exit ID",IF(IF(IFERROR(OR(CODE(UPPER(LEFT(A325,1)))&lt;65,CODE(UPPER(LEFT(A325,1)))&gt;90),TRUE),TRUE,OR(NOT(ISTEXT(A325)),LEN(A325)&gt;64,LEN(A325)&lt;&gt;LEN(SUBSTITUTE(A325,"*","")),LEN(A325)&lt;&gt;LEN(SUBSTITUTE(A325,"?","")),LEN(A325)&lt;&gt;LEN(SUBSTITUTE(A325,"~","")),LEN(A325)&lt;&gt;LEN(SUBSTITUTE(A325,"=","")),LEN(A325)&lt;&gt;LEN(SUBSTITUTE(A325,"&lt;","")),LEN(A325)&lt;&gt;LEN(SUBSTITUTE(A325,"&gt;","")))),"IDs: text starting with A–Z, up to 64 characters; do not use *, ?, ~, =, &lt; or &gt;. Example: T-001.",IF(COUNTIFS('Exits'!$A$9:$A$608,A325)&lt;&gt;1,"Exit ID is duplicated",IF(B325="","Enter the parent trade ID",IF(IF(IFERROR(OR(CODE(UPPER(LEFT(B325,1)))&lt;65,CODE(UPPER(LEFT(B325,1)))&gt;90),TRUE),TRUE,OR(NOT(ISTEXT(B325)),LEN(B325)&gt;64,LEN(B325)&lt;&gt;LEN(SUBSTITUTE(B325,"*","")),LEN(B325)&lt;&gt;LEN(SUBSTITUTE(B325,"?","")),LEN(B325)&lt;&gt;LEN(SUBSTITUTE(B325,"~","")),LEN(B325)&lt;&gt;LEN(SUBSTITUTE(B325,"=","")),LEN(B325)&lt;&gt;LEN(SUBSTITUTE(B325,"&lt;","")),LEN(B325)&lt;&gt;LEN(SUBSTITUTE(B325,"&gt;","")))),"IDs: text starting with A–Z, up to 64 characters; do not use *, ?, ~, =, &lt; or &gt;. Example: T-001.",IF(COUNTIFS('Trades'!$A$9:$A$208,B325)&lt;&gt;1,"Parent trade ID must match one Trades row",IF(NOT(ISNUMBER(C325)),"Enter a valid closing date/time",IF(OR(C325&lt;1,C325&gt;2958465),"Enter a valid closing date/time",IF(NOT(ISNUMBER(D325)),"Enter a positive closed quantity",IF(OR(D325&lt;=0,D325&gt;1000000,ROUND(D325,8)&lt;&gt;D325),"Enter a positive closed quantity",IF(NOT(ISNUMBER(INDEX('Trades'!$D$9:$D$208,MATCH(B325,'Trades'!$A$9:$A$208,0)))),"Enter a valid opening date/time",IF(C325&lt;INDEX('Trades'!$D$9:$D$208,MATCH(B325,'Trades'!$A$9:$A$208,0)),"Exit precedes the opening",IF(AND(E325&lt;&gt;"",OR(NOT(ISNUMBER(E325)),E325&lt;=0)),"Enter a positive price or leave blank",IF(AND(F325&lt;&gt;"",NOT(ISNUMBER(F325))),"Gross P&amp;L must be numeric or blank",IF(AND(ISNUMBER(F325),OR(ABS(F325)&gt;1000000000,ROUND(F325,2)&lt;&gt;F325)),"Money: at most 2 decimals; absolute input value ≤ 1,000,000,000.",""))))))))))))))))</x:f>
      </x:c>
      <x:c r="I325" s="29" t="str">
        <x:f>IF(ISNUMBER(D325),ROUND(D325,8),"")</x:f>
      </x:c>
      <x:c r="J325" s="29" t="n">
        <x:f>IF(ISNUMBER(F325),1,0)</x:f>
        <x:v>0</x:v>
      </x:c>
      <x:c r="K325" s="29" t="n">
        <x:f>IF(COUNTA(A325:F325)=0,0,1)</x:f>
        <x:v>0</x:v>
      </x:c>
    </x:row>
    <x:row r="326" ht="36" customHeight="1">
      <x:c r="A326" s="34"/>
      <x:c r="B326" s="34"/>
      <x:c r="C326" s="35"/>
      <x:c r="D326" s="36"/>
      <x:c r="E326" s="36"/>
      <x:c r="F326" s="37"/>
      <x:c r="G326" s="38" t="n">
        <x:f>IF(K326=0,0,IF(H326="",1,-1))</x:f>
        <x:v>0</x:v>
      </x:c>
      <x:c r="H326" s="33" t="str">
        <x:f>IF(K326=0,"",IF(A326="","Enter an exit ID",IF(IF(IFERROR(OR(CODE(UPPER(LEFT(A326,1)))&lt;65,CODE(UPPER(LEFT(A326,1)))&gt;90),TRUE),TRUE,OR(NOT(ISTEXT(A326)),LEN(A326)&gt;64,LEN(A326)&lt;&gt;LEN(SUBSTITUTE(A326,"*","")),LEN(A326)&lt;&gt;LEN(SUBSTITUTE(A326,"?","")),LEN(A326)&lt;&gt;LEN(SUBSTITUTE(A326,"~","")),LEN(A326)&lt;&gt;LEN(SUBSTITUTE(A326,"=","")),LEN(A326)&lt;&gt;LEN(SUBSTITUTE(A326,"&lt;","")),LEN(A326)&lt;&gt;LEN(SUBSTITUTE(A326,"&gt;","")))),"IDs: text starting with A–Z, up to 64 characters; do not use *, ?, ~, =, &lt; or &gt;. Example: T-001.",IF(COUNTIFS('Exits'!$A$9:$A$608,A326)&lt;&gt;1,"Exit ID is duplicated",IF(B326="","Enter the parent trade ID",IF(IF(IFERROR(OR(CODE(UPPER(LEFT(B326,1)))&lt;65,CODE(UPPER(LEFT(B326,1)))&gt;90),TRUE),TRUE,OR(NOT(ISTEXT(B326)),LEN(B326)&gt;64,LEN(B326)&lt;&gt;LEN(SUBSTITUTE(B326,"*","")),LEN(B326)&lt;&gt;LEN(SUBSTITUTE(B326,"?","")),LEN(B326)&lt;&gt;LEN(SUBSTITUTE(B326,"~","")),LEN(B326)&lt;&gt;LEN(SUBSTITUTE(B326,"=","")),LEN(B326)&lt;&gt;LEN(SUBSTITUTE(B326,"&lt;","")),LEN(B326)&lt;&gt;LEN(SUBSTITUTE(B326,"&gt;","")))),"IDs: text starting with A–Z, up to 64 characters; do not use *, ?, ~, =, &lt; or &gt;. Example: T-001.",IF(COUNTIFS('Trades'!$A$9:$A$208,B326)&lt;&gt;1,"Parent trade ID must match one Trades row",IF(NOT(ISNUMBER(C326)),"Enter a valid closing date/time",IF(OR(C326&lt;1,C326&gt;2958465),"Enter a valid closing date/time",IF(NOT(ISNUMBER(D326)),"Enter a positive closed quantity",IF(OR(D326&lt;=0,D326&gt;1000000,ROUND(D326,8)&lt;&gt;D326),"Enter a positive closed quantity",IF(NOT(ISNUMBER(INDEX('Trades'!$D$9:$D$208,MATCH(B326,'Trades'!$A$9:$A$208,0)))),"Enter a valid opening date/time",IF(C326&lt;INDEX('Trades'!$D$9:$D$208,MATCH(B326,'Trades'!$A$9:$A$208,0)),"Exit precedes the opening",IF(AND(E326&lt;&gt;"",OR(NOT(ISNUMBER(E326)),E326&lt;=0)),"Enter a positive price or leave blank",IF(AND(F326&lt;&gt;"",NOT(ISNUMBER(F326))),"Gross P&amp;L must be numeric or blank",IF(AND(ISNUMBER(F326),OR(ABS(F326)&gt;1000000000,ROUND(F326,2)&lt;&gt;F326)),"Money: at most 2 decimals; absolute input value ≤ 1,000,000,000.",""))))))))))))))))</x:f>
      </x:c>
      <x:c r="I326" s="29" t="str">
        <x:f>IF(ISNUMBER(D326),ROUND(D326,8),"")</x:f>
      </x:c>
      <x:c r="J326" s="29" t="n">
        <x:f>IF(ISNUMBER(F326),1,0)</x:f>
        <x:v>0</x:v>
      </x:c>
      <x:c r="K326" s="29" t="n">
        <x:f>IF(COUNTA(A326:F326)=0,0,1)</x:f>
        <x:v>0</x:v>
      </x:c>
    </x:row>
    <x:row r="327" ht="36" customHeight="1">
      <x:c r="A327" s="34"/>
      <x:c r="B327" s="34"/>
      <x:c r="C327" s="35"/>
      <x:c r="D327" s="36"/>
      <x:c r="E327" s="36"/>
      <x:c r="F327" s="37"/>
      <x:c r="G327" s="38" t="n">
        <x:f>IF(K327=0,0,IF(H327="",1,-1))</x:f>
        <x:v>0</x:v>
      </x:c>
      <x:c r="H327" s="33" t="str">
        <x:f>IF(K327=0,"",IF(A327="","Enter an exit ID",IF(IF(IFERROR(OR(CODE(UPPER(LEFT(A327,1)))&lt;65,CODE(UPPER(LEFT(A327,1)))&gt;90),TRUE),TRUE,OR(NOT(ISTEXT(A327)),LEN(A327)&gt;64,LEN(A327)&lt;&gt;LEN(SUBSTITUTE(A327,"*","")),LEN(A327)&lt;&gt;LEN(SUBSTITUTE(A327,"?","")),LEN(A327)&lt;&gt;LEN(SUBSTITUTE(A327,"~","")),LEN(A327)&lt;&gt;LEN(SUBSTITUTE(A327,"=","")),LEN(A327)&lt;&gt;LEN(SUBSTITUTE(A327,"&lt;","")),LEN(A327)&lt;&gt;LEN(SUBSTITUTE(A327,"&gt;","")))),"IDs: text starting with A–Z, up to 64 characters; do not use *, ?, ~, =, &lt; or &gt;. Example: T-001.",IF(COUNTIFS('Exits'!$A$9:$A$608,A327)&lt;&gt;1,"Exit ID is duplicated",IF(B327="","Enter the parent trade ID",IF(IF(IFERROR(OR(CODE(UPPER(LEFT(B327,1)))&lt;65,CODE(UPPER(LEFT(B327,1)))&gt;90),TRUE),TRUE,OR(NOT(ISTEXT(B327)),LEN(B327)&gt;64,LEN(B327)&lt;&gt;LEN(SUBSTITUTE(B327,"*","")),LEN(B327)&lt;&gt;LEN(SUBSTITUTE(B327,"?","")),LEN(B327)&lt;&gt;LEN(SUBSTITUTE(B327,"~","")),LEN(B327)&lt;&gt;LEN(SUBSTITUTE(B327,"=","")),LEN(B327)&lt;&gt;LEN(SUBSTITUTE(B327,"&lt;","")),LEN(B327)&lt;&gt;LEN(SUBSTITUTE(B327,"&gt;","")))),"IDs: text starting with A–Z, up to 64 characters; do not use *, ?, ~, =, &lt; or &gt;. Example: T-001.",IF(COUNTIFS('Trades'!$A$9:$A$208,B327)&lt;&gt;1,"Parent trade ID must match one Trades row",IF(NOT(ISNUMBER(C327)),"Enter a valid closing date/time",IF(OR(C327&lt;1,C327&gt;2958465),"Enter a valid closing date/time",IF(NOT(ISNUMBER(D327)),"Enter a positive closed quantity",IF(OR(D327&lt;=0,D327&gt;1000000,ROUND(D327,8)&lt;&gt;D327),"Enter a positive closed quantity",IF(NOT(ISNUMBER(INDEX('Trades'!$D$9:$D$208,MATCH(B327,'Trades'!$A$9:$A$208,0)))),"Enter a valid opening date/time",IF(C327&lt;INDEX('Trades'!$D$9:$D$208,MATCH(B327,'Trades'!$A$9:$A$208,0)),"Exit precedes the opening",IF(AND(E327&lt;&gt;"",OR(NOT(ISNUMBER(E327)),E327&lt;=0)),"Enter a positive price or leave blank",IF(AND(F327&lt;&gt;"",NOT(ISNUMBER(F327))),"Gross P&amp;L must be numeric or blank",IF(AND(ISNUMBER(F327),OR(ABS(F327)&gt;1000000000,ROUND(F327,2)&lt;&gt;F327)),"Money: at most 2 decimals; absolute input value ≤ 1,000,000,000.",""))))))))))))))))</x:f>
      </x:c>
      <x:c r="I327" s="29" t="str">
        <x:f>IF(ISNUMBER(D327),ROUND(D327,8),"")</x:f>
      </x:c>
      <x:c r="J327" s="29" t="n">
        <x:f>IF(ISNUMBER(F327),1,0)</x:f>
        <x:v>0</x:v>
      </x:c>
      <x:c r="K327" s="29" t="n">
        <x:f>IF(COUNTA(A327:F327)=0,0,1)</x:f>
        <x:v>0</x:v>
      </x:c>
    </x:row>
    <x:row r="328" ht="36" customHeight="1">
      <x:c r="A328" s="34"/>
      <x:c r="B328" s="34"/>
      <x:c r="C328" s="35"/>
      <x:c r="D328" s="36"/>
      <x:c r="E328" s="36"/>
      <x:c r="F328" s="37"/>
      <x:c r="G328" s="38" t="n">
        <x:f>IF(K328=0,0,IF(H328="",1,-1))</x:f>
        <x:v>0</x:v>
      </x:c>
      <x:c r="H328" s="33" t="str">
        <x:f>IF(K328=0,"",IF(A328="","Enter an exit ID",IF(IF(IFERROR(OR(CODE(UPPER(LEFT(A328,1)))&lt;65,CODE(UPPER(LEFT(A328,1)))&gt;90),TRUE),TRUE,OR(NOT(ISTEXT(A328)),LEN(A328)&gt;64,LEN(A328)&lt;&gt;LEN(SUBSTITUTE(A328,"*","")),LEN(A328)&lt;&gt;LEN(SUBSTITUTE(A328,"?","")),LEN(A328)&lt;&gt;LEN(SUBSTITUTE(A328,"~","")),LEN(A328)&lt;&gt;LEN(SUBSTITUTE(A328,"=","")),LEN(A328)&lt;&gt;LEN(SUBSTITUTE(A328,"&lt;","")),LEN(A328)&lt;&gt;LEN(SUBSTITUTE(A328,"&gt;","")))),"IDs: text starting with A–Z, up to 64 characters; do not use *, ?, ~, =, &lt; or &gt;. Example: T-001.",IF(COUNTIFS('Exits'!$A$9:$A$608,A328)&lt;&gt;1,"Exit ID is duplicated",IF(B328="","Enter the parent trade ID",IF(IF(IFERROR(OR(CODE(UPPER(LEFT(B328,1)))&lt;65,CODE(UPPER(LEFT(B328,1)))&gt;90),TRUE),TRUE,OR(NOT(ISTEXT(B328)),LEN(B328)&gt;64,LEN(B328)&lt;&gt;LEN(SUBSTITUTE(B328,"*","")),LEN(B328)&lt;&gt;LEN(SUBSTITUTE(B328,"?","")),LEN(B328)&lt;&gt;LEN(SUBSTITUTE(B328,"~","")),LEN(B328)&lt;&gt;LEN(SUBSTITUTE(B328,"=","")),LEN(B328)&lt;&gt;LEN(SUBSTITUTE(B328,"&lt;","")),LEN(B328)&lt;&gt;LEN(SUBSTITUTE(B328,"&gt;","")))),"IDs: text starting with A–Z, up to 64 characters; do not use *, ?, ~, =, &lt; or &gt;. Example: T-001.",IF(COUNTIFS('Trades'!$A$9:$A$208,B328)&lt;&gt;1,"Parent trade ID must match one Trades row",IF(NOT(ISNUMBER(C328)),"Enter a valid closing date/time",IF(OR(C328&lt;1,C328&gt;2958465),"Enter a valid closing date/time",IF(NOT(ISNUMBER(D328)),"Enter a positive closed quantity",IF(OR(D328&lt;=0,D328&gt;1000000,ROUND(D328,8)&lt;&gt;D328),"Enter a positive closed quantity",IF(NOT(ISNUMBER(INDEX('Trades'!$D$9:$D$208,MATCH(B328,'Trades'!$A$9:$A$208,0)))),"Enter a valid opening date/time",IF(C328&lt;INDEX('Trades'!$D$9:$D$208,MATCH(B328,'Trades'!$A$9:$A$208,0)),"Exit precedes the opening",IF(AND(E328&lt;&gt;"",OR(NOT(ISNUMBER(E328)),E328&lt;=0)),"Enter a positive price or leave blank",IF(AND(F328&lt;&gt;"",NOT(ISNUMBER(F328))),"Gross P&amp;L must be numeric or blank",IF(AND(ISNUMBER(F328),OR(ABS(F328)&gt;1000000000,ROUND(F328,2)&lt;&gt;F328)),"Money: at most 2 decimals; absolute input value ≤ 1,000,000,000.",""))))))))))))))))</x:f>
      </x:c>
      <x:c r="I328" s="29" t="str">
        <x:f>IF(ISNUMBER(D328),ROUND(D328,8),"")</x:f>
      </x:c>
      <x:c r="J328" s="29" t="n">
        <x:f>IF(ISNUMBER(F328),1,0)</x:f>
        <x:v>0</x:v>
      </x:c>
      <x:c r="K328" s="29" t="n">
        <x:f>IF(COUNTA(A328:F328)=0,0,1)</x:f>
        <x:v>0</x:v>
      </x:c>
    </x:row>
    <x:row r="329" ht="36" customHeight="1">
      <x:c r="A329" s="34"/>
      <x:c r="B329" s="34"/>
      <x:c r="C329" s="35"/>
      <x:c r="D329" s="36"/>
      <x:c r="E329" s="36"/>
      <x:c r="F329" s="37"/>
      <x:c r="G329" s="38" t="n">
        <x:f>IF(K329=0,0,IF(H329="",1,-1))</x:f>
        <x:v>0</x:v>
      </x:c>
      <x:c r="H329" s="33" t="str">
        <x:f>IF(K329=0,"",IF(A329="","Enter an exit ID",IF(IF(IFERROR(OR(CODE(UPPER(LEFT(A329,1)))&lt;65,CODE(UPPER(LEFT(A329,1)))&gt;90),TRUE),TRUE,OR(NOT(ISTEXT(A329)),LEN(A329)&gt;64,LEN(A329)&lt;&gt;LEN(SUBSTITUTE(A329,"*","")),LEN(A329)&lt;&gt;LEN(SUBSTITUTE(A329,"?","")),LEN(A329)&lt;&gt;LEN(SUBSTITUTE(A329,"~","")),LEN(A329)&lt;&gt;LEN(SUBSTITUTE(A329,"=","")),LEN(A329)&lt;&gt;LEN(SUBSTITUTE(A329,"&lt;","")),LEN(A329)&lt;&gt;LEN(SUBSTITUTE(A329,"&gt;","")))),"IDs: text starting with A–Z, up to 64 characters; do not use *, ?, ~, =, &lt; or &gt;. Example: T-001.",IF(COUNTIFS('Exits'!$A$9:$A$608,A329)&lt;&gt;1,"Exit ID is duplicated",IF(B329="","Enter the parent trade ID",IF(IF(IFERROR(OR(CODE(UPPER(LEFT(B329,1)))&lt;65,CODE(UPPER(LEFT(B329,1)))&gt;90),TRUE),TRUE,OR(NOT(ISTEXT(B329)),LEN(B329)&gt;64,LEN(B329)&lt;&gt;LEN(SUBSTITUTE(B329,"*","")),LEN(B329)&lt;&gt;LEN(SUBSTITUTE(B329,"?","")),LEN(B329)&lt;&gt;LEN(SUBSTITUTE(B329,"~","")),LEN(B329)&lt;&gt;LEN(SUBSTITUTE(B329,"=","")),LEN(B329)&lt;&gt;LEN(SUBSTITUTE(B329,"&lt;","")),LEN(B329)&lt;&gt;LEN(SUBSTITUTE(B329,"&gt;","")))),"IDs: text starting with A–Z, up to 64 characters; do not use *, ?, ~, =, &lt; or &gt;. Example: T-001.",IF(COUNTIFS('Trades'!$A$9:$A$208,B329)&lt;&gt;1,"Parent trade ID must match one Trades row",IF(NOT(ISNUMBER(C329)),"Enter a valid closing date/time",IF(OR(C329&lt;1,C329&gt;2958465),"Enter a valid closing date/time",IF(NOT(ISNUMBER(D329)),"Enter a positive closed quantity",IF(OR(D329&lt;=0,D329&gt;1000000,ROUND(D329,8)&lt;&gt;D329),"Enter a positive closed quantity",IF(NOT(ISNUMBER(INDEX('Trades'!$D$9:$D$208,MATCH(B329,'Trades'!$A$9:$A$208,0)))),"Enter a valid opening date/time",IF(C329&lt;INDEX('Trades'!$D$9:$D$208,MATCH(B329,'Trades'!$A$9:$A$208,0)),"Exit precedes the opening",IF(AND(E329&lt;&gt;"",OR(NOT(ISNUMBER(E329)),E329&lt;=0)),"Enter a positive price or leave blank",IF(AND(F329&lt;&gt;"",NOT(ISNUMBER(F329))),"Gross P&amp;L must be numeric or blank",IF(AND(ISNUMBER(F329),OR(ABS(F329)&gt;1000000000,ROUND(F329,2)&lt;&gt;F329)),"Money: at most 2 decimals; absolute input value ≤ 1,000,000,000.",""))))))))))))))))</x:f>
      </x:c>
      <x:c r="I329" s="29" t="str">
        <x:f>IF(ISNUMBER(D329),ROUND(D329,8),"")</x:f>
      </x:c>
      <x:c r="J329" s="29" t="n">
        <x:f>IF(ISNUMBER(F329),1,0)</x:f>
        <x:v>0</x:v>
      </x:c>
      <x:c r="K329" s="29" t="n">
        <x:f>IF(COUNTA(A329:F329)=0,0,1)</x:f>
        <x:v>0</x:v>
      </x:c>
    </x:row>
    <x:row r="330" ht="36" customHeight="1">
      <x:c r="A330" s="34"/>
      <x:c r="B330" s="34"/>
      <x:c r="C330" s="35"/>
      <x:c r="D330" s="36"/>
      <x:c r="E330" s="36"/>
      <x:c r="F330" s="37"/>
      <x:c r="G330" s="38" t="n">
        <x:f>IF(K330=0,0,IF(H330="",1,-1))</x:f>
        <x:v>0</x:v>
      </x:c>
      <x:c r="H330" s="33" t="str">
        <x:f>IF(K330=0,"",IF(A330="","Enter an exit ID",IF(IF(IFERROR(OR(CODE(UPPER(LEFT(A330,1)))&lt;65,CODE(UPPER(LEFT(A330,1)))&gt;90),TRUE),TRUE,OR(NOT(ISTEXT(A330)),LEN(A330)&gt;64,LEN(A330)&lt;&gt;LEN(SUBSTITUTE(A330,"*","")),LEN(A330)&lt;&gt;LEN(SUBSTITUTE(A330,"?","")),LEN(A330)&lt;&gt;LEN(SUBSTITUTE(A330,"~","")),LEN(A330)&lt;&gt;LEN(SUBSTITUTE(A330,"=","")),LEN(A330)&lt;&gt;LEN(SUBSTITUTE(A330,"&lt;","")),LEN(A330)&lt;&gt;LEN(SUBSTITUTE(A330,"&gt;","")))),"IDs: text starting with A–Z, up to 64 characters; do not use *, ?, ~, =, &lt; or &gt;. Example: T-001.",IF(COUNTIFS('Exits'!$A$9:$A$608,A330)&lt;&gt;1,"Exit ID is duplicated",IF(B330="","Enter the parent trade ID",IF(IF(IFERROR(OR(CODE(UPPER(LEFT(B330,1)))&lt;65,CODE(UPPER(LEFT(B330,1)))&gt;90),TRUE),TRUE,OR(NOT(ISTEXT(B330)),LEN(B330)&gt;64,LEN(B330)&lt;&gt;LEN(SUBSTITUTE(B330,"*","")),LEN(B330)&lt;&gt;LEN(SUBSTITUTE(B330,"?","")),LEN(B330)&lt;&gt;LEN(SUBSTITUTE(B330,"~","")),LEN(B330)&lt;&gt;LEN(SUBSTITUTE(B330,"=","")),LEN(B330)&lt;&gt;LEN(SUBSTITUTE(B330,"&lt;","")),LEN(B330)&lt;&gt;LEN(SUBSTITUTE(B330,"&gt;","")))),"IDs: text starting with A–Z, up to 64 characters; do not use *, ?, ~, =, &lt; or &gt;. Example: T-001.",IF(COUNTIFS('Trades'!$A$9:$A$208,B330)&lt;&gt;1,"Parent trade ID must match one Trades row",IF(NOT(ISNUMBER(C330)),"Enter a valid closing date/time",IF(OR(C330&lt;1,C330&gt;2958465),"Enter a valid closing date/time",IF(NOT(ISNUMBER(D330)),"Enter a positive closed quantity",IF(OR(D330&lt;=0,D330&gt;1000000,ROUND(D330,8)&lt;&gt;D330),"Enter a positive closed quantity",IF(NOT(ISNUMBER(INDEX('Trades'!$D$9:$D$208,MATCH(B330,'Trades'!$A$9:$A$208,0)))),"Enter a valid opening date/time",IF(C330&lt;INDEX('Trades'!$D$9:$D$208,MATCH(B330,'Trades'!$A$9:$A$208,0)),"Exit precedes the opening",IF(AND(E330&lt;&gt;"",OR(NOT(ISNUMBER(E330)),E330&lt;=0)),"Enter a positive price or leave blank",IF(AND(F330&lt;&gt;"",NOT(ISNUMBER(F330))),"Gross P&amp;L must be numeric or blank",IF(AND(ISNUMBER(F330),OR(ABS(F330)&gt;1000000000,ROUND(F330,2)&lt;&gt;F330)),"Money: at most 2 decimals; absolute input value ≤ 1,000,000,000.",""))))))))))))))))</x:f>
      </x:c>
      <x:c r="I330" s="29" t="str">
        <x:f>IF(ISNUMBER(D330),ROUND(D330,8),"")</x:f>
      </x:c>
      <x:c r="J330" s="29" t="n">
        <x:f>IF(ISNUMBER(F330),1,0)</x:f>
        <x:v>0</x:v>
      </x:c>
      <x:c r="K330" s="29" t="n">
        <x:f>IF(COUNTA(A330:F330)=0,0,1)</x:f>
        <x:v>0</x:v>
      </x:c>
    </x:row>
    <x:row r="331" ht="36" customHeight="1">
      <x:c r="A331" s="34"/>
      <x:c r="B331" s="34"/>
      <x:c r="C331" s="35"/>
      <x:c r="D331" s="36"/>
      <x:c r="E331" s="36"/>
      <x:c r="F331" s="37"/>
      <x:c r="G331" s="38" t="n">
        <x:f>IF(K331=0,0,IF(H331="",1,-1))</x:f>
        <x:v>0</x:v>
      </x:c>
      <x:c r="H331" s="33" t="str">
        <x:f>IF(K331=0,"",IF(A331="","Enter an exit ID",IF(IF(IFERROR(OR(CODE(UPPER(LEFT(A331,1)))&lt;65,CODE(UPPER(LEFT(A331,1)))&gt;90),TRUE),TRUE,OR(NOT(ISTEXT(A331)),LEN(A331)&gt;64,LEN(A331)&lt;&gt;LEN(SUBSTITUTE(A331,"*","")),LEN(A331)&lt;&gt;LEN(SUBSTITUTE(A331,"?","")),LEN(A331)&lt;&gt;LEN(SUBSTITUTE(A331,"~","")),LEN(A331)&lt;&gt;LEN(SUBSTITUTE(A331,"=","")),LEN(A331)&lt;&gt;LEN(SUBSTITUTE(A331,"&lt;","")),LEN(A331)&lt;&gt;LEN(SUBSTITUTE(A331,"&gt;","")))),"IDs: text starting with A–Z, up to 64 characters; do not use *, ?, ~, =, &lt; or &gt;. Example: T-001.",IF(COUNTIFS('Exits'!$A$9:$A$608,A331)&lt;&gt;1,"Exit ID is duplicated",IF(B331="","Enter the parent trade ID",IF(IF(IFERROR(OR(CODE(UPPER(LEFT(B331,1)))&lt;65,CODE(UPPER(LEFT(B331,1)))&gt;90),TRUE),TRUE,OR(NOT(ISTEXT(B331)),LEN(B331)&gt;64,LEN(B331)&lt;&gt;LEN(SUBSTITUTE(B331,"*","")),LEN(B331)&lt;&gt;LEN(SUBSTITUTE(B331,"?","")),LEN(B331)&lt;&gt;LEN(SUBSTITUTE(B331,"~","")),LEN(B331)&lt;&gt;LEN(SUBSTITUTE(B331,"=","")),LEN(B331)&lt;&gt;LEN(SUBSTITUTE(B331,"&lt;","")),LEN(B331)&lt;&gt;LEN(SUBSTITUTE(B331,"&gt;","")))),"IDs: text starting with A–Z, up to 64 characters; do not use *, ?, ~, =, &lt; or &gt;. Example: T-001.",IF(COUNTIFS('Trades'!$A$9:$A$208,B331)&lt;&gt;1,"Parent trade ID must match one Trades row",IF(NOT(ISNUMBER(C331)),"Enter a valid closing date/time",IF(OR(C331&lt;1,C331&gt;2958465),"Enter a valid closing date/time",IF(NOT(ISNUMBER(D331)),"Enter a positive closed quantity",IF(OR(D331&lt;=0,D331&gt;1000000,ROUND(D331,8)&lt;&gt;D331),"Enter a positive closed quantity",IF(NOT(ISNUMBER(INDEX('Trades'!$D$9:$D$208,MATCH(B331,'Trades'!$A$9:$A$208,0)))),"Enter a valid opening date/time",IF(C331&lt;INDEX('Trades'!$D$9:$D$208,MATCH(B331,'Trades'!$A$9:$A$208,0)),"Exit precedes the opening",IF(AND(E331&lt;&gt;"",OR(NOT(ISNUMBER(E331)),E331&lt;=0)),"Enter a positive price or leave blank",IF(AND(F331&lt;&gt;"",NOT(ISNUMBER(F331))),"Gross P&amp;L must be numeric or blank",IF(AND(ISNUMBER(F331),OR(ABS(F331)&gt;1000000000,ROUND(F331,2)&lt;&gt;F331)),"Money: at most 2 decimals; absolute input value ≤ 1,000,000,000.",""))))))))))))))))</x:f>
      </x:c>
      <x:c r="I331" s="29" t="str">
        <x:f>IF(ISNUMBER(D331),ROUND(D331,8),"")</x:f>
      </x:c>
      <x:c r="J331" s="29" t="n">
        <x:f>IF(ISNUMBER(F331),1,0)</x:f>
        <x:v>0</x:v>
      </x:c>
      <x:c r="K331" s="29" t="n">
        <x:f>IF(COUNTA(A331:F331)=0,0,1)</x:f>
        <x:v>0</x:v>
      </x:c>
    </x:row>
    <x:row r="332" ht="36" customHeight="1">
      <x:c r="A332" s="34"/>
      <x:c r="B332" s="34"/>
      <x:c r="C332" s="35"/>
      <x:c r="D332" s="36"/>
      <x:c r="E332" s="36"/>
      <x:c r="F332" s="37"/>
      <x:c r="G332" s="38" t="n">
        <x:f>IF(K332=0,0,IF(H332="",1,-1))</x:f>
        <x:v>0</x:v>
      </x:c>
      <x:c r="H332" s="33" t="str">
        <x:f>IF(K332=0,"",IF(A332="","Enter an exit ID",IF(IF(IFERROR(OR(CODE(UPPER(LEFT(A332,1)))&lt;65,CODE(UPPER(LEFT(A332,1)))&gt;90),TRUE),TRUE,OR(NOT(ISTEXT(A332)),LEN(A332)&gt;64,LEN(A332)&lt;&gt;LEN(SUBSTITUTE(A332,"*","")),LEN(A332)&lt;&gt;LEN(SUBSTITUTE(A332,"?","")),LEN(A332)&lt;&gt;LEN(SUBSTITUTE(A332,"~","")),LEN(A332)&lt;&gt;LEN(SUBSTITUTE(A332,"=","")),LEN(A332)&lt;&gt;LEN(SUBSTITUTE(A332,"&lt;","")),LEN(A332)&lt;&gt;LEN(SUBSTITUTE(A332,"&gt;","")))),"IDs: text starting with A–Z, up to 64 characters; do not use *, ?, ~, =, &lt; or &gt;. Example: T-001.",IF(COUNTIFS('Exits'!$A$9:$A$608,A332)&lt;&gt;1,"Exit ID is duplicated",IF(B332="","Enter the parent trade ID",IF(IF(IFERROR(OR(CODE(UPPER(LEFT(B332,1)))&lt;65,CODE(UPPER(LEFT(B332,1)))&gt;90),TRUE),TRUE,OR(NOT(ISTEXT(B332)),LEN(B332)&gt;64,LEN(B332)&lt;&gt;LEN(SUBSTITUTE(B332,"*","")),LEN(B332)&lt;&gt;LEN(SUBSTITUTE(B332,"?","")),LEN(B332)&lt;&gt;LEN(SUBSTITUTE(B332,"~","")),LEN(B332)&lt;&gt;LEN(SUBSTITUTE(B332,"=","")),LEN(B332)&lt;&gt;LEN(SUBSTITUTE(B332,"&lt;","")),LEN(B332)&lt;&gt;LEN(SUBSTITUTE(B332,"&gt;","")))),"IDs: text starting with A–Z, up to 64 characters; do not use *, ?, ~, =, &lt; or &gt;. Example: T-001.",IF(COUNTIFS('Trades'!$A$9:$A$208,B332)&lt;&gt;1,"Parent trade ID must match one Trades row",IF(NOT(ISNUMBER(C332)),"Enter a valid closing date/time",IF(OR(C332&lt;1,C332&gt;2958465),"Enter a valid closing date/time",IF(NOT(ISNUMBER(D332)),"Enter a positive closed quantity",IF(OR(D332&lt;=0,D332&gt;1000000,ROUND(D332,8)&lt;&gt;D332),"Enter a positive closed quantity",IF(NOT(ISNUMBER(INDEX('Trades'!$D$9:$D$208,MATCH(B332,'Trades'!$A$9:$A$208,0)))),"Enter a valid opening date/time",IF(C332&lt;INDEX('Trades'!$D$9:$D$208,MATCH(B332,'Trades'!$A$9:$A$208,0)),"Exit precedes the opening",IF(AND(E332&lt;&gt;"",OR(NOT(ISNUMBER(E332)),E332&lt;=0)),"Enter a positive price or leave blank",IF(AND(F332&lt;&gt;"",NOT(ISNUMBER(F332))),"Gross P&amp;L must be numeric or blank",IF(AND(ISNUMBER(F332),OR(ABS(F332)&gt;1000000000,ROUND(F332,2)&lt;&gt;F332)),"Money: at most 2 decimals; absolute input value ≤ 1,000,000,000.",""))))))))))))))))</x:f>
      </x:c>
      <x:c r="I332" s="29" t="str">
        <x:f>IF(ISNUMBER(D332),ROUND(D332,8),"")</x:f>
      </x:c>
      <x:c r="J332" s="29" t="n">
        <x:f>IF(ISNUMBER(F332),1,0)</x:f>
        <x:v>0</x:v>
      </x:c>
      <x:c r="K332" s="29" t="n">
        <x:f>IF(COUNTA(A332:F332)=0,0,1)</x:f>
        <x:v>0</x:v>
      </x:c>
    </x:row>
    <x:row r="333" ht="36" customHeight="1">
      <x:c r="A333" s="34"/>
      <x:c r="B333" s="34"/>
      <x:c r="C333" s="35"/>
      <x:c r="D333" s="36"/>
      <x:c r="E333" s="36"/>
      <x:c r="F333" s="37"/>
      <x:c r="G333" s="38" t="n">
        <x:f>IF(K333=0,0,IF(H333="",1,-1))</x:f>
        <x:v>0</x:v>
      </x:c>
      <x:c r="H333" s="33" t="str">
        <x:f>IF(K333=0,"",IF(A333="","Enter an exit ID",IF(IF(IFERROR(OR(CODE(UPPER(LEFT(A333,1)))&lt;65,CODE(UPPER(LEFT(A333,1)))&gt;90),TRUE),TRUE,OR(NOT(ISTEXT(A333)),LEN(A333)&gt;64,LEN(A333)&lt;&gt;LEN(SUBSTITUTE(A333,"*","")),LEN(A333)&lt;&gt;LEN(SUBSTITUTE(A333,"?","")),LEN(A333)&lt;&gt;LEN(SUBSTITUTE(A333,"~","")),LEN(A333)&lt;&gt;LEN(SUBSTITUTE(A333,"=","")),LEN(A333)&lt;&gt;LEN(SUBSTITUTE(A333,"&lt;","")),LEN(A333)&lt;&gt;LEN(SUBSTITUTE(A333,"&gt;","")))),"IDs: text starting with A–Z, up to 64 characters; do not use *, ?, ~, =, &lt; or &gt;. Example: T-001.",IF(COUNTIFS('Exits'!$A$9:$A$608,A333)&lt;&gt;1,"Exit ID is duplicated",IF(B333="","Enter the parent trade ID",IF(IF(IFERROR(OR(CODE(UPPER(LEFT(B333,1)))&lt;65,CODE(UPPER(LEFT(B333,1)))&gt;90),TRUE),TRUE,OR(NOT(ISTEXT(B333)),LEN(B333)&gt;64,LEN(B333)&lt;&gt;LEN(SUBSTITUTE(B333,"*","")),LEN(B333)&lt;&gt;LEN(SUBSTITUTE(B333,"?","")),LEN(B333)&lt;&gt;LEN(SUBSTITUTE(B333,"~","")),LEN(B333)&lt;&gt;LEN(SUBSTITUTE(B333,"=","")),LEN(B333)&lt;&gt;LEN(SUBSTITUTE(B333,"&lt;","")),LEN(B333)&lt;&gt;LEN(SUBSTITUTE(B333,"&gt;","")))),"IDs: text starting with A–Z, up to 64 characters; do not use *, ?, ~, =, &lt; or &gt;. Example: T-001.",IF(COUNTIFS('Trades'!$A$9:$A$208,B333)&lt;&gt;1,"Parent trade ID must match one Trades row",IF(NOT(ISNUMBER(C333)),"Enter a valid closing date/time",IF(OR(C333&lt;1,C333&gt;2958465),"Enter a valid closing date/time",IF(NOT(ISNUMBER(D333)),"Enter a positive closed quantity",IF(OR(D333&lt;=0,D333&gt;1000000,ROUND(D333,8)&lt;&gt;D333),"Enter a positive closed quantity",IF(NOT(ISNUMBER(INDEX('Trades'!$D$9:$D$208,MATCH(B333,'Trades'!$A$9:$A$208,0)))),"Enter a valid opening date/time",IF(C333&lt;INDEX('Trades'!$D$9:$D$208,MATCH(B333,'Trades'!$A$9:$A$208,0)),"Exit precedes the opening",IF(AND(E333&lt;&gt;"",OR(NOT(ISNUMBER(E333)),E333&lt;=0)),"Enter a positive price or leave blank",IF(AND(F333&lt;&gt;"",NOT(ISNUMBER(F333))),"Gross P&amp;L must be numeric or blank",IF(AND(ISNUMBER(F333),OR(ABS(F333)&gt;1000000000,ROUND(F333,2)&lt;&gt;F333)),"Money: at most 2 decimals; absolute input value ≤ 1,000,000,000.",""))))))))))))))))</x:f>
      </x:c>
      <x:c r="I333" s="29" t="str">
        <x:f>IF(ISNUMBER(D333),ROUND(D333,8),"")</x:f>
      </x:c>
      <x:c r="J333" s="29" t="n">
        <x:f>IF(ISNUMBER(F333),1,0)</x:f>
        <x:v>0</x:v>
      </x:c>
      <x:c r="K333" s="29" t="n">
        <x:f>IF(COUNTA(A333:F333)=0,0,1)</x:f>
        <x:v>0</x:v>
      </x:c>
    </x:row>
    <x:row r="334" ht="36" customHeight="1">
      <x:c r="A334" s="34"/>
      <x:c r="B334" s="34"/>
      <x:c r="C334" s="35"/>
      <x:c r="D334" s="36"/>
      <x:c r="E334" s="36"/>
      <x:c r="F334" s="37"/>
      <x:c r="G334" s="38" t="n">
        <x:f>IF(K334=0,0,IF(H334="",1,-1))</x:f>
        <x:v>0</x:v>
      </x:c>
      <x:c r="H334" s="33" t="str">
        <x:f>IF(K334=0,"",IF(A334="","Enter an exit ID",IF(IF(IFERROR(OR(CODE(UPPER(LEFT(A334,1)))&lt;65,CODE(UPPER(LEFT(A334,1)))&gt;90),TRUE),TRUE,OR(NOT(ISTEXT(A334)),LEN(A334)&gt;64,LEN(A334)&lt;&gt;LEN(SUBSTITUTE(A334,"*","")),LEN(A334)&lt;&gt;LEN(SUBSTITUTE(A334,"?","")),LEN(A334)&lt;&gt;LEN(SUBSTITUTE(A334,"~","")),LEN(A334)&lt;&gt;LEN(SUBSTITUTE(A334,"=","")),LEN(A334)&lt;&gt;LEN(SUBSTITUTE(A334,"&lt;","")),LEN(A334)&lt;&gt;LEN(SUBSTITUTE(A334,"&gt;","")))),"IDs: text starting with A–Z, up to 64 characters; do not use *, ?, ~, =, &lt; or &gt;. Example: T-001.",IF(COUNTIFS('Exits'!$A$9:$A$608,A334)&lt;&gt;1,"Exit ID is duplicated",IF(B334="","Enter the parent trade ID",IF(IF(IFERROR(OR(CODE(UPPER(LEFT(B334,1)))&lt;65,CODE(UPPER(LEFT(B334,1)))&gt;90),TRUE),TRUE,OR(NOT(ISTEXT(B334)),LEN(B334)&gt;64,LEN(B334)&lt;&gt;LEN(SUBSTITUTE(B334,"*","")),LEN(B334)&lt;&gt;LEN(SUBSTITUTE(B334,"?","")),LEN(B334)&lt;&gt;LEN(SUBSTITUTE(B334,"~","")),LEN(B334)&lt;&gt;LEN(SUBSTITUTE(B334,"=","")),LEN(B334)&lt;&gt;LEN(SUBSTITUTE(B334,"&lt;","")),LEN(B334)&lt;&gt;LEN(SUBSTITUTE(B334,"&gt;","")))),"IDs: text starting with A–Z, up to 64 characters; do not use *, ?, ~, =, &lt; or &gt;. Example: T-001.",IF(COUNTIFS('Trades'!$A$9:$A$208,B334)&lt;&gt;1,"Parent trade ID must match one Trades row",IF(NOT(ISNUMBER(C334)),"Enter a valid closing date/time",IF(OR(C334&lt;1,C334&gt;2958465),"Enter a valid closing date/time",IF(NOT(ISNUMBER(D334)),"Enter a positive closed quantity",IF(OR(D334&lt;=0,D334&gt;1000000,ROUND(D334,8)&lt;&gt;D334),"Enter a positive closed quantity",IF(NOT(ISNUMBER(INDEX('Trades'!$D$9:$D$208,MATCH(B334,'Trades'!$A$9:$A$208,0)))),"Enter a valid opening date/time",IF(C334&lt;INDEX('Trades'!$D$9:$D$208,MATCH(B334,'Trades'!$A$9:$A$208,0)),"Exit precedes the opening",IF(AND(E334&lt;&gt;"",OR(NOT(ISNUMBER(E334)),E334&lt;=0)),"Enter a positive price or leave blank",IF(AND(F334&lt;&gt;"",NOT(ISNUMBER(F334))),"Gross P&amp;L must be numeric or blank",IF(AND(ISNUMBER(F334),OR(ABS(F334)&gt;1000000000,ROUND(F334,2)&lt;&gt;F334)),"Money: at most 2 decimals; absolute input value ≤ 1,000,000,000.",""))))))))))))))))</x:f>
      </x:c>
      <x:c r="I334" s="29" t="str">
        <x:f>IF(ISNUMBER(D334),ROUND(D334,8),"")</x:f>
      </x:c>
      <x:c r="J334" s="29" t="n">
        <x:f>IF(ISNUMBER(F334),1,0)</x:f>
        <x:v>0</x:v>
      </x:c>
      <x:c r="K334" s="29" t="n">
        <x:f>IF(COUNTA(A334:F334)=0,0,1)</x:f>
        <x:v>0</x:v>
      </x:c>
    </x:row>
    <x:row r="335" ht="36" customHeight="1">
      <x:c r="A335" s="34"/>
      <x:c r="B335" s="34"/>
      <x:c r="C335" s="35"/>
      <x:c r="D335" s="36"/>
      <x:c r="E335" s="36"/>
      <x:c r="F335" s="37"/>
      <x:c r="G335" s="38" t="n">
        <x:f>IF(K335=0,0,IF(H335="",1,-1))</x:f>
        <x:v>0</x:v>
      </x:c>
      <x:c r="H335" s="33" t="str">
        <x:f>IF(K335=0,"",IF(A335="","Enter an exit ID",IF(IF(IFERROR(OR(CODE(UPPER(LEFT(A335,1)))&lt;65,CODE(UPPER(LEFT(A335,1)))&gt;90),TRUE),TRUE,OR(NOT(ISTEXT(A335)),LEN(A335)&gt;64,LEN(A335)&lt;&gt;LEN(SUBSTITUTE(A335,"*","")),LEN(A335)&lt;&gt;LEN(SUBSTITUTE(A335,"?","")),LEN(A335)&lt;&gt;LEN(SUBSTITUTE(A335,"~","")),LEN(A335)&lt;&gt;LEN(SUBSTITUTE(A335,"=","")),LEN(A335)&lt;&gt;LEN(SUBSTITUTE(A335,"&lt;","")),LEN(A335)&lt;&gt;LEN(SUBSTITUTE(A335,"&gt;","")))),"IDs: text starting with A–Z, up to 64 characters; do not use *, ?, ~, =, &lt; or &gt;. Example: T-001.",IF(COUNTIFS('Exits'!$A$9:$A$608,A335)&lt;&gt;1,"Exit ID is duplicated",IF(B335="","Enter the parent trade ID",IF(IF(IFERROR(OR(CODE(UPPER(LEFT(B335,1)))&lt;65,CODE(UPPER(LEFT(B335,1)))&gt;90),TRUE),TRUE,OR(NOT(ISTEXT(B335)),LEN(B335)&gt;64,LEN(B335)&lt;&gt;LEN(SUBSTITUTE(B335,"*","")),LEN(B335)&lt;&gt;LEN(SUBSTITUTE(B335,"?","")),LEN(B335)&lt;&gt;LEN(SUBSTITUTE(B335,"~","")),LEN(B335)&lt;&gt;LEN(SUBSTITUTE(B335,"=","")),LEN(B335)&lt;&gt;LEN(SUBSTITUTE(B335,"&lt;","")),LEN(B335)&lt;&gt;LEN(SUBSTITUTE(B335,"&gt;","")))),"IDs: text starting with A–Z, up to 64 characters; do not use *, ?, ~, =, &lt; or &gt;. Example: T-001.",IF(COUNTIFS('Trades'!$A$9:$A$208,B335)&lt;&gt;1,"Parent trade ID must match one Trades row",IF(NOT(ISNUMBER(C335)),"Enter a valid closing date/time",IF(OR(C335&lt;1,C335&gt;2958465),"Enter a valid closing date/time",IF(NOT(ISNUMBER(D335)),"Enter a positive closed quantity",IF(OR(D335&lt;=0,D335&gt;1000000,ROUND(D335,8)&lt;&gt;D335),"Enter a positive closed quantity",IF(NOT(ISNUMBER(INDEX('Trades'!$D$9:$D$208,MATCH(B335,'Trades'!$A$9:$A$208,0)))),"Enter a valid opening date/time",IF(C335&lt;INDEX('Trades'!$D$9:$D$208,MATCH(B335,'Trades'!$A$9:$A$208,0)),"Exit precedes the opening",IF(AND(E335&lt;&gt;"",OR(NOT(ISNUMBER(E335)),E335&lt;=0)),"Enter a positive price or leave blank",IF(AND(F335&lt;&gt;"",NOT(ISNUMBER(F335))),"Gross P&amp;L must be numeric or blank",IF(AND(ISNUMBER(F335),OR(ABS(F335)&gt;1000000000,ROUND(F335,2)&lt;&gt;F335)),"Money: at most 2 decimals; absolute input value ≤ 1,000,000,000.",""))))))))))))))))</x:f>
      </x:c>
      <x:c r="I335" s="29" t="str">
        <x:f>IF(ISNUMBER(D335),ROUND(D335,8),"")</x:f>
      </x:c>
      <x:c r="J335" s="29" t="n">
        <x:f>IF(ISNUMBER(F335),1,0)</x:f>
        <x:v>0</x:v>
      </x:c>
      <x:c r="K335" s="29" t="n">
        <x:f>IF(COUNTA(A335:F335)=0,0,1)</x:f>
        <x:v>0</x:v>
      </x:c>
    </x:row>
    <x:row r="336" ht="36" customHeight="1">
      <x:c r="A336" s="34"/>
      <x:c r="B336" s="34"/>
      <x:c r="C336" s="35"/>
      <x:c r="D336" s="36"/>
      <x:c r="E336" s="36"/>
      <x:c r="F336" s="37"/>
      <x:c r="G336" s="38" t="n">
        <x:f>IF(K336=0,0,IF(H336="",1,-1))</x:f>
        <x:v>0</x:v>
      </x:c>
      <x:c r="H336" s="33" t="str">
        <x:f>IF(K336=0,"",IF(A336="","Enter an exit ID",IF(IF(IFERROR(OR(CODE(UPPER(LEFT(A336,1)))&lt;65,CODE(UPPER(LEFT(A336,1)))&gt;90),TRUE),TRUE,OR(NOT(ISTEXT(A336)),LEN(A336)&gt;64,LEN(A336)&lt;&gt;LEN(SUBSTITUTE(A336,"*","")),LEN(A336)&lt;&gt;LEN(SUBSTITUTE(A336,"?","")),LEN(A336)&lt;&gt;LEN(SUBSTITUTE(A336,"~","")),LEN(A336)&lt;&gt;LEN(SUBSTITUTE(A336,"=","")),LEN(A336)&lt;&gt;LEN(SUBSTITUTE(A336,"&lt;","")),LEN(A336)&lt;&gt;LEN(SUBSTITUTE(A336,"&gt;","")))),"IDs: text starting with A–Z, up to 64 characters; do not use *, ?, ~, =, &lt; or &gt;. Example: T-001.",IF(COUNTIFS('Exits'!$A$9:$A$608,A336)&lt;&gt;1,"Exit ID is duplicated",IF(B336="","Enter the parent trade ID",IF(IF(IFERROR(OR(CODE(UPPER(LEFT(B336,1)))&lt;65,CODE(UPPER(LEFT(B336,1)))&gt;90),TRUE),TRUE,OR(NOT(ISTEXT(B336)),LEN(B336)&gt;64,LEN(B336)&lt;&gt;LEN(SUBSTITUTE(B336,"*","")),LEN(B336)&lt;&gt;LEN(SUBSTITUTE(B336,"?","")),LEN(B336)&lt;&gt;LEN(SUBSTITUTE(B336,"~","")),LEN(B336)&lt;&gt;LEN(SUBSTITUTE(B336,"=","")),LEN(B336)&lt;&gt;LEN(SUBSTITUTE(B336,"&lt;","")),LEN(B336)&lt;&gt;LEN(SUBSTITUTE(B336,"&gt;","")))),"IDs: text starting with A–Z, up to 64 characters; do not use *, ?, ~, =, &lt; or &gt;. Example: T-001.",IF(COUNTIFS('Trades'!$A$9:$A$208,B336)&lt;&gt;1,"Parent trade ID must match one Trades row",IF(NOT(ISNUMBER(C336)),"Enter a valid closing date/time",IF(OR(C336&lt;1,C336&gt;2958465),"Enter a valid closing date/time",IF(NOT(ISNUMBER(D336)),"Enter a positive closed quantity",IF(OR(D336&lt;=0,D336&gt;1000000,ROUND(D336,8)&lt;&gt;D336),"Enter a positive closed quantity",IF(NOT(ISNUMBER(INDEX('Trades'!$D$9:$D$208,MATCH(B336,'Trades'!$A$9:$A$208,0)))),"Enter a valid opening date/time",IF(C336&lt;INDEX('Trades'!$D$9:$D$208,MATCH(B336,'Trades'!$A$9:$A$208,0)),"Exit precedes the opening",IF(AND(E336&lt;&gt;"",OR(NOT(ISNUMBER(E336)),E336&lt;=0)),"Enter a positive price or leave blank",IF(AND(F336&lt;&gt;"",NOT(ISNUMBER(F336))),"Gross P&amp;L must be numeric or blank",IF(AND(ISNUMBER(F336),OR(ABS(F336)&gt;1000000000,ROUND(F336,2)&lt;&gt;F336)),"Money: at most 2 decimals; absolute input value ≤ 1,000,000,000.",""))))))))))))))))</x:f>
      </x:c>
      <x:c r="I336" s="29" t="str">
        <x:f>IF(ISNUMBER(D336),ROUND(D336,8),"")</x:f>
      </x:c>
      <x:c r="J336" s="29" t="n">
        <x:f>IF(ISNUMBER(F336),1,0)</x:f>
        <x:v>0</x:v>
      </x:c>
      <x:c r="K336" s="29" t="n">
        <x:f>IF(COUNTA(A336:F336)=0,0,1)</x:f>
        <x:v>0</x:v>
      </x:c>
    </x:row>
    <x:row r="337" ht="36" customHeight="1">
      <x:c r="A337" s="34"/>
      <x:c r="B337" s="34"/>
      <x:c r="C337" s="35"/>
      <x:c r="D337" s="36"/>
      <x:c r="E337" s="36"/>
      <x:c r="F337" s="37"/>
      <x:c r="G337" s="38" t="n">
        <x:f>IF(K337=0,0,IF(H337="",1,-1))</x:f>
        <x:v>0</x:v>
      </x:c>
      <x:c r="H337" s="33" t="str">
        <x:f>IF(K337=0,"",IF(A337="","Enter an exit ID",IF(IF(IFERROR(OR(CODE(UPPER(LEFT(A337,1)))&lt;65,CODE(UPPER(LEFT(A337,1)))&gt;90),TRUE),TRUE,OR(NOT(ISTEXT(A337)),LEN(A337)&gt;64,LEN(A337)&lt;&gt;LEN(SUBSTITUTE(A337,"*","")),LEN(A337)&lt;&gt;LEN(SUBSTITUTE(A337,"?","")),LEN(A337)&lt;&gt;LEN(SUBSTITUTE(A337,"~","")),LEN(A337)&lt;&gt;LEN(SUBSTITUTE(A337,"=","")),LEN(A337)&lt;&gt;LEN(SUBSTITUTE(A337,"&lt;","")),LEN(A337)&lt;&gt;LEN(SUBSTITUTE(A337,"&gt;","")))),"IDs: text starting with A–Z, up to 64 characters; do not use *, ?, ~, =, &lt; or &gt;. Example: T-001.",IF(COUNTIFS('Exits'!$A$9:$A$608,A337)&lt;&gt;1,"Exit ID is duplicated",IF(B337="","Enter the parent trade ID",IF(IF(IFERROR(OR(CODE(UPPER(LEFT(B337,1)))&lt;65,CODE(UPPER(LEFT(B337,1)))&gt;90),TRUE),TRUE,OR(NOT(ISTEXT(B337)),LEN(B337)&gt;64,LEN(B337)&lt;&gt;LEN(SUBSTITUTE(B337,"*","")),LEN(B337)&lt;&gt;LEN(SUBSTITUTE(B337,"?","")),LEN(B337)&lt;&gt;LEN(SUBSTITUTE(B337,"~","")),LEN(B337)&lt;&gt;LEN(SUBSTITUTE(B337,"=","")),LEN(B337)&lt;&gt;LEN(SUBSTITUTE(B337,"&lt;","")),LEN(B337)&lt;&gt;LEN(SUBSTITUTE(B337,"&gt;","")))),"IDs: text starting with A–Z, up to 64 characters; do not use *, ?, ~, =, &lt; or &gt;. Example: T-001.",IF(COUNTIFS('Trades'!$A$9:$A$208,B337)&lt;&gt;1,"Parent trade ID must match one Trades row",IF(NOT(ISNUMBER(C337)),"Enter a valid closing date/time",IF(OR(C337&lt;1,C337&gt;2958465),"Enter a valid closing date/time",IF(NOT(ISNUMBER(D337)),"Enter a positive closed quantity",IF(OR(D337&lt;=0,D337&gt;1000000,ROUND(D337,8)&lt;&gt;D337),"Enter a positive closed quantity",IF(NOT(ISNUMBER(INDEX('Trades'!$D$9:$D$208,MATCH(B337,'Trades'!$A$9:$A$208,0)))),"Enter a valid opening date/time",IF(C337&lt;INDEX('Trades'!$D$9:$D$208,MATCH(B337,'Trades'!$A$9:$A$208,0)),"Exit precedes the opening",IF(AND(E337&lt;&gt;"",OR(NOT(ISNUMBER(E337)),E337&lt;=0)),"Enter a positive price or leave blank",IF(AND(F337&lt;&gt;"",NOT(ISNUMBER(F337))),"Gross P&amp;L must be numeric or blank",IF(AND(ISNUMBER(F337),OR(ABS(F337)&gt;1000000000,ROUND(F337,2)&lt;&gt;F337)),"Money: at most 2 decimals; absolute input value ≤ 1,000,000,000.",""))))))))))))))))</x:f>
      </x:c>
      <x:c r="I337" s="29" t="str">
        <x:f>IF(ISNUMBER(D337),ROUND(D337,8),"")</x:f>
      </x:c>
      <x:c r="J337" s="29" t="n">
        <x:f>IF(ISNUMBER(F337),1,0)</x:f>
        <x:v>0</x:v>
      </x:c>
      <x:c r="K337" s="29" t="n">
        <x:f>IF(COUNTA(A337:F337)=0,0,1)</x:f>
        <x:v>0</x:v>
      </x:c>
    </x:row>
    <x:row r="338" ht="36" customHeight="1">
      <x:c r="A338" s="34"/>
      <x:c r="B338" s="34"/>
      <x:c r="C338" s="35"/>
      <x:c r="D338" s="36"/>
      <x:c r="E338" s="36"/>
      <x:c r="F338" s="37"/>
      <x:c r="G338" s="38" t="n">
        <x:f>IF(K338=0,0,IF(H338="",1,-1))</x:f>
        <x:v>0</x:v>
      </x:c>
      <x:c r="H338" s="33" t="str">
        <x:f>IF(K338=0,"",IF(A338="","Enter an exit ID",IF(IF(IFERROR(OR(CODE(UPPER(LEFT(A338,1)))&lt;65,CODE(UPPER(LEFT(A338,1)))&gt;90),TRUE),TRUE,OR(NOT(ISTEXT(A338)),LEN(A338)&gt;64,LEN(A338)&lt;&gt;LEN(SUBSTITUTE(A338,"*","")),LEN(A338)&lt;&gt;LEN(SUBSTITUTE(A338,"?","")),LEN(A338)&lt;&gt;LEN(SUBSTITUTE(A338,"~","")),LEN(A338)&lt;&gt;LEN(SUBSTITUTE(A338,"=","")),LEN(A338)&lt;&gt;LEN(SUBSTITUTE(A338,"&lt;","")),LEN(A338)&lt;&gt;LEN(SUBSTITUTE(A338,"&gt;","")))),"IDs: text starting with A–Z, up to 64 characters; do not use *, ?, ~, =, &lt; or &gt;. Example: T-001.",IF(COUNTIFS('Exits'!$A$9:$A$608,A338)&lt;&gt;1,"Exit ID is duplicated",IF(B338="","Enter the parent trade ID",IF(IF(IFERROR(OR(CODE(UPPER(LEFT(B338,1)))&lt;65,CODE(UPPER(LEFT(B338,1)))&gt;90),TRUE),TRUE,OR(NOT(ISTEXT(B338)),LEN(B338)&gt;64,LEN(B338)&lt;&gt;LEN(SUBSTITUTE(B338,"*","")),LEN(B338)&lt;&gt;LEN(SUBSTITUTE(B338,"?","")),LEN(B338)&lt;&gt;LEN(SUBSTITUTE(B338,"~","")),LEN(B338)&lt;&gt;LEN(SUBSTITUTE(B338,"=","")),LEN(B338)&lt;&gt;LEN(SUBSTITUTE(B338,"&lt;","")),LEN(B338)&lt;&gt;LEN(SUBSTITUTE(B338,"&gt;","")))),"IDs: text starting with A–Z, up to 64 characters; do not use *, ?, ~, =, &lt; or &gt;. Example: T-001.",IF(COUNTIFS('Trades'!$A$9:$A$208,B338)&lt;&gt;1,"Parent trade ID must match one Trades row",IF(NOT(ISNUMBER(C338)),"Enter a valid closing date/time",IF(OR(C338&lt;1,C338&gt;2958465),"Enter a valid closing date/time",IF(NOT(ISNUMBER(D338)),"Enter a positive closed quantity",IF(OR(D338&lt;=0,D338&gt;1000000,ROUND(D338,8)&lt;&gt;D338),"Enter a positive closed quantity",IF(NOT(ISNUMBER(INDEX('Trades'!$D$9:$D$208,MATCH(B338,'Trades'!$A$9:$A$208,0)))),"Enter a valid opening date/time",IF(C338&lt;INDEX('Trades'!$D$9:$D$208,MATCH(B338,'Trades'!$A$9:$A$208,0)),"Exit precedes the opening",IF(AND(E338&lt;&gt;"",OR(NOT(ISNUMBER(E338)),E338&lt;=0)),"Enter a positive price or leave blank",IF(AND(F338&lt;&gt;"",NOT(ISNUMBER(F338))),"Gross P&amp;L must be numeric or blank",IF(AND(ISNUMBER(F338),OR(ABS(F338)&gt;1000000000,ROUND(F338,2)&lt;&gt;F338)),"Money: at most 2 decimals; absolute input value ≤ 1,000,000,000.",""))))))))))))))))</x:f>
      </x:c>
      <x:c r="I338" s="29" t="str">
        <x:f>IF(ISNUMBER(D338),ROUND(D338,8),"")</x:f>
      </x:c>
      <x:c r="J338" s="29" t="n">
        <x:f>IF(ISNUMBER(F338),1,0)</x:f>
        <x:v>0</x:v>
      </x:c>
      <x:c r="K338" s="29" t="n">
        <x:f>IF(COUNTA(A338:F338)=0,0,1)</x:f>
        <x:v>0</x:v>
      </x:c>
    </x:row>
    <x:row r="339" ht="36" customHeight="1">
      <x:c r="A339" s="34"/>
      <x:c r="B339" s="34"/>
      <x:c r="C339" s="35"/>
      <x:c r="D339" s="36"/>
      <x:c r="E339" s="36"/>
      <x:c r="F339" s="37"/>
      <x:c r="G339" s="38" t="n">
        <x:f>IF(K339=0,0,IF(H339="",1,-1))</x:f>
        <x:v>0</x:v>
      </x:c>
      <x:c r="H339" s="33" t="str">
        <x:f>IF(K339=0,"",IF(A339="","Enter an exit ID",IF(IF(IFERROR(OR(CODE(UPPER(LEFT(A339,1)))&lt;65,CODE(UPPER(LEFT(A339,1)))&gt;90),TRUE),TRUE,OR(NOT(ISTEXT(A339)),LEN(A339)&gt;64,LEN(A339)&lt;&gt;LEN(SUBSTITUTE(A339,"*","")),LEN(A339)&lt;&gt;LEN(SUBSTITUTE(A339,"?","")),LEN(A339)&lt;&gt;LEN(SUBSTITUTE(A339,"~","")),LEN(A339)&lt;&gt;LEN(SUBSTITUTE(A339,"=","")),LEN(A339)&lt;&gt;LEN(SUBSTITUTE(A339,"&lt;","")),LEN(A339)&lt;&gt;LEN(SUBSTITUTE(A339,"&gt;","")))),"IDs: text starting with A–Z, up to 64 characters; do not use *, ?, ~, =, &lt; or &gt;. Example: T-001.",IF(COUNTIFS('Exits'!$A$9:$A$608,A339)&lt;&gt;1,"Exit ID is duplicated",IF(B339="","Enter the parent trade ID",IF(IF(IFERROR(OR(CODE(UPPER(LEFT(B339,1)))&lt;65,CODE(UPPER(LEFT(B339,1)))&gt;90),TRUE),TRUE,OR(NOT(ISTEXT(B339)),LEN(B339)&gt;64,LEN(B339)&lt;&gt;LEN(SUBSTITUTE(B339,"*","")),LEN(B339)&lt;&gt;LEN(SUBSTITUTE(B339,"?","")),LEN(B339)&lt;&gt;LEN(SUBSTITUTE(B339,"~","")),LEN(B339)&lt;&gt;LEN(SUBSTITUTE(B339,"=","")),LEN(B339)&lt;&gt;LEN(SUBSTITUTE(B339,"&lt;","")),LEN(B339)&lt;&gt;LEN(SUBSTITUTE(B339,"&gt;","")))),"IDs: text starting with A–Z, up to 64 characters; do not use *, ?, ~, =, &lt; or &gt;. Example: T-001.",IF(COUNTIFS('Trades'!$A$9:$A$208,B339)&lt;&gt;1,"Parent trade ID must match one Trades row",IF(NOT(ISNUMBER(C339)),"Enter a valid closing date/time",IF(OR(C339&lt;1,C339&gt;2958465),"Enter a valid closing date/time",IF(NOT(ISNUMBER(D339)),"Enter a positive closed quantity",IF(OR(D339&lt;=0,D339&gt;1000000,ROUND(D339,8)&lt;&gt;D339),"Enter a positive closed quantity",IF(NOT(ISNUMBER(INDEX('Trades'!$D$9:$D$208,MATCH(B339,'Trades'!$A$9:$A$208,0)))),"Enter a valid opening date/time",IF(C339&lt;INDEX('Trades'!$D$9:$D$208,MATCH(B339,'Trades'!$A$9:$A$208,0)),"Exit precedes the opening",IF(AND(E339&lt;&gt;"",OR(NOT(ISNUMBER(E339)),E339&lt;=0)),"Enter a positive price or leave blank",IF(AND(F339&lt;&gt;"",NOT(ISNUMBER(F339))),"Gross P&amp;L must be numeric or blank",IF(AND(ISNUMBER(F339),OR(ABS(F339)&gt;1000000000,ROUND(F339,2)&lt;&gt;F339)),"Money: at most 2 decimals; absolute input value ≤ 1,000,000,000.",""))))))))))))))))</x:f>
      </x:c>
      <x:c r="I339" s="29" t="str">
        <x:f>IF(ISNUMBER(D339),ROUND(D339,8),"")</x:f>
      </x:c>
      <x:c r="J339" s="29" t="n">
        <x:f>IF(ISNUMBER(F339),1,0)</x:f>
        <x:v>0</x:v>
      </x:c>
      <x:c r="K339" s="29" t="n">
        <x:f>IF(COUNTA(A339:F339)=0,0,1)</x:f>
        <x:v>0</x:v>
      </x:c>
    </x:row>
    <x:row r="340" ht="36" customHeight="1">
      <x:c r="A340" s="34"/>
      <x:c r="B340" s="34"/>
      <x:c r="C340" s="35"/>
      <x:c r="D340" s="36"/>
      <x:c r="E340" s="36"/>
      <x:c r="F340" s="37"/>
      <x:c r="G340" s="38" t="n">
        <x:f>IF(K340=0,0,IF(H340="",1,-1))</x:f>
        <x:v>0</x:v>
      </x:c>
      <x:c r="H340" s="33" t="str">
        <x:f>IF(K340=0,"",IF(A340="","Enter an exit ID",IF(IF(IFERROR(OR(CODE(UPPER(LEFT(A340,1)))&lt;65,CODE(UPPER(LEFT(A340,1)))&gt;90),TRUE),TRUE,OR(NOT(ISTEXT(A340)),LEN(A340)&gt;64,LEN(A340)&lt;&gt;LEN(SUBSTITUTE(A340,"*","")),LEN(A340)&lt;&gt;LEN(SUBSTITUTE(A340,"?","")),LEN(A340)&lt;&gt;LEN(SUBSTITUTE(A340,"~","")),LEN(A340)&lt;&gt;LEN(SUBSTITUTE(A340,"=","")),LEN(A340)&lt;&gt;LEN(SUBSTITUTE(A340,"&lt;","")),LEN(A340)&lt;&gt;LEN(SUBSTITUTE(A340,"&gt;","")))),"IDs: text starting with A–Z, up to 64 characters; do not use *, ?, ~, =, &lt; or &gt;. Example: T-001.",IF(COUNTIFS('Exits'!$A$9:$A$608,A340)&lt;&gt;1,"Exit ID is duplicated",IF(B340="","Enter the parent trade ID",IF(IF(IFERROR(OR(CODE(UPPER(LEFT(B340,1)))&lt;65,CODE(UPPER(LEFT(B340,1)))&gt;90),TRUE),TRUE,OR(NOT(ISTEXT(B340)),LEN(B340)&gt;64,LEN(B340)&lt;&gt;LEN(SUBSTITUTE(B340,"*","")),LEN(B340)&lt;&gt;LEN(SUBSTITUTE(B340,"?","")),LEN(B340)&lt;&gt;LEN(SUBSTITUTE(B340,"~","")),LEN(B340)&lt;&gt;LEN(SUBSTITUTE(B340,"=","")),LEN(B340)&lt;&gt;LEN(SUBSTITUTE(B340,"&lt;","")),LEN(B340)&lt;&gt;LEN(SUBSTITUTE(B340,"&gt;","")))),"IDs: text starting with A–Z, up to 64 characters; do not use *, ?, ~, =, &lt; or &gt;. Example: T-001.",IF(COUNTIFS('Trades'!$A$9:$A$208,B340)&lt;&gt;1,"Parent trade ID must match one Trades row",IF(NOT(ISNUMBER(C340)),"Enter a valid closing date/time",IF(OR(C340&lt;1,C340&gt;2958465),"Enter a valid closing date/time",IF(NOT(ISNUMBER(D340)),"Enter a positive closed quantity",IF(OR(D340&lt;=0,D340&gt;1000000,ROUND(D340,8)&lt;&gt;D340),"Enter a positive closed quantity",IF(NOT(ISNUMBER(INDEX('Trades'!$D$9:$D$208,MATCH(B340,'Trades'!$A$9:$A$208,0)))),"Enter a valid opening date/time",IF(C340&lt;INDEX('Trades'!$D$9:$D$208,MATCH(B340,'Trades'!$A$9:$A$208,0)),"Exit precedes the opening",IF(AND(E340&lt;&gt;"",OR(NOT(ISNUMBER(E340)),E340&lt;=0)),"Enter a positive price or leave blank",IF(AND(F340&lt;&gt;"",NOT(ISNUMBER(F340))),"Gross P&amp;L must be numeric or blank",IF(AND(ISNUMBER(F340),OR(ABS(F340)&gt;1000000000,ROUND(F340,2)&lt;&gt;F340)),"Money: at most 2 decimals; absolute input value ≤ 1,000,000,000.",""))))))))))))))))</x:f>
      </x:c>
      <x:c r="I340" s="29" t="str">
        <x:f>IF(ISNUMBER(D340),ROUND(D340,8),"")</x:f>
      </x:c>
      <x:c r="J340" s="29" t="n">
        <x:f>IF(ISNUMBER(F340),1,0)</x:f>
        <x:v>0</x:v>
      </x:c>
      <x:c r="K340" s="29" t="n">
        <x:f>IF(COUNTA(A340:F340)=0,0,1)</x:f>
        <x:v>0</x:v>
      </x:c>
    </x:row>
    <x:row r="341" ht="36" customHeight="1">
      <x:c r="A341" s="34"/>
      <x:c r="B341" s="34"/>
      <x:c r="C341" s="35"/>
      <x:c r="D341" s="36"/>
      <x:c r="E341" s="36"/>
      <x:c r="F341" s="37"/>
      <x:c r="G341" s="38" t="n">
        <x:f>IF(K341=0,0,IF(H341="",1,-1))</x:f>
        <x:v>0</x:v>
      </x:c>
      <x:c r="H341" s="33" t="str">
        <x:f>IF(K341=0,"",IF(A341="","Enter an exit ID",IF(IF(IFERROR(OR(CODE(UPPER(LEFT(A341,1)))&lt;65,CODE(UPPER(LEFT(A341,1)))&gt;90),TRUE),TRUE,OR(NOT(ISTEXT(A341)),LEN(A341)&gt;64,LEN(A341)&lt;&gt;LEN(SUBSTITUTE(A341,"*","")),LEN(A341)&lt;&gt;LEN(SUBSTITUTE(A341,"?","")),LEN(A341)&lt;&gt;LEN(SUBSTITUTE(A341,"~","")),LEN(A341)&lt;&gt;LEN(SUBSTITUTE(A341,"=","")),LEN(A341)&lt;&gt;LEN(SUBSTITUTE(A341,"&lt;","")),LEN(A341)&lt;&gt;LEN(SUBSTITUTE(A341,"&gt;","")))),"IDs: text starting with A–Z, up to 64 characters; do not use *, ?, ~, =, &lt; or &gt;. Example: T-001.",IF(COUNTIFS('Exits'!$A$9:$A$608,A341)&lt;&gt;1,"Exit ID is duplicated",IF(B341="","Enter the parent trade ID",IF(IF(IFERROR(OR(CODE(UPPER(LEFT(B341,1)))&lt;65,CODE(UPPER(LEFT(B341,1)))&gt;90),TRUE),TRUE,OR(NOT(ISTEXT(B341)),LEN(B341)&gt;64,LEN(B341)&lt;&gt;LEN(SUBSTITUTE(B341,"*","")),LEN(B341)&lt;&gt;LEN(SUBSTITUTE(B341,"?","")),LEN(B341)&lt;&gt;LEN(SUBSTITUTE(B341,"~","")),LEN(B341)&lt;&gt;LEN(SUBSTITUTE(B341,"=","")),LEN(B341)&lt;&gt;LEN(SUBSTITUTE(B341,"&lt;","")),LEN(B341)&lt;&gt;LEN(SUBSTITUTE(B341,"&gt;","")))),"IDs: text starting with A–Z, up to 64 characters; do not use *, ?, ~, =, &lt; or &gt;. Example: T-001.",IF(COUNTIFS('Trades'!$A$9:$A$208,B341)&lt;&gt;1,"Parent trade ID must match one Trades row",IF(NOT(ISNUMBER(C341)),"Enter a valid closing date/time",IF(OR(C341&lt;1,C341&gt;2958465),"Enter a valid closing date/time",IF(NOT(ISNUMBER(D341)),"Enter a positive closed quantity",IF(OR(D341&lt;=0,D341&gt;1000000,ROUND(D341,8)&lt;&gt;D341),"Enter a positive closed quantity",IF(NOT(ISNUMBER(INDEX('Trades'!$D$9:$D$208,MATCH(B341,'Trades'!$A$9:$A$208,0)))),"Enter a valid opening date/time",IF(C341&lt;INDEX('Trades'!$D$9:$D$208,MATCH(B341,'Trades'!$A$9:$A$208,0)),"Exit precedes the opening",IF(AND(E341&lt;&gt;"",OR(NOT(ISNUMBER(E341)),E341&lt;=0)),"Enter a positive price or leave blank",IF(AND(F341&lt;&gt;"",NOT(ISNUMBER(F341))),"Gross P&amp;L must be numeric or blank",IF(AND(ISNUMBER(F341),OR(ABS(F341)&gt;1000000000,ROUND(F341,2)&lt;&gt;F341)),"Money: at most 2 decimals; absolute input value ≤ 1,000,000,000.",""))))))))))))))))</x:f>
      </x:c>
      <x:c r="I341" s="29" t="str">
        <x:f>IF(ISNUMBER(D341),ROUND(D341,8),"")</x:f>
      </x:c>
      <x:c r="J341" s="29" t="n">
        <x:f>IF(ISNUMBER(F341),1,0)</x:f>
        <x:v>0</x:v>
      </x:c>
      <x:c r="K341" s="29" t="n">
        <x:f>IF(COUNTA(A341:F341)=0,0,1)</x:f>
        <x:v>0</x:v>
      </x:c>
    </x:row>
    <x:row r="342" ht="36" customHeight="1">
      <x:c r="A342" s="34"/>
      <x:c r="B342" s="34"/>
      <x:c r="C342" s="35"/>
      <x:c r="D342" s="36"/>
      <x:c r="E342" s="36"/>
      <x:c r="F342" s="37"/>
      <x:c r="G342" s="38" t="n">
        <x:f>IF(K342=0,0,IF(H342="",1,-1))</x:f>
        <x:v>0</x:v>
      </x:c>
      <x:c r="H342" s="33" t="str">
        <x:f>IF(K342=0,"",IF(A342="","Enter an exit ID",IF(IF(IFERROR(OR(CODE(UPPER(LEFT(A342,1)))&lt;65,CODE(UPPER(LEFT(A342,1)))&gt;90),TRUE),TRUE,OR(NOT(ISTEXT(A342)),LEN(A342)&gt;64,LEN(A342)&lt;&gt;LEN(SUBSTITUTE(A342,"*","")),LEN(A342)&lt;&gt;LEN(SUBSTITUTE(A342,"?","")),LEN(A342)&lt;&gt;LEN(SUBSTITUTE(A342,"~","")),LEN(A342)&lt;&gt;LEN(SUBSTITUTE(A342,"=","")),LEN(A342)&lt;&gt;LEN(SUBSTITUTE(A342,"&lt;","")),LEN(A342)&lt;&gt;LEN(SUBSTITUTE(A342,"&gt;","")))),"IDs: text starting with A–Z, up to 64 characters; do not use *, ?, ~, =, &lt; or &gt;. Example: T-001.",IF(COUNTIFS('Exits'!$A$9:$A$608,A342)&lt;&gt;1,"Exit ID is duplicated",IF(B342="","Enter the parent trade ID",IF(IF(IFERROR(OR(CODE(UPPER(LEFT(B342,1)))&lt;65,CODE(UPPER(LEFT(B342,1)))&gt;90),TRUE),TRUE,OR(NOT(ISTEXT(B342)),LEN(B342)&gt;64,LEN(B342)&lt;&gt;LEN(SUBSTITUTE(B342,"*","")),LEN(B342)&lt;&gt;LEN(SUBSTITUTE(B342,"?","")),LEN(B342)&lt;&gt;LEN(SUBSTITUTE(B342,"~","")),LEN(B342)&lt;&gt;LEN(SUBSTITUTE(B342,"=","")),LEN(B342)&lt;&gt;LEN(SUBSTITUTE(B342,"&lt;","")),LEN(B342)&lt;&gt;LEN(SUBSTITUTE(B342,"&gt;","")))),"IDs: text starting with A–Z, up to 64 characters; do not use *, ?, ~, =, &lt; or &gt;. Example: T-001.",IF(COUNTIFS('Trades'!$A$9:$A$208,B342)&lt;&gt;1,"Parent trade ID must match one Trades row",IF(NOT(ISNUMBER(C342)),"Enter a valid closing date/time",IF(OR(C342&lt;1,C342&gt;2958465),"Enter a valid closing date/time",IF(NOT(ISNUMBER(D342)),"Enter a positive closed quantity",IF(OR(D342&lt;=0,D342&gt;1000000,ROUND(D342,8)&lt;&gt;D342),"Enter a positive closed quantity",IF(NOT(ISNUMBER(INDEX('Trades'!$D$9:$D$208,MATCH(B342,'Trades'!$A$9:$A$208,0)))),"Enter a valid opening date/time",IF(C342&lt;INDEX('Trades'!$D$9:$D$208,MATCH(B342,'Trades'!$A$9:$A$208,0)),"Exit precedes the opening",IF(AND(E342&lt;&gt;"",OR(NOT(ISNUMBER(E342)),E342&lt;=0)),"Enter a positive price or leave blank",IF(AND(F342&lt;&gt;"",NOT(ISNUMBER(F342))),"Gross P&amp;L must be numeric or blank",IF(AND(ISNUMBER(F342),OR(ABS(F342)&gt;1000000000,ROUND(F342,2)&lt;&gt;F342)),"Money: at most 2 decimals; absolute input value ≤ 1,000,000,000.",""))))))))))))))))</x:f>
      </x:c>
      <x:c r="I342" s="29" t="str">
        <x:f>IF(ISNUMBER(D342),ROUND(D342,8),"")</x:f>
      </x:c>
      <x:c r="J342" s="29" t="n">
        <x:f>IF(ISNUMBER(F342),1,0)</x:f>
        <x:v>0</x:v>
      </x:c>
      <x:c r="K342" s="29" t="n">
        <x:f>IF(COUNTA(A342:F342)=0,0,1)</x:f>
        <x:v>0</x:v>
      </x:c>
    </x:row>
    <x:row r="343" ht="36" customHeight="1">
      <x:c r="A343" s="34"/>
      <x:c r="B343" s="34"/>
      <x:c r="C343" s="35"/>
      <x:c r="D343" s="36"/>
      <x:c r="E343" s="36"/>
      <x:c r="F343" s="37"/>
      <x:c r="G343" s="38" t="n">
        <x:f>IF(K343=0,0,IF(H343="",1,-1))</x:f>
        <x:v>0</x:v>
      </x:c>
      <x:c r="H343" s="33" t="str">
        <x:f>IF(K343=0,"",IF(A343="","Enter an exit ID",IF(IF(IFERROR(OR(CODE(UPPER(LEFT(A343,1)))&lt;65,CODE(UPPER(LEFT(A343,1)))&gt;90),TRUE),TRUE,OR(NOT(ISTEXT(A343)),LEN(A343)&gt;64,LEN(A343)&lt;&gt;LEN(SUBSTITUTE(A343,"*","")),LEN(A343)&lt;&gt;LEN(SUBSTITUTE(A343,"?","")),LEN(A343)&lt;&gt;LEN(SUBSTITUTE(A343,"~","")),LEN(A343)&lt;&gt;LEN(SUBSTITUTE(A343,"=","")),LEN(A343)&lt;&gt;LEN(SUBSTITUTE(A343,"&lt;","")),LEN(A343)&lt;&gt;LEN(SUBSTITUTE(A343,"&gt;","")))),"IDs: text starting with A–Z, up to 64 characters; do not use *, ?, ~, =, &lt; or &gt;. Example: T-001.",IF(COUNTIFS('Exits'!$A$9:$A$608,A343)&lt;&gt;1,"Exit ID is duplicated",IF(B343="","Enter the parent trade ID",IF(IF(IFERROR(OR(CODE(UPPER(LEFT(B343,1)))&lt;65,CODE(UPPER(LEFT(B343,1)))&gt;90),TRUE),TRUE,OR(NOT(ISTEXT(B343)),LEN(B343)&gt;64,LEN(B343)&lt;&gt;LEN(SUBSTITUTE(B343,"*","")),LEN(B343)&lt;&gt;LEN(SUBSTITUTE(B343,"?","")),LEN(B343)&lt;&gt;LEN(SUBSTITUTE(B343,"~","")),LEN(B343)&lt;&gt;LEN(SUBSTITUTE(B343,"=","")),LEN(B343)&lt;&gt;LEN(SUBSTITUTE(B343,"&lt;","")),LEN(B343)&lt;&gt;LEN(SUBSTITUTE(B343,"&gt;","")))),"IDs: text starting with A–Z, up to 64 characters; do not use *, ?, ~, =, &lt; or &gt;. Example: T-001.",IF(COUNTIFS('Trades'!$A$9:$A$208,B343)&lt;&gt;1,"Parent trade ID must match one Trades row",IF(NOT(ISNUMBER(C343)),"Enter a valid closing date/time",IF(OR(C343&lt;1,C343&gt;2958465),"Enter a valid closing date/time",IF(NOT(ISNUMBER(D343)),"Enter a positive closed quantity",IF(OR(D343&lt;=0,D343&gt;1000000,ROUND(D343,8)&lt;&gt;D343),"Enter a positive closed quantity",IF(NOT(ISNUMBER(INDEX('Trades'!$D$9:$D$208,MATCH(B343,'Trades'!$A$9:$A$208,0)))),"Enter a valid opening date/time",IF(C343&lt;INDEX('Trades'!$D$9:$D$208,MATCH(B343,'Trades'!$A$9:$A$208,0)),"Exit precedes the opening",IF(AND(E343&lt;&gt;"",OR(NOT(ISNUMBER(E343)),E343&lt;=0)),"Enter a positive price or leave blank",IF(AND(F343&lt;&gt;"",NOT(ISNUMBER(F343))),"Gross P&amp;L must be numeric or blank",IF(AND(ISNUMBER(F343),OR(ABS(F343)&gt;1000000000,ROUND(F343,2)&lt;&gt;F343)),"Money: at most 2 decimals; absolute input value ≤ 1,000,000,000.",""))))))))))))))))</x:f>
      </x:c>
      <x:c r="I343" s="29" t="str">
        <x:f>IF(ISNUMBER(D343),ROUND(D343,8),"")</x:f>
      </x:c>
      <x:c r="J343" s="29" t="n">
        <x:f>IF(ISNUMBER(F343),1,0)</x:f>
        <x:v>0</x:v>
      </x:c>
      <x:c r="K343" s="29" t="n">
        <x:f>IF(COUNTA(A343:F343)=0,0,1)</x:f>
        <x:v>0</x:v>
      </x:c>
    </x:row>
    <x:row r="344" ht="36" customHeight="1">
      <x:c r="A344" s="34"/>
      <x:c r="B344" s="34"/>
      <x:c r="C344" s="35"/>
      <x:c r="D344" s="36"/>
      <x:c r="E344" s="36"/>
      <x:c r="F344" s="37"/>
      <x:c r="G344" s="38" t="n">
        <x:f>IF(K344=0,0,IF(H344="",1,-1))</x:f>
        <x:v>0</x:v>
      </x:c>
      <x:c r="H344" s="33" t="str">
        <x:f>IF(K344=0,"",IF(A344="","Enter an exit ID",IF(IF(IFERROR(OR(CODE(UPPER(LEFT(A344,1)))&lt;65,CODE(UPPER(LEFT(A344,1)))&gt;90),TRUE),TRUE,OR(NOT(ISTEXT(A344)),LEN(A344)&gt;64,LEN(A344)&lt;&gt;LEN(SUBSTITUTE(A344,"*","")),LEN(A344)&lt;&gt;LEN(SUBSTITUTE(A344,"?","")),LEN(A344)&lt;&gt;LEN(SUBSTITUTE(A344,"~","")),LEN(A344)&lt;&gt;LEN(SUBSTITUTE(A344,"=","")),LEN(A344)&lt;&gt;LEN(SUBSTITUTE(A344,"&lt;","")),LEN(A344)&lt;&gt;LEN(SUBSTITUTE(A344,"&gt;","")))),"IDs: text starting with A–Z, up to 64 characters; do not use *, ?, ~, =, &lt; or &gt;. Example: T-001.",IF(COUNTIFS('Exits'!$A$9:$A$608,A344)&lt;&gt;1,"Exit ID is duplicated",IF(B344="","Enter the parent trade ID",IF(IF(IFERROR(OR(CODE(UPPER(LEFT(B344,1)))&lt;65,CODE(UPPER(LEFT(B344,1)))&gt;90),TRUE),TRUE,OR(NOT(ISTEXT(B344)),LEN(B344)&gt;64,LEN(B344)&lt;&gt;LEN(SUBSTITUTE(B344,"*","")),LEN(B344)&lt;&gt;LEN(SUBSTITUTE(B344,"?","")),LEN(B344)&lt;&gt;LEN(SUBSTITUTE(B344,"~","")),LEN(B344)&lt;&gt;LEN(SUBSTITUTE(B344,"=","")),LEN(B344)&lt;&gt;LEN(SUBSTITUTE(B344,"&lt;","")),LEN(B344)&lt;&gt;LEN(SUBSTITUTE(B344,"&gt;","")))),"IDs: text starting with A–Z, up to 64 characters; do not use *, ?, ~, =, &lt; or &gt;. Example: T-001.",IF(COUNTIFS('Trades'!$A$9:$A$208,B344)&lt;&gt;1,"Parent trade ID must match one Trades row",IF(NOT(ISNUMBER(C344)),"Enter a valid closing date/time",IF(OR(C344&lt;1,C344&gt;2958465),"Enter a valid closing date/time",IF(NOT(ISNUMBER(D344)),"Enter a positive closed quantity",IF(OR(D344&lt;=0,D344&gt;1000000,ROUND(D344,8)&lt;&gt;D344),"Enter a positive closed quantity",IF(NOT(ISNUMBER(INDEX('Trades'!$D$9:$D$208,MATCH(B344,'Trades'!$A$9:$A$208,0)))),"Enter a valid opening date/time",IF(C344&lt;INDEX('Trades'!$D$9:$D$208,MATCH(B344,'Trades'!$A$9:$A$208,0)),"Exit precedes the opening",IF(AND(E344&lt;&gt;"",OR(NOT(ISNUMBER(E344)),E344&lt;=0)),"Enter a positive price or leave blank",IF(AND(F344&lt;&gt;"",NOT(ISNUMBER(F344))),"Gross P&amp;L must be numeric or blank",IF(AND(ISNUMBER(F344),OR(ABS(F344)&gt;1000000000,ROUND(F344,2)&lt;&gt;F344)),"Money: at most 2 decimals; absolute input value ≤ 1,000,000,000.",""))))))))))))))))</x:f>
      </x:c>
      <x:c r="I344" s="29" t="str">
        <x:f>IF(ISNUMBER(D344),ROUND(D344,8),"")</x:f>
      </x:c>
      <x:c r="J344" s="29" t="n">
        <x:f>IF(ISNUMBER(F344),1,0)</x:f>
        <x:v>0</x:v>
      </x:c>
      <x:c r="K344" s="29" t="n">
        <x:f>IF(COUNTA(A344:F344)=0,0,1)</x:f>
        <x:v>0</x:v>
      </x:c>
    </x:row>
    <x:row r="345" ht="36" customHeight="1">
      <x:c r="A345" s="34"/>
      <x:c r="B345" s="34"/>
      <x:c r="C345" s="35"/>
      <x:c r="D345" s="36"/>
      <x:c r="E345" s="36"/>
      <x:c r="F345" s="37"/>
      <x:c r="G345" s="38" t="n">
        <x:f>IF(K345=0,0,IF(H345="",1,-1))</x:f>
        <x:v>0</x:v>
      </x:c>
      <x:c r="H345" s="33" t="str">
        <x:f>IF(K345=0,"",IF(A345="","Enter an exit ID",IF(IF(IFERROR(OR(CODE(UPPER(LEFT(A345,1)))&lt;65,CODE(UPPER(LEFT(A345,1)))&gt;90),TRUE),TRUE,OR(NOT(ISTEXT(A345)),LEN(A345)&gt;64,LEN(A345)&lt;&gt;LEN(SUBSTITUTE(A345,"*","")),LEN(A345)&lt;&gt;LEN(SUBSTITUTE(A345,"?","")),LEN(A345)&lt;&gt;LEN(SUBSTITUTE(A345,"~","")),LEN(A345)&lt;&gt;LEN(SUBSTITUTE(A345,"=","")),LEN(A345)&lt;&gt;LEN(SUBSTITUTE(A345,"&lt;","")),LEN(A345)&lt;&gt;LEN(SUBSTITUTE(A345,"&gt;","")))),"IDs: text starting with A–Z, up to 64 characters; do not use *, ?, ~, =, &lt; or &gt;. Example: T-001.",IF(COUNTIFS('Exits'!$A$9:$A$608,A345)&lt;&gt;1,"Exit ID is duplicated",IF(B345="","Enter the parent trade ID",IF(IF(IFERROR(OR(CODE(UPPER(LEFT(B345,1)))&lt;65,CODE(UPPER(LEFT(B345,1)))&gt;90),TRUE),TRUE,OR(NOT(ISTEXT(B345)),LEN(B345)&gt;64,LEN(B345)&lt;&gt;LEN(SUBSTITUTE(B345,"*","")),LEN(B345)&lt;&gt;LEN(SUBSTITUTE(B345,"?","")),LEN(B345)&lt;&gt;LEN(SUBSTITUTE(B345,"~","")),LEN(B345)&lt;&gt;LEN(SUBSTITUTE(B345,"=","")),LEN(B345)&lt;&gt;LEN(SUBSTITUTE(B345,"&lt;","")),LEN(B345)&lt;&gt;LEN(SUBSTITUTE(B345,"&gt;","")))),"IDs: text starting with A–Z, up to 64 characters; do not use *, ?, ~, =, &lt; or &gt;. Example: T-001.",IF(COUNTIFS('Trades'!$A$9:$A$208,B345)&lt;&gt;1,"Parent trade ID must match one Trades row",IF(NOT(ISNUMBER(C345)),"Enter a valid closing date/time",IF(OR(C345&lt;1,C345&gt;2958465),"Enter a valid closing date/time",IF(NOT(ISNUMBER(D345)),"Enter a positive closed quantity",IF(OR(D345&lt;=0,D345&gt;1000000,ROUND(D345,8)&lt;&gt;D345),"Enter a positive closed quantity",IF(NOT(ISNUMBER(INDEX('Trades'!$D$9:$D$208,MATCH(B345,'Trades'!$A$9:$A$208,0)))),"Enter a valid opening date/time",IF(C345&lt;INDEX('Trades'!$D$9:$D$208,MATCH(B345,'Trades'!$A$9:$A$208,0)),"Exit precedes the opening",IF(AND(E345&lt;&gt;"",OR(NOT(ISNUMBER(E345)),E345&lt;=0)),"Enter a positive price or leave blank",IF(AND(F345&lt;&gt;"",NOT(ISNUMBER(F345))),"Gross P&amp;L must be numeric or blank",IF(AND(ISNUMBER(F345),OR(ABS(F345)&gt;1000000000,ROUND(F345,2)&lt;&gt;F345)),"Money: at most 2 decimals; absolute input value ≤ 1,000,000,000.",""))))))))))))))))</x:f>
      </x:c>
      <x:c r="I345" s="29" t="str">
        <x:f>IF(ISNUMBER(D345),ROUND(D345,8),"")</x:f>
      </x:c>
      <x:c r="J345" s="29" t="n">
        <x:f>IF(ISNUMBER(F345),1,0)</x:f>
        <x:v>0</x:v>
      </x:c>
      <x:c r="K345" s="29" t="n">
        <x:f>IF(COUNTA(A345:F345)=0,0,1)</x:f>
        <x:v>0</x:v>
      </x:c>
    </x:row>
    <x:row r="346" ht="36" customHeight="1">
      <x:c r="A346" s="34"/>
      <x:c r="B346" s="34"/>
      <x:c r="C346" s="35"/>
      <x:c r="D346" s="36"/>
      <x:c r="E346" s="36"/>
      <x:c r="F346" s="37"/>
      <x:c r="G346" s="38" t="n">
        <x:f>IF(K346=0,0,IF(H346="",1,-1))</x:f>
        <x:v>0</x:v>
      </x:c>
      <x:c r="H346" s="33" t="str">
        <x:f>IF(K346=0,"",IF(A346="","Enter an exit ID",IF(IF(IFERROR(OR(CODE(UPPER(LEFT(A346,1)))&lt;65,CODE(UPPER(LEFT(A346,1)))&gt;90),TRUE),TRUE,OR(NOT(ISTEXT(A346)),LEN(A346)&gt;64,LEN(A346)&lt;&gt;LEN(SUBSTITUTE(A346,"*","")),LEN(A346)&lt;&gt;LEN(SUBSTITUTE(A346,"?","")),LEN(A346)&lt;&gt;LEN(SUBSTITUTE(A346,"~","")),LEN(A346)&lt;&gt;LEN(SUBSTITUTE(A346,"=","")),LEN(A346)&lt;&gt;LEN(SUBSTITUTE(A346,"&lt;","")),LEN(A346)&lt;&gt;LEN(SUBSTITUTE(A346,"&gt;","")))),"IDs: text starting with A–Z, up to 64 characters; do not use *, ?, ~, =, &lt; or &gt;. Example: T-001.",IF(COUNTIFS('Exits'!$A$9:$A$608,A346)&lt;&gt;1,"Exit ID is duplicated",IF(B346="","Enter the parent trade ID",IF(IF(IFERROR(OR(CODE(UPPER(LEFT(B346,1)))&lt;65,CODE(UPPER(LEFT(B346,1)))&gt;90),TRUE),TRUE,OR(NOT(ISTEXT(B346)),LEN(B346)&gt;64,LEN(B346)&lt;&gt;LEN(SUBSTITUTE(B346,"*","")),LEN(B346)&lt;&gt;LEN(SUBSTITUTE(B346,"?","")),LEN(B346)&lt;&gt;LEN(SUBSTITUTE(B346,"~","")),LEN(B346)&lt;&gt;LEN(SUBSTITUTE(B346,"=","")),LEN(B346)&lt;&gt;LEN(SUBSTITUTE(B346,"&lt;","")),LEN(B346)&lt;&gt;LEN(SUBSTITUTE(B346,"&gt;","")))),"IDs: text starting with A–Z, up to 64 characters; do not use *, ?, ~, =, &lt; or &gt;. Example: T-001.",IF(COUNTIFS('Trades'!$A$9:$A$208,B346)&lt;&gt;1,"Parent trade ID must match one Trades row",IF(NOT(ISNUMBER(C346)),"Enter a valid closing date/time",IF(OR(C346&lt;1,C346&gt;2958465),"Enter a valid closing date/time",IF(NOT(ISNUMBER(D346)),"Enter a positive closed quantity",IF(OR(D346&lt;=0,D346&gt;1000000,ROUND(D346,8)&lt;&gt;D346),"Enter a positive closed quantity",IF(NOT(ISNUMBER(INDEX('Trades'!$D$9:$D$208,MATCH(B346,'Trades'!$A$9:$A$208,0)))),"Enter a valid opening date/time",IF(C346&lt;INDEX('Trades'!$D$9:$D$208,MATCH(B346,'Trades'!$A$9:$A$208,0)),"Exit precedes the opening",IF(AND(E346&lt;&gt;"",OR(NOT(ISNUMBER(E346)),E346&lt;=0)),"Enter a positive price or leave blank",IF(AND(F346&lt;&gt;"",NOT(ISNUMBER(F346))),"Gross P&amp;L must be numeric or blank",IF(AND(ISNUMBER(F346),OR(ABS(F346)&gt;1000000000,ROUND(F346,2)&lt;&gt;F346)),"Money: at most 2 decimals; absolute input value ≤ 1,000,000,000.",""))))))))))))))))</x:f>
      </x:c>
      <x:c r="I346" s="29" t="str">
        <x:f>IF(ISNUMBER(D346),ROUND(D346,8),"")</x:f>
      </x:c>
      <x:c r="J346" s="29" t="n">
        <x:f>IF(ISNUMBER(F346),1,0)</x:f>
        <x:v>0</x:v>
      </x:c>
      <x:c r="K346" s="29" t="n">
        <x:f>IF(COUNTA(A346:F346)=0,0,1)</x:f>
        <x:v>0</x:v>
      </x:c>
    </x:row>
    <x:row r="347" ht="36" customHeight="1">
      <x:c r="A347" s="34"/>
      <x:c r="B347" s="34"/>
      <x:c r="C347" s="35"/>
      <x:c r="D347" s="36"/>
      <x:c r="E347" s="36"/>
      <x:c r="F347" s="37"/>
      <x:c r="G347" s="38" t="n">
        <x:f>IF(K347=0,0,IF(H347="",1,-1))</x:f>
        <x:v>0</x:v>
      </x:c>
      <x:c r="H347" s="33" t="str">
        <x:f>IF(K347=0,"",IF(A347="","Enter an exit ID",IF(IF(IFERROR(OR(CODE(UPPER(LEFT(A347,1)))&lt;65,CODE(UPPER(LEFT(A347,1)))&gt;90),TRUE),TRUE,OR(NOT(ISTEXT(A347)),LEN(A347)&gt;64,LEN(A347)&lt;&gt;LEN(SUBSTITUTE(A347,"*","")),LEN(A347)&lt;&gt;LEN(SUBSTITUTE(A347,"?","")),LEN(A347)&lt;&gt;LEN(SUBSTITUTE(A347,"~","")),LEN(A347)&lt;&gt;LEN(SUBSTITUTE(A347,"=","")),LEN(A347)&lt;&gt;LEN(SUBSTITUTE(A347,"&lt;","")),LEN(A347)&lt;&gt;LEN(SUBSTITUTE(A347,"&gt;","")))),"IDs: text starting with A–Z, up to 64 characters; do not use *, ?, ~, =, &lt; or &gt;. Example: T-001.",IF(COUNTIFS('Exits'!$A$9:$A$608,A347)&lt;&gt;1,"Exit ID is duplicated",IF(B347="","Enter the parent trade ID",IF(IF(IFERROR(OR(CODE(UPPER(LEFT(B347,1)))&lt;65,CODE(UPPER(LEFT(B347,1)))&gt;90),TRUE),TRUE,OR(NOT(ISTEXT(B347)),LEN(B347)&gt;64,LEN(B347)&lt;&gt;LEN(SUBSTITUTE(B347,"*","")),LEN(B347)&lt;&gt;LEN(SUBSTITUTE(B347,"?","")),LEN(B347)&lt;&gt;LEN(SUBSTITUTE(B347,"~","")),LEN(B347)&lt;&gt;LEN(SUBSTITUTE(B347,"=","")),LEN(B347)&lt;&gt;LEN(SUBSTITUTE(B347,"&lt;","")),LEN(B347)&lt;&gt;LEN(SUBSTITUTE(B347,"&gt;","")))),"IDs: text starting with A–Z, up to 64 characters; do not use *, ?, ~, =, &lt; or &gt;. Example: T-001.",IF(COUNTIFS('Trades'!$A$9:$A$208,B347)&lt;&gt;1,"Parent trade ID must match one Trades row",IF(NOT(ISNUMBER(C347)),"Enter a valid closing date/time",IF(OR(C347&lt;1,C347&gt;2958465),"Enter a valid closing date/time",IF(NOT(ISNUMBER(D347)),"Enter a positive closed quantity",IF(OR(D347&lt;=0,D347&gt;1000000,ROUND(D347,8)&lt;&gt;D347),"Enter a positive closed quantity",IF(NOT(ISNUMBER(INDEX('Trades'!$D$9:$D$208,MATCH(B347,'Trades'!$A$9:$A$208,0)))),"Enter a valid opening date/time",IF(C347&lt;INDEX('Trades'!$D$9:$D$208,MATCH(B347,'Trades'!$A$9:$A$208,0)),"Exit precedes the opening",IF(AND(E347&lt;&gt;"",OR(NOT(ISNUMBER(E347)),E347&lt;=0)),"Enter a positive price or leave blank",IF(AND(F347&lt;&gt;"",NOT(ISNUMBER(F347))),"Gross P&amp;L must be numeric or blank",IF(AND(ISNUMBER(F347),OR(ABS(F347)&gt;1000000000,ROUND(F347,2)&lt;&gt;F347)),"Money: at most 2 decimals; absolute input value ≤ 1,000,000,000.",""))))))))))))))))</x:f>
      </x:c>
      <x:c r="I347" s="29" t="str">
        <x:f>IF(ISNUMBER(D347),ROUND(D347,8),"")</x:f>
      </x:c>
      <x:c r="J347" s="29" t="n">
        <x:f>IF(ISNUMBER(F347),1,0)</x:f>
        <x:v>0</x:v>
      </x:c>
      <x:c r="K347" s="29" t="n">
        <x:f>IF(COUNTA(A347:F347)=0,0,1)</x:f>
        <x:v>0</x:v>
      </x:c>
    </x:row>
    <x:row r="348" ht="36" customHeight="1">
      <x:c r="A348" s="34"/>
      <x:c r="B348" s="34"/>
      <x:c r="C348" s="35"/>
      <x:c r="D348" s="36"/>
      <x:c r="E348" s="36"/>
      <x:c r="F348" s="37"/>
      <x:c r="G348" s="38" t="n">
        <x:f>IF(K348=0,0,IF(H348="",1,-1))</x:f>
        <x:v>0</x:v>
      </x:c>
      <x:c r="H348" s="33" t="str">
        <x:f>IF(K348=0,"",IF(A348="","Enter an exit ID",IF(IF(IFERROR(OR(CODE(UPPER(LEFT(A348,1)))&lt;65,CODE(UPPER(LEFT(A348,1)))&gt;90),TRUE),TRUE,OR(NOT(ISTEXT(A348)),LEN(A348)&gt;64,LEN(A348)&lt;&gt;LEN(SUBSTITUTE(A348,"*","")),LEN(A348)&lt;&gt;LEN(SUBSTITUTE(A348,"?","")),LEN(A348)&lt;&gt;LEN(SUBSTITUTE(A348,"~","")),LEN(A348)&lt;&gt;LEN(SUBSTITUTE(A348,"=","")),LEN(A348)&lt;&gt;LEN(SUBSTITUTE(A348,"&lt;","")),LEN(A348)&lt;&gt;LEN(SUBSTITUTE(A348,"&gt;","")))),"IDs: text starting with A–Z, up to 64 characters; do not use *, ?, ~, =, &lt; or &gt;. Example: T-001.",IF(COUNTIFS('Exits'!$A$9:$A$608,A348)&lt;&gt;1,"Exit ID is duplicated",IF(B348="","Enter the parent trade ID",IF(IF(IFERROR(OR(CODE(UPPER(LEFT(B348,1)))&lt;65,CODE(UPPER(LEFT(B348,1)))&gt;90),TRUE),TRUE,OR(NOT(ISTEXT(B348)),LEN(B348)&gt;64,LEN(B348)&lt;&gt;LEN(SUBSTITUTE(B348,"*","")),LEN(B348)&lt;&gt;LEN(SUBSTITUTE(B348,"?","")),LEN(B348)&lt;&gt;LEN(SUBSTITUTE(B348,"~","")),LEN(B348)&lt;&gt;LEN(SUBSTITUTE(B348,"=","")),LEN(B348)&lt;&gt;LEN(SUBSTITUTE(B348,"&lt;","")),LEN(B348)&lt;&gt;LEN(SUBSTITUTE(B348,"&gt;","")))),"IDs: text starting with A–Z, up to 64 characters; do not use *, ?, ~, =, &lt; or &gt;. Example: T-001.",IF(COUNTIFS('Trades'!$A$9:$A$208,B348)&lt;&gt;1,"Parent trade ID must match one Trades row",IF(NOT(ISNUMBER(C348)),"Enter a valid closing date/time",IF(OR(C348&lt;1,C348&gt;2958465),"Enter a valid closing date/time",IF(NOT(ISNUMBER(D348)),"Enter a positive closed quantity",IF(OR(D348&lt;=0,D348&gt;1000000,ROUND(D348,8)&lt;&gt;D348),"Enter a positive closed quantity",IF(NOT(ISNUMBER(INDEX('Trades'!$D$9:$D$208,MATCH(B348,'Trades'!$A$9:$A$208,0)))),"Enter a valid opening date/time",IF(C348&lt;INDEX('Trades'!$D$9:$D$208,MATCH(B348,'Trades'!$A$9:$A$208,0)),"Exit precedes the opening",IF(AND(E348&lt;&gt;"",OR(NOT(ISNUMBER(E348)),E348&lt;=0)),"Enter a positive price or leave blank",IF(AND(F348&lt;&gt;"",NOT(ISNUMBER(F348))),"Gross P&amp;L must be numeric or blank",IF(AND(ISNUMBER(F348),OR(ABS(F348)&gt;1000000000,ROUND(F348,2)&lt;&gt;F348)),"Money: at most 2 decimals; absolute input value ≤ 1,000,000,000.",""))))))))))))))))</x:f>
      </x:c>
      <x:c r="I348" s="29" t="str">
        <x:f>IF(ISNUMBER(D348),ROUND(D348,8),"")</x:f>
      </x:c>
      <x:c r="J348" s="29" t="n">
        <x:f>IF(ISNUMBER(F348),1,0)</x:f>
        <x:v>0</x:v>
      </x:c>
      <x:c r="K348" s="29" t="n">
        <x:f>IF(COUNTA(A348:F348)=0,0,1)</x:f>
        <x:v>0</x:v>
      </x:c>
    </x:row>
    <x:row r="349" ht="36" customHeight="1">
      <x:c r="A349" s="34"/>
      <x:c r="B349" s="34"/>
      <x:c r="C349" s="35"/>
      <x:c r="D349" s="36"/>
      <x:c r="E349" s="36"/>
      <x:c r="F349" s="37"/>
      <x:c r="G349" s="38" t="n">
        <x:f>IF(K349=0,0,IF(H349="",1,-1))</x:f>
        <x:v>0</x:v>
      </x:c>
      <x:c r="H349" s="33" t="str">
        <x:f>IF(K349=0,"",IF(A349="","Enter an exit ID",IF(IF(IFERROR(OR(CODE(UPPER(LEFT(A349,1)))&lt;65,CODE(UPPER(LEFT(A349,1)))&gt;90),TRUE),TRUE,OR(NOT(ISTEXT(A349)),LEN(A349)&gt;64,LEN(A349)&lt;&gt;LEN(SUBSTITUTE(A349,"*","")),LEN(A349)&lt;&gt;LEN(SUBSTITUTE(A349,"?","")),LEN(A349)&lt;&gt;LEN(SUBSTITUTE(A349,"~","")),LEN(A349)&lt;&gt;LEN(SUBSTITUTE(A349,"=","")),LEN(A349)&lt;&gt;LEN(SUBSTITUTE(A349,"&lt;","")),LEN(A349)&lt;&gt;LEN(SUBSTITUTE(A349,"&gt;","")))),"IDs: text starting with A–Z, up to 64 characters; do not use *, ?, ~, =, &lt; or &gt;. Example: T-001.",IF(COUNTIFS('Exits'!$A$9:$A$608,A349)&lt;&gt;1,"Exit ID is duplicated",IF(B349="","Enter the parent trade ID",IF(IF(IFERROR(OR(CODE(UPPER(LEFT(B349,1)))&lt;65,CODE(UPPER(LEFT(B349,1)))&gt;90),TRUE),TRUE,OR(NOT(ISTEXT(B349)),LEN(B349)&gt;64,LEN(B349)&lt;&gt;LEN(SUBSTITUTE(B349,"*","")),LEN(B349)&lt;&gt;LEN(SUBSTITUTE(B349,"?","")),LEN(B349)&lt;&gt;LEN(SUBSTITUTE(B349,"~","")),LEN(B349)&lt;&gt;LEN(SUBSTITUTE(B349,"=","")),LEN(B349)&lt;&gt;LEN(SUBSTITUTE(B349,"&lt;","")),LEN(B349)&lt;&gt;LEN(SUBSTITUTE(B349,"&gt;","")))),"IDs: text starting with A–Z, up to 64 characters; do not use *, ?, ~, =, &lt; or &gt;. Example: T-001.",IF(COUNTIFS('Trades'!$A$9:$A$208,B349)&lt;&gt;1,"Parent trade ID must match one Trades row",IF(NOT(ISNUMBER(C349)),"Enter a valid closing date/time",IF(OR(C349&lt;1,C349&gt;2958465),"Enter a valid closing date/time",IF(NOT(ISNUMBER(D349)),"Enter a positive closed quantity",IF(OR(D349&lt;=0,D349&gt;1000000,ROUND(D349,8)&lt;&gt;D349),"Enter a positive closed quantity",IF(NOT(ISNUMBER(INDEX('Trades'!$D$9:$D$208,MATCH(B349,'Trades'!$A$9:$A$208,0)))),"Enter a valid opening date/time",IF(C349&lt;INDEX('Trades'!$D$9:$D$208,MATCH(B349,'Trades'!$A$9:$A$208,0)),"Exit precedes the opening",IF(AND(E349&lt;&gt;"",OR(NOT(ISNUMBER(E349)),E349&lt;=0)),"Enter a positive price or leave blank",IF(AND(F349&lt;&gt;"",NOT(ISNUMBER(F349))),"Gross P&amp;L must be numeric or blank",IF(AND(ISNUMBER(F349),OR(ABS(F349)&gt;1000000000,ROUND(F349,2)&lt;&gt;F349)),"Money: at most 2 decimals; absolute input value ≤ 1,000,000,000.",""))))))))))))))))</x:f>
      </x:c>
      <x:c r="I349" s="29" t="str">
        <x:f>IF(ISNUMBER(D349),ROUND(D349,8),"")</x:f>
      </x:c>
      <x:c r="J349" s="29" t="n">
        <x:f>IF(ISNUMBER(F349),1,0)</x:f>
        <x:v>0</x:v>
      </x:c>
      <x:c r="K349" s="29" t="n">
        <x:f>IF(COUNTA(A349:F349)=0,0,1)</x:f>
        <x:v>0</x:v>
      </x:c>
    </x:row>
    <x:row r="350" ht="36" customHeight="1">
      <x:c r="A350" s="34"/>
      <x:c r="B350" s="34"/>
      <x:c r="C350" s="35"/>
      <x:c r="D350" s="36"/>
      <x:c r="E350" s="36"/>
      <x:c r="F350" s="37"/>
      <x:c r="G350" s="38" t="n">
        <x:f>IF(K350=0,0,IF(H350="",1,-1))</x:f>
        <x:v>0</x:v>
      </x:c>
      <x:c r="H350" s="33" t="str">
        <x:f>IF(K350=0,"",IF(A350="","Enter an exit ID",IF(IF(IFERROR(OR(CODE(UPPER(LEFT(A350,1)))&lt;65,CODE(UPPER(LEFT(A350,1)))&gt;90),TRUE),TRUE,OR(NOT(ISTEXT(A350)),LEN(A350)&gt;64,LEN(A350)&lt;&gt;LEN(SUBSTITUTE(A350,"*","")),LEN(A350)&lt;&gt;LEN(SUBSTITUTE(A350,"?","")),LEN(A350)&lt;&gt;LEN(SUBSTITUTE(A350,"~","")),LEN(A350)&lt;&gt;LEN(SUBSTITUTE(A350,"=","")),LEN(A350)&lt;&gt;LEN(SUBSTITUTE(A350,"&lt;","")),LEN(A350)&lt;&gt;LEN(SUBSTITUTE(A350,"&gt;","")))),"IDs: text starting with A–Z, up to 64 characters; do not use *, ?, ~, =, &lt; or &gt;. Example: T-001.",IF(COUNTIFS('Exits'!$A$9:$A$608,A350)&lt;&gt;1,"Exit ID is duplicated",IF(B350="","Enter the parent trade ID",IF(IF(IFERROR(OR(CODE(UPPER(LEFT(B350,1)))&lt;65,CODE(UPPER(LEFT(B350,1)))&gt;90),TRUE),TRUE,OR(NOT(ISTEXT(B350)),LEN(B350)&gt;64,LEN(B350)&lt;&gt;LEN(SUBSTITUTE(B350,"*","")),LEN(B350)&lt;&gt;LEN(SUBSTITUTE(B350,"?","")),LEN(B350)&lt;&gt;LEN(SUBSTITUTE(B350,"~","")),LEN(B350)&lt;&gt;LEN(SUBSTITUTE(B350,"=","")),LEN(B350)&lt;&gt;LEN(SUBSTITUTE(B350,"&lt;","")),LEN(B350)&lt;&gt;LEN(SUBSTITUTE(B350,"&gt;","")))),"IDs: text starting with A–Z, up to 64 characters; do not use *, ?, ~, =, &lt; or &gt;. Example: T-001.",IF(COUNTIFS('Trades'!$A$9:$A$208,B350)&lt;&gt;1,"Parent trade ID must match one Trades row",IF(NOT(ISNUMBER(C350)),"Enter a valid closing date/time",IF(OR(C350&lt;1,C350&gt;2958465),"Enter a valid closing date/time",IF(NOT(ISNUMBER(D350)),"Enter a positive closed quantity",IF(OR(D350&lt;=0,D350&gt;1000000,ROUND(D350,8)&lt;&gt;D350),"Enter a positive closed quantity",IF(NOT(ISNUMBER(INDEX('Trades'!$D$9:$D$208,MATCH(B350,'Trades'!$A$9:$A$208,0)))),"Enter a valid opening date/time",IF(C350&lt;INDEX('Trades'!$D$9:$D$208,MATCH(B350,'Trades'!$A$9:$A$208,0)),"Exit precedes the opening",IF(AND(E350&lt;&gt;"",OR(NOT(ISNUMBER(E350)),E350&lt;=0)),"Enter a positive price or leave blank",IF(AND(F350&lt;&gt;"",NOT(ISNUMBER(F350))),"Gross P&amp;L must be numeric or blank",IF(AND(ISNUMBER(F350),OR(ABS(F350)&gt;1000000000,ROUND(F350,2)&lt;&gt;F350)),"Money: at most 2 decimals; absolute input value ≤ 1,000,000,000.",""))))))))))))))))</x:f>
      </x:c>
      <x:c r="I350" s="29" t="str">
        <x:f>IF(ISNUMBER(D350),ROUND(D350,8),"")</x:f>
      </x:c>
      <x:c r="J350" s="29" t="n">
        <x:f>IF(ISNUMBER(F350),1,0)</x:f>
        <x:v>0</x:v>
      </x:c>
      <x:c r="K350" s="29" t="n">
        <x:f>IF(COUNTA(A350:F350)=0,0,1)</x:f>
        <x:v>0</x:v>
      </x:c>
    </x:row>
    <x:row r="351" ht="36" customHeight="1">
      <x:c r="A351" s="34"/>
      <x:c r="B351" s="34"/>
      <x:c r="C351" s="35"/>
      <x:c r="D351" s="36"/>
      <x:c r="E351" s="36"/>
      <x:c r="F351" s="37"/>
      <x:c r="G351" s="38" t="n">
        <x:f>IF(K351=0,0,IF(H351="",1,-1))</x:f>
        <x:v>0</x:v>
      </x:c>
      <x:c r="H351" s="33" t="str">
        <x:f>IF(K351=0,"",IF(A351="","Enter an exit ID",IF(IF(IFERROR(OR(CODE(UPPER(LEFT(A351,1)))&lt;65,CODE(UPPER(LEFT(A351,1)))&gt;90),TRUE),TRUE,OR(NOT(ISTEXT(A351)),LEN(A351)&gt;64,LEN(A351)&lt;&gt;LEN(SUBSTITUTE(A351,"*","")),LEN(A351)&lt;&gt;LEN(SUBSTITUTE(A351,"?","")),LEN(A351)&lt;&gt;LEN(SUBSTITUTE(A351,"~","")),LEN(A351)&lt;&gt;LEN(SUBSTITUTE(A351,"=","")),LEN(A351)&lt;&gt;LEN(SUBSTITUTE(A351,"&lt;","")),LEN(A351)&lt;&gt;LEN(SUBSTITUTE(A351,"&gt;","")))),"IDs: text starting with A–Z, up to 64 characters; do not use *, ?, ~, =, &lt; or &gt;. Example: T-001.",IF(COUNTIFS('Exits'!$A$9:$A$608,A351)&lt;&gt;1,"Exit ID is duplicated",IF(B351="","Enter the parent trade ID",IF(IF(IFERROR(OR(CODE(UPPER(LEFT(B351,1)))&lt;65,CODE(UPPER(LEFT(B351,1)))&gt;90),TRUE),TRUE,OR(NOT(ISTEXT(B351)),LEN(B351)&gt;64,LEN(B351)&lt;&gt;LEN(SUBSTITUTE(B351,"*","")),LEN(B351)&lt;&gt;LEN(SUBSTITUTE(B351,"?","")),LEN(B351)&lt;&gt;LEN(SUBSTITUTE(B351,"~","")),LEN(B351)&lt;&gt;LEN(SUBSTITUTE(B351,"=","")),LEN(B351)&lt;&gt;LEN(SUBSTITUTE(B351,"&lt;","")),LEN(B351)&lt;&gt;LEN(SUBSTITUTE(B351,"&gt;","")))),"IDs: text starting with A–Z, up to 64 characters; do not use *, ?, ~, =, &lt; or &gt;. Example: T-001.",IF(COUNTIFS('Trades'!$A$9:$A$208,B351)&lt;&gt;1,"Parent trade ID must match one Trades row",IF(NOT(ISNUMBER(C351)),"Enter a valid closing date/time",IF(OR(C351&lt;1,C351&gt;2958465),"Enter a valid closing date/time",IF(NOT(ISNUMBER(D351)),"Enter a positive closed quantity",IF(OR(D351&lt;=0,D351&gt;1000000,ROUND(D351,8)&lt;&gt;D351),"Enter a positive closed quantity",IF(NOT(ISNUMBER(INDEX('Trades'!$D$9:$D$208,MATCH(B351,'Trades'!$A$9:$A$208,0)))),"Enter a valid opening date/time",IF(C351&lt;INDEX('Trades'!$D$9:$D$208,MATCH(B351,'Trades'!$A$9:$A$208,0)),"Exit precedes the opening",IF(AND(E351&lt;&gt;"",OR(NOT(ISNUMBER(E351)),E351&lt;=0)),"Enter a positive price or leave blank",IF(AND(F351&lt;&gt;"",NOT(ISNUMBER(F351))),"Gross P&amp;L must be numeric or blank",IF(AND(ISNUMBER(F351),OR(ABS(F351)&gt;1000000000,ROUND(F351,2)&lt;&gt;F351)),"Money: at most 2 decimals; absolute input value ≤ 1,000,000,000.",""))))))))))))))))</x:f>
      </x:c>
      <x:c r="I351" s="29" t="str">
        <x:f>IF(ISNUMBER(D351),ROUND(D351,8),"")</x:f>
      </x:c>
      <x:c r="J351" s="29" t="n">
        <x:f>IF(ISNUMBER(F351),1,0)</x:f>
        <x:v>0</x:v>
      </x:c>
      <x:c r="K351" s="29" t="n">
        <x:f>IF(COUNTA(A351:F351)=0,0,1)</x:f>
        <x:v>0</x:v>
      </x:c>
    </x:row>
    <x:row r="352" ht="36" customHeight="1">
      <x:c r="A352" s="34"/>
      <x:c r="B352" s="34"/>
      <x:c r="C352" s="35"/>
      <x:c r="D352" s="36"/>
      <x:c r="E352" s="36"/>
      <x:c r="F352" s="37"/>
      <x:c r="G352" s="38" t="n">
        <x:f>IF(K352=0,0,IF(H352="",1,-1))</x:f>
        <x:v>0</x:v>
      </x:c>
      <x:c r="H352" s="33" t="str">
        <x:f>IF(K352=0,"",IF(A352="","Enter an exit ID",IF(IF(IFERROR(OR(CODE(UPPER(LEFT(A352,1)))&lt;65,CODE(UPPER(LEFT(A352,1)))&gt;90),TRUE),TRUE,OR(NOT(ISTEXT(A352)),LEN(A352)&gt;64,LEN(A352)&lt;&gt;LEN(SUBSTITUTE(A352,"*","")),LEN(A352)&lt;&gt;LEN(SUBSTITUTE(A352,"?","")),LEN(A352)&lt;&gt;LEN(SUBSTITUTE(A352,"~","")),LEN(A352)&lt;&gt;LEN(SUBSTITUTE(A352,"=","")),LEN(A352)&lt;&gt;LEN(SUBSTITUTE(A352,"&lt;","")),LEN(A352)&lt;&gt;LEN(SUBSTITUTE(A352,"&gt;","")))),"IDs: text starting with A–Z, up to 64 characters; do not use *, ?, ~, =, &lt; or &gt;. Example: T-001.",IF(COUNTIFS('Exits'!$A$9:$A$608,A352)&lt;&gt;1,"Exit ID is duplicated",IF(B352="","Enter the parent trade ID",IF(IF(IFERROR(OR(CODE(UPPER(LEFT(B352,1)))&lt;65,CODE(UPPER(LEFT(B352,1)))&gt;90),TRUE),TRUE,OR(NOT(ISTEXT(B352)),LEN(B352)&gt;64,LEN(B352)&lt;&gt;LEN(SUBSTITUTE(B352,"*","")),LEN(B352)&lt;&gt;LEN(SUBSTITUTE(B352,"?","")),LEN(B352)&lt;&gt;LEN(SUBSTITUTE(B352,"~","")),LEN(B352)&lt;&gt;LEN(SUBSTITUTE(B352,"=","")),LEN(B352)&lt;&gt;LEN(SUBSTITUTE(B352,"&lt;","")),LEN(B352)&lt;&gt;LEN(SUBSTITUTE(B352,"&gt;","")))),"IDs: text starting with A–Z, up to 64 characters; do not use *, ?, ~, =, &lt; or &gt;. Example: T-001.",IF(COUNTIFS('Trades'!$A$9:$A$208,B352)&lt;&gt;1,"Parent trade ID must match one Trades row",IF(NOT(ISNUMBER(C352)),"Enter a valid closing date/time",IF(OR(C352&lt;1,C352&gt;2958465),"Enter a valid closing date/time",IF(NOT(ISNUMBER(D352)),"Enter a positive closed quantity",IF(OR(D352&lt;=0,D352&gt;1000000,ROUND(D352,8)&lt;&gt;D352),"Enter a positive closed quantity",IF(NOT(ISNUMBER(INDEX('Trades'!$D$9:$D$208,MATCH(B352,'Trades'!$A$9:$A$208,0)))),"Enter a valid opening date/time",IF(C352&lt;INDEX('Trades'!$D$9:$D$208,MATCH(B352,'Trades'!$A$9:$A$208,0)),"Exit precedes the opening",IF(AND(E352&lt;&gt;"",OR(NOT(ISNUMBER(E352)),E352&lt;=0)),"Enter a positive price or leave blank",IF(AND(F352&lt;&gt;"",NOT(ISNUMBER(F352))),"Gross P&amp;L must be numeric or blank",IF(AND(ISNUMBER(F352),OR(ABS(F352)&gt;1000000000,ROUND(F352,2)&lt;&gt;F352)),"Money: at most 2 decimals; absolute input value ≤ 1,000,000,000.",""))))))))))))))))</x:f>
      </x:c>
      <x:c r="I352" s="29" t="str">
        <x:f>IF(ISNUMBER(D352),ROUND(D352,8),"")</x:f>
      </x:c>
      <x:c r="J352" s="29" t="n">
        <x:f>IF(ISNUMBER(F352),1,0)</x:f>
        <x:v>0</x:v>
      </x:c>
      <x:c r="K352" s="29" t="n">
        <x:f>IF(COUNTA(A352:F352)=0,0,1)</x:f>
        <x:v>0</x:v>
      </x:c>
    </x:row>
    <x:row r="353" ht="36" customHeight="1">
      <x:c r="A353" s="34"/>
      <x:c r="B353" s="34"/>
      <x:c r="C353" s="35"/>
      <x:c r="D353" s="36"/>
      <x:c r="E353" s="36"/>
      <x:c r="F353" s="37"/>
      <x:c r="G353" s="38" t="n">
        <x:f>IF(K353=0,0,IF(H353="",1,-1))</x:f>
        <x:v>0</x:v>
      </x:c>
      <x:c r="H353" s="33" t="str">
        <x:f>IF(K353=0,"",IF(A353="","Enter an exit ID",IF(IF(IFERROR(OR(CODE(UPPER(LEFT(A353,1)))&lt;65,CODE(UPPER(LEFT(A353,1)))&gt;90),TRUE),TRUE,OR(NOT(ISTEXT(A353)),LEN(A353)&gt;64,LEN(A353)&lt;&gt;LEN(SUBSTITUTE(A353,"*","")),LEN(A353)&lt;&gt;LEN(SUBSTITUTE(A353,"?","")),LEN(A353)&lt;&gt;LEN(SUBSTITUTE(A353,"~","")),LEN(A353)&lt;&gt;LEN(SUBSTITUTE(A353,"=","")),LEN(A353)&lt;&gt;LEN(SUBSTITUTE(A353,"&lt;","")),LEN(A353)&lt;&gt;LEN(SUBSTITUTE(A353,"&gt;","")))),"IDs: text starting with A–Z, up to 64 characters; do not use *, ?, ~, =, &lt; or &gt;. Example: T-001.",IF(COUNTIFS('Exits'!$A$9:$A$608,A353)&lt;&gt;1,"Exit ID is duplicated",IF(B353="","Enter the parent trade ID",IF(IF(IFERROR(OR(CODE(UPPER(LEFT(B353,1)))&lt;65,CODE(UPPER(LEFT(B353,1)))&gt;90),TRUE),TRUE,OR(NOT(ISTEXT(B353)),LEN(B353)&gt;64,LEN(B353)&lt;&gt;LEN(SUBSTITUTE(B353,"*","")),LEN(B353)&lt;&gt;LEN(SUBSTITUTE(B353,"?","")),LEN(B353)&lt;&gt;LEN(SUBSTITUTE(B353,"~","")),LEN(B353)&lt;&gt;LEN(SUBSTITUTE(B353,"=","")),LEN(B353)&lt;&gt;LEN(SUBSTITUTE(B353,"&lt;","")),LEN(B353)&lt;&gt;LEN(SUBSTITUTE(B353,"&gt;","")))),"IDs: text starting with A–Z, up to 64 characters; do not use *, ?, ~, =, &lt; or &gt;. Example: T-001.",IF(COUNTIFS('Trades'!$A$9:$A$208,B353)&lt;&gt;1,"Parent trade ID must match one Trades row",IF(NOT(ISNUMBER(C353)),"Enter a valid closing date/time",IF(OR(C353&lt;1,C353&gt;2958465),"Enter a valid closing date/time",IF(NOT(ISNUMBER(D353)),"Enter a positive closed quantity",IF(OR(D353&lt;=0,D353&gt;1000000,ROUND(D353,8)&lt;&gt;D353),"Enter a positive closed quantity",IF(NOT(ISNUMBER(INDEX('Trades'!$D$9:$D$208,MATCH(B353,'Trades'!$A$9:$A$208,0)))),"Enter a valid opening date/time",IF(C353&lt;INDEX('Trades'!$D$9:$D$208,MATCH(B353,'Trades'!$A$9:$A$208,0)),"Exit precedes the opening",IF(AND(E353&lt;&gt;"",OR(NOT(ISNUMBER(E353)),E353&lt;=0)),"Enter a positive price or leave blank",IF(AND(F353&lt;&gt;"",NOT(ISNUMBER(F353))),"Gross P&amp;L must be numeric or blank",IF(AND(ISNUMBER(F353),OR(ABS(F353)&gt;1000000000,ROUND(F353,2)&lt;&gt;F353)),"Money: at most 2 decimals; absolute input value ≤ 1,000,000,000.",""))))))))))))))))</x:f>
      </x:c>
      <x:c r="I353" s="29" t="str">
        <x:f>IF(ISNUMBER(D353),ROUND(D353,8),"")</x:f>
      </x:c>
      <x:c r="J353" s="29" t="n">
        <x:f>IF(ISNUMBER(F353),1,0)</x:f>
        <x:v>0</x:v>
      </x:c>
      <x:c r="K353" s="29" t="n">
        <x:f>IF(COUNTA(A353:F353)=0,0,1)</x:f>
        <x:v>0</x:v>
      </x:c>
    </x:row>
    <x:row r="354" ht="36" customHeight="1">
      <x:c r="A354" s="34"/>
      <x:c r="B354" s="34"/>
      <x:c r="C354" s="35"/>
      <x:c r="D354" s="36"/>
      <x:c r="E354" s="36"/>
      <x:c r="F354" s="37"/>
      <x:c r="G354" s="38" t="n">
        <x:f>IF(K354=0,0,IF(H354="",1,-1))</x:f>
        <x:v>0</x:v>
      </x:c>
      <x:c r="H354" s="33" t="str">
        <x:f>IF(K354=0,"",IF(A354="","Enter an exit ID",IF(IF(IFERROR(OR(CODE(UPPER(LEFT(A354,1)))&lt;65,CODE(UPPER(LEFT(A354,1)))&gt;90),TRUE),TRUE,OR(NOT(ISTEXT(A354)),LEN(A354)&gt;64,LEN(A354)&lt;&gt;LEN(SUBSTITUTE(A354,"*","")),LEN(A354)&lt;&gt;LEN(SUBSTITUTE(A354,"?","")),LEN(A354)&lt;&gt;LEN(SUBSTITUTE(A354,"~","")),LEN(A354)&lt;&gt;LEN(SUBSTITUTE(A354,"=","")),LEN(A354)&lt;&gt;LEN(SUBSTITUTE(A354,"&lt;","")),LEN(A354)&lt;&gt;LEN(SUBSTITUTE(A354,"&gt;","")))),"IDs: text starting with A–Z, up to 64 characters; do not use *, ?, ~, =, &lt; or &gt;. Example: T-001.",IF(COUNTIFS('Exits'!$A$9:$A$608,A354)&lt;&gt;1,"Exit ID is duplicated",IF(B354="","Enter the parent trade ID",IF(IF(IFERROR(OR(CODE(UPPER(LEFT(B354,1)))&lt;65,CODE(UPPER(LEFT(B354,1)))&gt;90),TRUE),TRUE,OR(NOT(ISTEXT(B354)),LEN(B354)&gt;64,LEN(B354)&lt;&gt;LEN(SUBSTITUTE(B354,"*","")),LEN(B354)&lt;&gt;LEN(SUBSTITUTE(B354,"?","")),LEN(B354)&lt;&gt;LEN(SUBSTITUTE(B354,"~","")),LEN(B354)&lt;&gt;LEN(SUBSTITUTE(B354,"=","")),LEN(B354)&lt;&gt;LEN(SUBSTITUTE(B354,"&lt;","")),LEN(B354)&lt;&gt;LEN(SUBSTITUTE(B354,"&gt;","")))),"IDs: text starting with A–Z, up to 64 characters; do not use *, ?, ~, =, &lt; or &gt;. Example: T-001.",IF(COUNTIFS('Trades'!$A$9:$A$208,B354)&lt;&gt;1,"Parent trade ID must match one Trades row",IF(NOT(ISNUMBER(C354)),"Enter a valid closing date/time",IF(OR(C354&lt;1,C354&gt;2958465),"Enter a valid closing date/time",IF(NOT(ISNUMBER(D354)),"Enter a positive closed quantity",IF(OR(D354&lt;=0,D354&gt;1000000,ROUND(D354,8)&lt;&gt;D354),"Enter a positive closed quantity",IF(NOT(ISNUMBER(INDEX('Trades'!$D$9:$D$208,MATCH(B354,'Trades'!$A$9:$A$208,0)))),"Enter a valid opening date/time",IF(C354&lt;INDEX('Trades'!$D$9:$D$208,MATCH(B354,'Trades'!$A$9:$A$208,0)),"Exit precedes the opening",IF(AND(E354&lt;&gt;"",OR(NOT(ISNUMBER(E354)),E354&lt;=0)),"Enter a positive price or leave blank",IF(AND(F354&lt;&gt;"",NOT(ISNUMBER(F354))),"Gross P&amp;L must be numeric or blank",IF(AND(ISNUMBER(F354),OR(ABS(F354)&gt;1000000000,ROUND(F354,2)&lt;&gt;F354)),"Money: at most 2 decimals; absolute input value ≤ 1,000,000,000.",""))))))))))))))))</x:f>
      </x:c>
      <x:c r="I354" s="29" t="str">
        <x:f>IF(ISNUMBER(D354),ROUND(D354,8),"")</x:f>
      </x:c>
      <x:c r="J354" s="29" t="n">
        <x:f>IF(ISNUMBER(F354),1,0)</x:f>
        <x:v>0</x:v>
      </x:c>
      <x:c r="K354" s="29" t="n">
        <x:f>IF(COUNTA(A354:F354)=0,0,1)</x:f>
        <x:v>0</x:v>
      </x:c>
    </x:row>
    <x:row r="355" ht="36" customHeight="1">
      <x:c r="A355" s="34"/>
      <x:c r="B355" s="34"/>
      <x:c r="C355" s="35"/>
      <x:c r="D355" s="36"/>
      <x:c r="E355" s="36"/>
      <x:c r="F355" s="37"/>
      <x:c r="G355" s="38" t="n">
        <x:f>IF(K355=0,0,IF(H355="",1,-1))</x:f>
        <x:v>0</x:v>
      </x:c>
      <x:c r="H355" s="33" t="str">
        <x:f>IF(K355=0,"",IF(A355="","Enter an exit ID",IF(IF(IFERROR(OR(CODE(UPPER(LEFT(A355,1)))&lt;65,CODE(UPPER(LEFT(A355,1)))&gt;90),TRUE),TRUE,OR(NOT(ISTEXT(A355)),LEN(A355)&gt;64,LEN(A355)&lt;&gt;LEN(SUBSTITUTE(A355,"*","")),LEN(A355)&lt;&gt;LEN(SUBSTITUTE(A355,"?","")),LEN(A355)&lt;&gt;LEN(SUBSTITUTE(A355,"~","")),LEN(A355)&lt;&gt;LEN(SUBSTITUTE(A355,"=","")),LEN(A355)&lt;&gt;LEN(SUBSTITUTE(A355,"&lt;","")),LEN(A355)&lt;&gt;LEN(SUBSTITUTE(A355,"&gt;","")))),"IDs: text starting with A–Z, up to 64 characters; do not use *, ?, ~, =, &lt; or &gt;. Example: T-001.",IF(COUNTIFS('Exits'!$A$9:$A$608,A355)&lt;&gt;1,"Exit ID is duplicated",IF(B355="","Enter the parent trade ID",IF(IF(IFERROR(OR(CODE(UPPER(LEFT(B355,1)))&lt;65,CODE(UPPER(LEFT(B355,1)))&gt;90),TRUE),TRUE,OR(NOT(ISTEXT(B355)),LEN(B355)&gt;64,LEN(B355)&lt;&gt;LEN(SUBSTITUTE(B355,"*","")),LEN(B355)&lt;&gt;LEN(SUBSTITUTE(B355,"?","")),LEN(B355)&lt;&gt;LEN(SUBSTITUTE(B355,"~","")),LEN(B355)&lt;&gt;LEN(SUBSTITUTE(B355,"=","")),LEN(B355)&lt;&gt;LEN(SUBSTITUTE(B355,"&lt;","")),LEN(B355)&lt;&gt;LEN(SUBSTITUTE(B355,"&gt;","")))),"IDs: text starting with A–Z, up to 64 characters; do not use *, ?, ~, =, &lt; or &gt;. Example: T-001.",IF(COUNTIFS('Trades'!$A$9:$A$208,B355)&lt;&gt;1,"Parent trade ID must match one Trades row",IF(NOT(ISNUMBER(C355)),"Enter a valid closing date/time",IF(OR(C355&lt;1,C355&gt;2958465),"Enter a valid closing date/time",IF(NOT(ISNUMBER(D355)),"Enter a positive closed quantity",IF(OR(D355&lt;=0,D355&gt;1000000,ROUND(D355,8)&lt;&gt;D355),"Enter a positive closed quantity",IF(NOT(ISNUMBER(INDEX('Trades'!$D$9:$D$208,MATCH(B355,'Trades'!$A$9:$A$208,0)))),"Enter a valid opening date/time",IF(C355&lt;INDEX('Trades'!$D$9:$D$208,MATCH(B355,'Trades'!$A$9:$A$208,0)),"Exit precedes the opening",IF(AND(E355&lt;&gt;"",OR(NOT(ISNUMBER(E355)),E355&lt;=0)),"Enter a positive price or leave blank",IF(AND(F355&lt;&gt;"",NOT(ISNUMBER(F355))),"Gross P&amp;L must be numeric or blank",IF(AND(ISNUMBER(F355),OR(ABS(F355)&gt;1000000000,ROUND(F355,2)&lt;&gt;F355)),"Money: at most 2 decimals; absolute input value ≤ 1,000,000,000.",""))))))))))))))))</x:f>
      </x:c>
      <x:c r="I355" s="29" t="str">
        <x:f>IF(ISNUMBER(D355),ROUND(D355,8),"")</x:f>
      </x:c>
      <x:c r="J355" s="29" t="n">
        <x:f>IF(ISNUMBER(F355),1,0)</x:f>
        <x:v>0</x:v>
      </x:c>
      <x:c r="K355" s="29" t="n">
        <x:f>IF(COUNTA(A355:F355)=0,0,1)</x:f>
        <x:v>0</x:v>
      </x:c>
    </x:row>
    <x:row r="356" ht="36" customHeight="1">
      <x:c r="A356" s="34"/>
      <x:c r="B356" s="34"/>
      <x:c r="C356" s="35"/>
      <x:c r="D356" s="36"/>
      <x:c r="E356" s="36"/>
      <x:c r="F356" s="37"/>
      <x:c r="G356" s="38" t="n">
        <x:f>IF(K356=0,0,IF(H356="",1,-1))</x:f>
        <x:v>0</x:v>
      </x:c>
      <x:c r="H356" s="33" t="str">
        <x:f>IF(K356=0,"",IF(A356="","Enter an exit ID",IF(IF(IFERROR(OR(CODE(UPPER(LEFT(A356,1)))&lt;65,CODE(UPPER(LEFT(A356,1)))&gt;90),TRUE),TRUE,OR(NOT(ISTEXT(A356)),LEN(A356)&gt;64,LEN(A356)&lt;&gt;LEN(SUBSTITUTE(A356,"*","")),LEN(A356)&lt;&gt;LEN(SUBSTITUTE(A356,"?","")),LEN(A356)&lt;&gt;LEN(SUBSTITUTE(A356,"~","")),LEN(A356)&lt;&gt;LEN(SUBSTITUTE(A356,"=","")),LEN(A356)&lt;&gt;LEN(SUBSTITUTE(A356,"&lt;","")),LEN(A356)&lt;&gt;LEN(SUBSTITUTE(A356,"&gt;","")))),"IDs: text starting with A–Z, up to 64 characters; do not use *, ?, ~, =, &lt; or &gt;. Example: T-001.",IF(COUNTIFS('Exits'!$A$9:$A$608,A356)&lt;&gt;1,"Exit ID is duplicated",IF(B356="","Enter the parent trade ID",IF(IF(IFERROR(OR(CODE(UPPER(LEFT(B356,1)))&lt;65,CODE(UPPER(LEFT(B356,1)))&gt;90),TRUE),TRUE,OR(NOT(ISTEXT(B356)),LEN(B356)&gt;64,LEN(B356)&lt;&gt;LEN(SUBSTITUTE(B356,"*","")),LEN(B356)&lt;&gt;LEN(SUBSTITUTE(B356,"?","")),LEN(B356)&lt;&gt;LEN(SUBSTITUTE(B356,"~","")),LEN(B356)&lt;&gt;LEN(SUBSTITUTE(B356,"=","")),LEN(B356)&lt;&gt;LEN(SUBSTITUTE(B356,"&lt;","")),LEN(B356)&lt;&gt;LEN(SUBSTITUTE(B356,"&gt;","")))),"IDs: text starting with A–Z, up to 64 characters; do not use *, ?, ~, =, &lt; or &gt;. Example: T-001.",IF(COUNTIFS('Trades'!$A$9:$A$208,B356)&lt;&gt;1,"Parent trade ID must match one Trades row",IF(NOT(ISNUMBER(C356)),"Enter a valid closing date/time",IF(OR(C356&lt;1,C356&gt;2958465),"Enter a valid closing date/time",IF(NOT(ISNUMBER(D356)),"Enter a positive closed quantity",IF(OR(D356&lt;=0,D356&gt;1000000,ROUND(D356,8)&lt;&gt;D356),"Enter a positive closed quantity",IF(NOT(ISNUMBER(INDEX('Trades'!$D$9:$D$208,MATCH(B356,'Trades'!$A$9:$A$208,0)))),"Enter a valid opening date/time",IF(C356&lt;INDEX('Trades'!$D$9:$D$208,MATCH(B356,'Trades'!$A$9:$A$208,0)),"Exit precedes the opening",IF(AND(E356&lt;&gt;"",OR(NOT(ISNUMBER(E356)),E356&lt;=0)),"Enter a positive price or leave blank",IF(AND(F356&lt;&gt;"",NOT(ISNUMBER(F356))),"Gross P&amp;L must be numeric or blank",IF(AND(ISNUMBER(F356),OR(ABS(F356)&gt;1000000000,ROUND(F356,2)&lt;&gt;F356)),"Money: at most 2 decimals; absolute input value ≤ 1,000,000,000.",""))))))))))))))))</x:f>
      </x:c>
      <x:c r="I356" s="29" t="str">
        <x:f>IF(ISNUMBER(D356),ROUND(D356,8),"")</x:f>
      </x:c>
      <x:c r="J356" s="29" t="n">
        <x:f>IF(ISNUMBER(F356),1,0)</x:f>
        <x:v>0</x:v>
      </x:c>
      <x:c r="K356" s="29" t="n">
        <x:f>IF(COUNTA(A356:F356)=0,0,1)</x:f>
        <x:v>0</x:v>
      </x:c>
    </x:row>
    <x:row r="357" ht="36" customHeight="1">
      <x:c r="A357" s="34"/>
      <x:c r="B357" s="34"/>
      <x:c r="C357" s="35"/>
      <x:c r="D357" s="36"/>
      <x:c r="E357" s="36"/>
      <x:c r="F357" s="37"/>
      <x:c r="G357" s="38" t="n">
        <x:f>IF(K357=0,0,IF(H357="",1,-1))</x:f>
        <x:v>0</x:v>
      </x:c>
      <x:c r="H357" s="33" t="str">
        <x:f>IF(K357=0,"",IF(A357="","Enter an exit ID",IF(IF(IFERROR(OR(CODE(UPPER(LEFT(A357,1)))&lt;65,CODE(UPPER(LEFT(A357,1)))&gt;90),TRUE),TRUE,OR(NOT(ISTEXT(A357)),LEN(A357)&gt;64,LEN(A357)&lt;&gt;LEN(SUBSTITUTE(A357,"*","")),LEN(A357)&lt;&gt;LEN(SUBSTITUTE(A357,"?","")),LEN(A357)&lt;&gt;LEN(SUBSTITUTE(A357,"~","")),LEN(A357)&lt;&gt;LEN(SUBSTITUTE(A357,"=","")),LEN(A357)&lt;&gt;LEN(SUBSTITUTE(A357,"&lt;","")),LEN(A357)&lt;&gt;LEN(SUBSTITUTE(A357,"&gt;","")))),"IDs: text starting with A–Z, up to 64 characters; do not use *, ?, ~, =, &lt; or &gt;. Example: T-001.",IF(COUNTIFS('Exits'!$A$9:$A$608,A357)&lt;&gt;1,"Exit ID is duplicated",IF(B357="","Enter the parent trade ID",IF(IF(IFERROR(OR(CODE(UPPER(LEFT(B357,1)))&lt;65,CODE(UPPER(LEFT(B357,1)))&gt;90),TRUE),TRUE,OR(NOT(ISTEXT(B357)),LEN(B357)&gt;64,LEN(B357)&lt;&gt;LEN(SUBSTITUTE(B357,"*","")),LEN(B357)&lt;&gt;LEN(SUBSTITUTE(B357,"?","")),LEN(B357)&lt;&gt;LEN(SUBSTITUTE(B357,"~","")),LEN(B357)&lt;&gt;LEN(SUBSTITUTE(B357,"=","")),LEN(B357)&lt;&gt;LEN(SUBSTITUTE(B357,"&lt;","")),LEN(B357)&lt;&gt;LEN(SUBSTITUTE(B357,"&gt;","")))),"IDs: text starting with A–Z, up to 64 characters; do not use *, ?, ~, =, &lt; or &gt;. Example: T-001.",IF(COUNTIFS('Trades'!$A$9:$A$208,B357)&lt;&gt;1,"Parent trade ID must match one Trades row",IF(NOT(ISNUMBER(C357)),"Enter a valid closing date/time",IF(OR(C357&lt;1,C357&gt;2958465),"Enter a valid closing date/time",IF(NOT(ISNUMBER(D357)),"Enter a positive closed quantity",IF(OR(D357&lt;=0,D357&gt;1000000,ROUND(D357,8)&lt;&gt;D357),"Enter a positive closed quantity",IF(NOT(ISNUMBER(INDEX('Trades'!$D$9:$D$208,MATCH(B357,'Trades'!$A$9:$A$208,0)))),"Enter a valid opening date/time",IF(C357&lt;INDEX('Trades'!$D$9:$D$208,MATCH(B357,'Trades'!$A$9:$A$208,0)),"Exit precedes the opening",IF(AND(E357&lt;&gt;"",OR(NOT(ISNUMBER(E357)),E357&lt;=0)),"Enter a positive price or leave blank",IF(AND(F357&lt;&gt;"",NOT(ISNUMBER(F357))),"Gross P&amp;L must be numeric or blank",IF(AND(ISNUMBER(F357),OR(ABS(F357)&gt;1000000000,ROUND(F357,2)&lt;&gt;F357)),"Money: at most 2 decimals; absolute input value ≤ 1,000,000,000.",""))))))))))))))))</x:f>
      </x:c>
      <x:c r="I357" s="29" t="str">
        <x:f>IF(ISNUMBER(D357),ROUND(D357,8),"")</x:f>
      </x:c>
      <x:c r="J357" s="29" t="n">
        <x:f>IF(ISNUMBER(F357),1,0)</x:f>
        <x:v>0</x:v>
      </x:c>
      <x:c r="K357" s="29" t="n">
        <x:f>IF(COUNTA(A357:F357)=0,0,1)</x:f>
        <x:v>0</x:v>
      </x:c>
    </x:row>
    <x:row r="358" ht="36" customHeight="1">
      <x:c r="A358" s="34"/>
      <x:c r="B358" s="34"/>
      <x:c r="C358" s="35"/>
      <x:c r="D358" s="36"/>
      <x:c r="E358" s="36"/>
      <x:c r="F358" s="37"/>
      <x:c r="G358" s="38" t="n">
        <x:f>IF(K358=0,0,IF(H358="",1,-1))</x:f>
        <x:v>0</x:v>
      </x:c>
      <x:c r="H358" s="33" t="str">
        <x:f>IF(K358=0,"",IF(A358="","Enter an exit ID",IF(IF(IFERROR(OR(CODE(UPPER(LEFT(A358,1)))&lt;65,CODE(UPPER(LEFT(A358,1)))&gt;90),TRUE),TRUE,OR(NOT(ISTEXT(A358)),LEN(A358)&gt;64,LEN(A358)&lt;&gt;LEN(SUBSTITUTE(A358,"*","")),LEN(A358)&lt;&gt;LEN(SUBSTITUTE(A358,"?","")),LEN(A358)&lt;&gt;LEN(SUBSTITUTE(A358,"~","")),LEN(A358)&lt;&gt;LEN(SUBSTITUTE(A358,"=","")),LEN(A358)&lt;&gt;LEN(SUBSTITUTE(A358,"&lt;","")),LEN(A358)&lt;&gt;LEN(SUBSTITUTE(A358,"&gt;","")))),"IDs: text starting with A–Z, up to 64 characters; do not use *, ?, ~, =, &lt; or &gt;. Example: T-001.",IF(COUNTIFS('Exits'!$A$9:$A$608,A358)&lt;&gt;1,"Exit ID is duplicated",IF(B358="","Enter the parent trade ID",IF(IF(IFERROR(OR(CODE(UPPER(LEFT(B358,1)))&lt;65,CODE(UPPER(LEFT(B358,1)))&gt;90),TRUE),TRUE,OR(NOT(ISTEXT(B358)),LEN(B358)&gt;64,LEN(B358)&lt;&gt;LEN(SUBSTITUTE(B358,"*","")),LEN(B358)&lt;&gt;LEN(SUBSTITUTE(B358,"?","")),LEN(B358)&lt;&gt;LEN(SUBSTITUTE(B358,"~","")),LEN(B358)&lt;&gt;LEN(SUBSTITUTE(B358,"=","")),LEN(B358)&lt;&gt;LEN(SUBSTITUTE(B358,"&lt;","")),LEN(B358)&lt;&gt;LEN(SUBSTITUTE(B358,"&gt;","")))),"IDs: text starting with A–Z, up to 64 characters; do not use *, ?, ~, =, &lt; or &gt;. Example: T-001.",IF(COUNTIFS('Trades'!$A$9:$A$208,B358)&lt;&gt;1,"Parent trade ID must match one Trades row",IF(NOT(ISNUMBER(C358)),"Enter a valid closing date/time",IF(OR(C358&lt;1,C358&gt;2958465),"Enter a valid closing date/time",IF(NOT(ISNUMBER(D358)),"Enter a positive closed quantity",IF(OR(D358&lt;=0,D358&gt;1000000,ROUND(D358,8)&lt;&gt;D358),"Enter a positive closed quantity",IF(NOT(ISNUMBER(INDEX('Trades'!$D$9:$D$208,MATCH(B358,'Trades'!$A$9:$A$208,0)))),"Enter a valid opening date/time",IF(C358&lt;INDEX('Trades'!$D$9:$D$208,MATCH(B358,'Trades'!$A$9:$A$208,0)),"Exit precedes the opening",IF(AND(E358&lt;&gt;"",OR(NOT(ISNUMBER(E358)),E358&lt;=0)),"Enter a positive price or leave blank",IF(AND(F358&lt;&gt;"",NOT(ISNUMBER(F358))),"Gross P&amp;L must be numeric or blank",IF(AND(ISNUMBER(F358),OR(ABS(F358)&gt;1000000000,ROUND(F358,2)&lt;&gt;F358)),"Money: at most 2 decimals; absolute input value ≤ 1,000,000,000.",""))))))))))))))))</x:f>
      </x:c>
      <x:c r="I358" s="29" t="str">
        <x:f>IF(ISNUMBER(D358),ROUND(D358,8),"")</x:f>
      </x:c>
      <x:c r="J358" s="29" t="n">
        <x:f>IF(ISNUMBER(F358),1,0)</x:f>
        <x:v>0</x:v>
      </x:c>
      <x:c r="K358" s="29" t="n">
        <x:f>IF(COUNTA(A358:F358)=0,0,1)</x:f>
        <x:v>0</x:v>
      </x:c>
    </x:row>
    <x:row r="359" ht="36" customHeight="1">
      <x:c r="A359" s="34"/>
      <x:c r="B359" s="34"/>
      <x:c r="C359" s="35"/>
      <x:c r="D359" s="36"/>
      <x:c r="E359" s="36"/>
      <x:c r="F359" s="37"/>
      <x:c r="G359" s="38" t="n">
        <x:f>IF(K359=0,0,IF(H359="",1,-1))</x:f>
        <x:v>0</x:v>
      </x:c>
      <x:c r="H359" s="33" t="str">
        <x:f>IF(K359=0,"",IF(A359="","Enter an exit ID",IF(IF(IFERROR(OR(CODE(UPPER(LEFT(A359,1)))&lt;65,CODE(UPPER(LEFT(A359,1)))&gt;90),TRUE),TRUE,OR(NOT(ISTEXT(A359)),LEN(A359)&gt;64,LEN(A359)&lt;&gt;LEN(SUBSTITUTE(A359,"*","")),LEN(A359)&lt;&gt;LEN(SUBSTITUTE(A359,"?","")),LEN(A359)&lt;&gt;LEN(SUBSTITUTE(A359,"~","")),LEN(A359)&lt;&gt;LEN(SUBSTITUTE(A359,"=","")),LEN(A359)&lt;&gt;LEN(SUBSTITUTE(A359,"&lt;","")),LEN(A359)&lt;&gt;LEN(SUBSTITUTE(A359,"&gt;","")))),"IDs: text starting with A–Z, up to 64 characters; do not use *, ?, ~, =, &lt; or &gt;. Example: T-001.",IF(COUNTIFS('Exits'!$A$9:$A$608,A359)&lt;&gt;1,"Exit ID is duplicated",IF(B359="","Enter the parent trade ID",IF(IF(IFERROR(OR(CODE(UPPER(LEFT(B359,1)))&lt;65,CODE(UPPER(LEFT(B359,1)))&gt;90),TRUE),TRUE,OR(NOT(ISTEXT(B359)),LEN(B359)&gt;64,LEN(B359)&lt;&gt;LEN(SUBSTITUTE(B359,"*","")),LEN(B359)&lt;&gt;LEN(SUBSTITUTE(B359,"?","")),LEN(B359)&lt;&gt;LEN(SUBSTITUTE(B359,"~","")),LEN(B359)&lt;&gt;LEN(SUBSTITUTE(B359,"=","")),LEN(B359)&lt;&gt;LEN(SUBSTITUTE(B359,"&lt;","")),LEN(B359)&lt;&gt;LEN(SUBSTITUTE(B359,"&gt;","")))),"IDs: text starting with A–Z, up to 64 characters; do not use *, ?, ~, =, &lt; or &gt;. Example: T-001.",IF(COUNTIFS('Trades'!$A$9:$A$208,B359)&lt;&gt;1,"Parent trade ID must match one Trades row",IF(NOT(ISNUMBER(C359)),"Enter a valid closing date/time",IF(OR(C359&lt;1,C359&gt;2958465),"Enter a valid closing date/time",IF(NOT(ISNUMBER(D359)),"Enter a positive closed quantity",IF(OR(D359&lt;=0,D359&gt;1000000,ROUND(D359,8)&lt;&gt;D359),"Enter a positive closed quantity",IF(NOT(ISNUMBER(INDEX('Trades'!$D$9:$D$208,MATCH(B359,'Trades'!$A$9:$A$208,0)))),"Enter a valid opening date/time",IF(C359&lt;INDEX('Trades'!$D$9:$D$208,MATCH(B359,'Trades'!$A$9:$A$208,0)),"Exit precedes the opening",IF(AND(E359&lt;&gt;"",OR(NOT(ISNUMBER(E359)),E359&lt;=0)),"Enter a positive price or leave blank",IF(AND(F359&lt;&gt;"",NOT(ISNUMBER(F359))),"Gross P&amp;L must be numeric or blank",IF(AND(ISNUMBER(F359),OR(ABS(F359)&gt;1000000000,ROUND(F359,2)&lt;&gt;F359)),"Money: at most 2 decimals; absolute input value ≤ 1,000,000,000.",""))))))))))))))))</x:f>
      </x:c>
      <x:c r="I359" s="29" t="str">
        <x:f>IF(ISNUMBER(D359),ROUND(D359,8),"")</x:f>
      </x:c>
      <x:c r="J359" s="29" t="n">
        <x:f>IF(ISNUMBER(F359),1,0)</x:f>
        <x:v>0</x:v>
      </x:c>
      <x:c r="K359" s="29" t="n">
        <x:f>IF(COUNTA(A359:F359)=0,0,1)</x:f>
        <x:v>0</x:v>
      </x:c>
    </x:row>
    <x:row r="360" ht="36" customHeight="1">
      <x:c r="A360" s="34"/>
      <x:c r="B360" s="34"/>
      <x:c r="C360" s="35"/>
      <x:c r="D360" s="36"/>
      <x:c r="E360" s="36"/>
      <x:c r="F360" s="37"/>
      <x:c r="G360" s="38" t="n">
        <x:f>IF(K360=0,0,IF(H360="",1,-1))</x:f>
        <x:v>0</x:v>
      </x:c>
      <x:c r="H360" s="33" t="str">
        <x:f>IF(K360=0,"",IF(A360="","Enter an exit ID",IF(IF(IFERROR(OR(CODE(UPPER(LEFT(A360,1)))&lt;65,CODE(UPPER(LEFT(A360,1)))&gt;90),TRUE),TRUE,OR(NOT(ISTEXT(A360)),LEN(A360)&gt;64,LEN(A360)&lt;&gt;LEN(SUBSTITUTE(A360,"*","")),LEN(A360)&lt;&gt;LEN(SUBSTITUTE(A360,"?","")),LEN(A360)&lt;&gt;LEN(SUBSTITUTE(A360,"~","")),LEN(A360)&lt;&gt;LEN(SUBSTITUTE(A360,"=","")),LEN(A360)&lt;&gt;LEN(SUBSTITUTE(A360,"&lt;","")),LEN(A360)&lt;&gt;LEN(SUBSTITUTE(A360,"&gt;","")))),"IDs: text starting with A–Z, up to 64 characters; do not use *, ?, ~, =, &lt; or &gt;. Example: T-001.",IF(COUNTIFS('Exits'!$A$9:$A$608,A360)&lt;&gt;1,"Exit ID is duplicated",IF(B360="","Enter the parent trade ID",IF(IF(IFERROR(OR(CODE(UPPER(LEFT(B360,1)))&lt;65,CODE(UPPER(LEFT(B360,1)))&gt;90),TRUE),TRUE,OR(NOT(ISTEXT(B360)),LEN(B360)&gt;64,LEN(B360)&lt;&gt;LEN(SUBSTITUTE(B360,"*","")),LEN(B360)&lt;&gt;LEN(SUBSTITUTE(B360,"?","")),LEN(B360)&lt;&gt;LEN(SUBSTITUTE(B360,"~","")),LEN(B360)&lt;&gt;LEN(SUBSTITUTE(B360,"=","")),LEN(B360)&lt;&gt;LEN(SUBSTITUTE(B360,"&lt;","")),LEN(B360)&lt;&gt;LEN(SUBSTITUTE(B360,"&gt;","")))),"IDs: text starting with A–Z, up to 64 characters; do not use *, ?, ~, =, &lt; or &gt;. Example: T-001.",IF(COUNTIFS('Trades'!$A$9:$A$208,B360)&lt;&gt;1,"Parent trade ID must match one Trades row",IF(NOT(ISNUMBER(C360)),"Enter a valid closing date/time",IF(OR(C360&lt;1,C360&gt;2958465),"Enter a valid closing date/time",IF(NOT(ISNUMBER(D360)),"Enter a positive closed quantity",IF(OR(D360&lt;=0,D360&gt;1000000,ROUND(D360,8)&lt;&gt;D360),"Enter a positive closed quantity",IF(NOT(ISNUMBER(INDEX('Trades'!$D$9:$D$208,MATCH(B360,'Trades'!$A$9:$A$208,0)))),"Enter a valid opening date/time",IF(C360&lt;INDEX('Trades'!$D$9:$D$208,MATCH(B360,'Trades'!$A$9:$A$208,0)),"Exit precedes the opening",IF(AND(E360&lt;&gt;"",OR(NOT(ISNUMBER(E360)),E360&lt;=0)),"Enter a positive price or leave blank",IF(AND(F360&lt;&gt;"",NOT(ISNUMBER(F360))),"Gross P&amp;L must be numeric or blank",IF(AND(ISNUMBER(F360),OR(ABS(F360)&gt;1000000000,ROUND(F360,2)&lt;&gt;F360)),"Money: at most 2 decimals; absolute input value ≤ 1,000,000,000.",""))))))))))))))))</x:f>
      </x:c>
      <x:c r="I360" s="29" t="str">
        <x:f>IF(ISNUMBER(D360),ROUND(D360,8),"")</x:f>
      </x:c>
      <x:c r="J360" s="29" t="n">
        <x:f>IF(ISNUMBER(F360),1,0)</x:f>
        <x:v>0</x:v>
      </x:c>
      <x:c r="K360" s="29" t="n">
        <x:f>IF(COUNTA(A360:F360)=0,0,1)</x:f>
        <x:v>0</x:v>
      </x:c>
    </x:row>
    <x:row r="361" ht="36" customHeight="1">
      <x:c r="A361" s="34"/>
      <x:c r="B361" s="34"/>
      <x:c r="C361" s="35"/>
      <x:c r="D361" s="36"/>
      <x:c r="E361" s="36"/>
      <x:c r="F361" s="37"/>
      <x:c r="G361" s="38" t="n">
        <x:f>IF(K361=0,0,IF(H361="",1,-1))</x:f>
        <x:v>0</x:v>
      </x:c>
      <x:c r="H361" s="33" t="str">
        <x:f>IF(K361=0,"",IF(A361="","Enter an exit ID",IF(IF(IFERROR(OR(CODE(UPPER(LEFT(A361,1)))&lt;65,CODE(UPPER(LEFT(A361,1)))&gt;90),TRUE),TRUE,OR(NOT(ISTEXT(A361)),LEN(A361)&gt;64,LEN(A361)&lt;&gt;LEN(SUBSTITUTE(A361,"*","")),LEN(A361)&lt;&gt;LEN(SUBSTITUTE(A361,"?","")),LEN(A361)&lt;&gt;LEN(SUBSTITUTE(A361,"~","")),LEN(A361)&lt;&gt;LEN(SUBSTITUTE(A361,"=","")),LEN(A361)&lt;&gt;LEN(SUBSTITUTE(A361,"&lt;","")),LEN(A361)&lt;&gt;LEN(SUBSTITUTE(A361,"&gt;","")))),"IDs: text starting with A–Z, up to 64 characters; do not use *, ?, ~, =, &lt; or &gt;. Example: T-001.",IF(COUNTIFS('Exits'!$A$9:$A$608,A361)&lt;&gt;1,"Exit ID is duplicated",IF(B361="","Enter the parent trade ID",IF(IF(IFERROR(OR(CODE(UPPER(LEFT(B361,1)))&lt;65,CODE(UPPER(LEFT(B361,1)))&gt;90),TRUE),TRUE,OR(NOT(ISTEXT(B361)),LEN(B361)&gt;64,LEN(B361)&lt;&gt;LEN(SUBSTITUTE(B361,"*","")),LEN(B361)&lt;&gt;LEN(SUBSTITUTE(B361,"?","")),LEN(B361)&lt;&gt;LEN(SUBSTITUTE(B361,"~","")),LEN(B361)&lt;&gt;LEN(SUBSTITUTE(B361,"=","")),LEN(B361)&lt;&gt;LEN(SUBSTITUTE(B361,"&lt;","")),LEN(B361)&lt;&gt;LEN(SUBSTITUTE(B361,"&gt;","")))),"IDs: text starting with A–Z, up to 64 characters; do not use *, ?, ~, =, &lt; or &gt;. Example: T-001.",IF(COUNTIFS('Trades'!$A$9:$A$208,B361)&lt;&gt;1,"Parent trade ID must match one Trades row",IF(NOT(ISNUMBER(C361)),"Enter a valid closing date/time",IF(OR(C361&lt;1,C361&gt;2958465),"Enter a valid closing date/time",IF(NOT(ISNUMBER(D361)),"Enter a positive closed quantity",IF(OR(D361&lt;=0,D361&gt;1000000,ROUND(D361,8)&lt;&gt;D361),"Enter a positive closed quantity",IF(NOT(ISNUMBER(INDEX('Trades'!$D$9:$D$208,MATCH(B361,'Trades'!$A$9:$A$208,0)))),"Enter a valid opening date/time",IF(C361&lt;INDEX('Trades'!$D$9:$D$208,MATCH(B361,'Trades'!$A$9:$A$208,0)),"Exit precedes the opening",IF(AND(E361&lt;&gt;"",OR(NOT(ISNUMBER(E361)),E361&lt;=0)),"Enter a positive price or leave blank",IF(AND(F361&lt;&gt;"",NOT(ISNUMBER(F361))),"Gross P&amp;L must be numeric or blank",IF(AND(ISNUMBER(F361),OR(ABS(F361)&gt;1000000000,ROUND(F361,2)&lt;&gt;F361)),"Money: at most 2 decimals; absolute input value ≤ 1,000,000,000.",""))))))))))))))))</x:f>
      </x:c>
      <x:c r="I361" s="29" t="str">
        <x:f>IF(ISNUMBER(D361),ROUND(D361,8),"")</x:f>
      </x:c>
      <x:c r="J361" s="29" t="n">
        <x:f>IF(ISNUMBER(F361),1,0)</x:f>
        <x:v>0</x:v>
      </x:c>
      <x:c r="K361" s="29" t="n">
        <x:f>IF(COUNTA(A361:F361)=0,0,1)</x:f>
        <x:v>0</x:v>
      </x:c>
    </x:row>
    <x:row r="362" ht="36" customHeight="1">
      <x:c r="A362" s="34"/>
      <x:c r="B362" s="34"/>
      <x:c r="C362" s="35"/>
      <x:c r="D362" s="36"/>
      <x:c r="E362" s="36"/>
      <x:c r="F362" s="37"/>
      <x:c r="G362" s="38" t="n">
        <x:f>IF(K362=0,0,IF(H362="",1,-1))</x:f>
        <x:v>0</x:v>
      </x:c>
      <x:c r="H362" s="33" t="str">
        <x:f>IF(K362=0,"",IF(A362="","Enter an exit ID",IF(IF(IFERROR(OR(CODE(UPPER(LEFT(A362,1)))&lt;65,CODE(UPPER(LEFT(A362,1)))&gt;90),TRUE),TRUE,OR(NOT(ISTEXT(A362)),LEN(A362)&gt;64,LEN(A362)&lt;&gt;LEN(SUBSTITUTE(A362,"*","")),LEN(A362)&lt;&gt;LEN(SUBSTITUTE(A362,"?","")),LEN(A362)&lt;&gt;LEN(SUBSTITUTE(A362,"~","")),LEN(A362)&lt;&gt;LEN(SUBSTITUTE(A362,"=","")),LEN(A362)&lt;&gt;LEN(SUBSTITUTE(A362,"&lt;","")),LEN(A362)&lt;&gt;LEN(SUBSTITUTE(A362,"&gt;","")))),"IDs: text starting with A–Z, up to 64 characters; do not use *, ?, ~, =, &lt; or &gt;. Example: T-001.",IF(COUNTIFS('Exits'!$A$9:$A$608,A362)&lt;&gt;1,"Exit ID is duplicated",IF(B362="","Enter the parent trade ID",IF(IF(IFERROR(OR(CODE(UPPER(LEFT(B362,1)))&lt;65,CODE(UPPER(LEFT(B362,1)))&gt;90),TRUE),TRUE,OR(NOT(ISTEXT(B362)),LEN(B362)&gt;64,LEN(B362)&lt;&gt;LEN(SUBSTITUTE(B362,"*","")),LEN(B362)&lt;&gt;LEN(SUBSTITUTE(B362,"?","")),LEN(B362)&lt;&gt;LEN(SUBSTITUTE(B362,"~","")),LEN(B362)&lt;&gt;LEN(SUBSTITUTE(B362,"=","")),LEN(B362)&lt;&gt;LEN(SUBSTITUTE(B362,"&lt;","")),LEN(B362)&lt;&gt;LEN(SUBSTITUTE(B362,"&gt;","")))),"IDs: text starting with A–Z, up to 64 characters; do not use *, ?, ~, =, &lt; or &gt;. Example: T-001.",IF(COUNTIFS('Trades'!$A$9:$A$208,B362)&lt;&gt;1,"Parent trade ID must match one Trades row",IF(NOT(ISNUMBER(C362)),"Enter a valid closing date/time",IF(OR(C362&lt;1,C362&gt;2958465),"Enter a valid closing date/time",IF(NOT(ISNUMBER(D362)),"Enter a positive closed quantity",IF(OR(D362&lt;=0,D362&gt;1000000,ROUND(D362,8)&lt;&gt;D362),"Enter a positive closed quantity",IF(NOT(ISNUMBER(INDEX('Trades'!$D$9:$D$208,MATCH(B362,'Trades'!$A$9:$A$208,0)))),"Enter a valid opening date/time",IF(C362&lt;INDEX('Trades'!$D$9:$D$208,MATCH(B362,'Trades'!$A$9:$A$208,0)),"Exit precedes the opening",IF(AND(E362&lt;&gt;"",OR(NOT(ISNUMBER(E362)),E362&lt;=0)),"Enter a positive price or leave blank",IF(AND(F362&lt;&gt;"",NOT(ISNUMBER(F362))),"Gross P&amp;L must be numeric or blank",IF(AND(ISNUMBER(F362),OR(ABS(F362)&gt;1000000000,ROUND(F362,2)&lt;&gt;F362)),"Money: at most 2 decimals; absolute input value ≤ 1,000,000,000.",""))))))))))))))))</x:f>
      </x:c>
      <x:c r="I362" s="29" t="str">
        <x:f>IF(ISNUMBER(D362),ROUND(D362,8),"")</x:f>
      </x:c>
      <x:c r="J362" s="29" t="n">
        <x:f>IF(ISNUMBER(F362),1,0)</x:f>
        <x:v>0</x:v>
      </x:c>
      <x:c r="K362" s="29" t="n">
        <x:f>IF(COUNTA(A362:F362)=0,0,1)</x:f>
        <x:v>0</x:v>
      </x:c>
    </x:row>
    <x:row r="363" ht="36" customHeight="1">
      <x:c r="A363" s="34"/>
      <x:c r="B363" s="34"/>
      <x:c r="C363" s="35"/>
      <x:c r="D363" s="36"/>
      <x:c r="E363" s="36"/>
      <x:c r="F363" s="37"/>
      <x:c r="G363" s="38" t="n">
        <x:f>IF(K363=0,0,IF(H363="",1,-1))</x:f>
        <x:v>0</x:v>
      </x:c>
      <x:c r="H363" s="33" t="str">
        <x:f>IF(K363=0,"",IF(A363="","Enter an exit ID",IF(IF(IFERROR(OR(CODE(UPPER(LEFT(A363,1)))&lt;65,CODE(UPPER(LEFT(A363,1)))&gt;90),TRUE),TRUE,OR(NOT(ISTEXT(A363)),LEN(A363)&gt;64,LEN(A363)&lt;&gt;LEN(SUBSTITUTE(A363,"*","")),LEN(A363)&lt;&gt;LEN(SUBSTITUTE(A363,"?","")),LEN(A363)&lt;&gt;LEN(SUBSTITUTE(A363,"~","")),LEN(A363)&lt;&gt;LEN(SUBSTITUTE(A363,"=","")),LEN(A363)&lt;&gt;LEN(SUBSTITUTE(A363,"&lt;","")),LEN(A363)&lt;&gt;LEN(SUBSTITUTE(A363,"&gt;","")))),"IDs: text starting with A–Z, up to 64 characters; do not use *, ?, ~, =, &lt; or &gt;. Example: T-001.",IF(COUNTIFS('Exits'!$A$9:$A$608,A363)&lt;&gt;1,"Exit ID is duplicated",IF(B363="","Enter the parent trade ID",IF(IF(IFERROR(OR(CODE(UPPER(LEFT(B363,1)))&lt;65,CODE(UPPER(LEFT(B363,1)))&gt;90),TRUE),TRUE,OR(NOT(ISTEXT(B363)),LEN(B363)&gt;64,LEN(B363)&lt;&gt;LEN(SUBSTITUTE(B363,"*","")),LEN(B363)&lt;&gt;LEN(SUBSTITUTE(B363,"?","")),LEN(B363)&lt;&gt;LEN(SUBSTITUTE(B363,"~","")),LEN(B363)&lt;&gt;LEN(SUBSTITUTE(B363,"=","")),LEN(B363)&lt;&gt;LEN(SUBSTITUTE(B363,"&lt;","")),LEN(B363)&lt;&gt;LEN(SUBSTITUTE(B363,"&gt;","")))),"IDs: text starting with A–Z, up to 64 characters; do not use *, ?, ~, =, &lt; or &gt;. Example: T-001.",IF(COUNTIFS('Trades'!$A$9:$A$208,B363)&lt;&gt;1,"Parent trade ID must match one Trades row",IF(NOT(ISNUMBER(C363)),"Enter a valid closing date/time",IF(OR(C363&lt;1,C363&gt;2958465),"Enter a valid closing date/time",IF(NOT(ISNUMBER(D363)),"Enter a positive closed quantity",IF(OR(D363&lt;=0,D363&gt;1000000,ROUND(D363,8)&lt;&gt;D363),"Enter a positive closed quantity",IF(NOT(ISNUMBER(INDEX('Trades'!$D$9:$D$208,MATCH(B363,'Trades'!$A$9:$A$208,0)))),"Enter a valid opening date/time",IF(C363&lt;INDEX('Trades'!$D$9:$D$208,MATCH(B363,'Trades'!$A$9:$A$208,0)),"Exit precedes the opening",IF(AND(E363&lt;&gt;"",OR(NOT(ISNUMBER(E363)),E363&lt;=0)),"Enter a positive price or leave blank",IF(AND(F363&lt;&gt;"",NOT(ISNUMBER(F363))),"Gross P&amp;L must be numeric or blank",IF(AND(ISNUMBER(F363),OR(ABS(F363)&gt;1000000000,ROUND(F363,2)&lt;&gt;F363)),"Money: at most 2 decimals; absolute input value ≤ 1,000,000,000.",""))))))))))))))))</x:f>
      </x:c>
      <x:c r="I363" s="29" t="str">
        <x:f>IF(ISNUMBER(D363),ROUND(D363,8),"")</x:f>
      </x:c>
      <x:c r="J363" s="29" t="n">
        <x:f>IF(ISNUMBER(F363),1,0)</x:f>
        <x:v>0</x:v>
      </x:c>
      <x:c r="K363" s="29" t="n">
        <x:f>IF(COUNTA(A363:F363)=0,0,1)</x:f>
        <x:v>0</x:v>
      </x:c>
    </x:row>
    <x:row r="364" ht="36" customHeight="1">
      <x:c r="A364" s="34"/>
      <x:c r="B364" s="34"/>
      <x:c r="C364" s="35"/>
      <x:c r="D364" s="36"/>
      <x:c r="E364" s="36"/>
      <x:c r="F364" s="37"/>
      <x:c r="G364" s="38" t="n">
        <x:f>IF(K364=0,0,IF(H364="",1,-1))</x:f>
        <x:v>0</x:v>
      </x:c>
      <x:c r="H364" s="33" t="str">
        <x:f>IF(K364=0,"",IF(A364="","Enter an exit ID",IF(IF(IFERROR(OR(CODE(UPPER(LEFT(A364,1)))&lt;65,CODE(UPPER(LEFT(A364,1)))&gt;90),TRUE),TRUE,OR(NOT(ISTEXT(A364)),LEN(A364)&gt;64,LEN(A364)&lt;&gt;LEN(SUBSTITUTE(A364,"*","")),LEN(A364)&lt;&gt;LEN(SUBSTITUTE(A364,"?","")),LEN(A364)&lt;&gt;LEN(SUBSTITUTE(A364,"~","")),LEN(A364)&lt;&gt;LEN(SUBSTITUTE(A364,"=","")),LEN(A364)&lt;&gt;LEN(SUBSTITUTE(A364,"&lt;","")),LEN(A364)&lt;&gt;LEN(SUBSTITUTE(A364,"&gt;","")))),"IDs: text starting with A–Z, up to 64 characters; do not use *, ?, ~, =, &lt; or &gt;. Example: T-001.",IF(COUNTIFS('Exits'!$A$9:$A$608,A364)&lt;&gt;1,"Exit ID is duplicated",IF(B364="","Enter the parent trade ID",IF(IF(IFERROR(OR(CODE(UPPER(LEFT(B364,1)))&lt;65,CODE(UPPER(LEFT(B364,1)))&gt;90),TRUE),TRUE,OR(NOT(ISTEXT(B364)),LEN(B364)&gt;64,LEN(B364)&lt;&gt;LEN(SUBSTITUTE(B364,"*","")),LEN(B364)&lt;&gt;LEN(SUBSTITUTE(B364,"?","")),LEN(B364)&lt;&gt;LEN(SUBSTITUTE(B364,"~","")),LEN(B364)&lt;&gt;LEN(SUBSTITUTE(B364,"=","")),LEN(B364)&lt;&gt;LEN(SUBSTITUTE(B364,"&lt;","")),LEN(B364)&lt;&gt;LEN(SUBSTITUTE(B364,"&gt;","")))),"IDs: text starting with A–Z, up to 64 characters; do not use *, ?, ~, =, &lt; or &gt;. Example: T-001.",IF(COUNTIFS('Trades'!$A$9:$A$208,B364)&lt;&gt;1,"Parent trade ID must match one Trades row",IF(NOT(ISNUMBER(C364)),"Enter a valid closing date/time",IF(OR(C364&lt;1,C364&gt;2958465),"Enter a valid closing date/time",IF(NOT(ISNUMBER(D364)),"Enter a positive closed quantity",IF(OR(D364&lt;=0,D364&gt;1000000,ROUND(D364,8)&lt;&gt;D364),"Enter a positive closed quantity",IF(NOT(ISNUMBER(INDEX('Trades'!$D$9:$D$208,MATCH(B364,'Trades'!$A$9:$A$208,0)))),"Enter a valid opening date/time",IF(C364&lt;INDEX('Trades'!$D$9:$D$208,MATCH(B364,'Trades'!$A$9:$A$208,0)),"Exit precedes the opening",IF(AND(E364&lt;&gt;"",OR(NOT(ISNUMBER(E364)),E364&lt;=0)),"Enter a positive price or leave blank",IF(AND(F364&lt;&gt;"",NOT(ISNUMBER(F364))),"Gross P&amp;L must be numeric or blank",IF(AND(ISNUMBER(F364),OR(ABS(F364)&gt;1000000000,ROUND(F364,2)&lt;&gt;F364)),"Money: at most 2 decimals; absolute input value ≤ 1,000,000,000.",""))))))))))))))))</x:f>
      </x:c>
      <x:c r="I364" s="29" t="str">
        <x:f>IF(ISNUMBER(D364),ROUND(D364,8),"")</x:f>
      </x:c>
      <x:c r="J364" s="29" t="n">
        <x:f>IF(ISNUMBER(F364),1,0)</x:f>
        <x:v>0</x:v>
      </x:c>
      <x:c r="K364" s="29" t="n">
        <x:f>IF(COUNTA(A364:F364)=0,0,1)</x:f>
        <x:v>0</x:v>
      </x:c>
    </x:row>
    <x:row r="365" ht="36" customHeight="1">
      <x:c r="A365" s="34"/>
      <x:c r="B365" s="34"/>
      <x:c r="C365" s="35"/>
      <x:c r="D365" s="36"/>
      <x:c r="E365" s="36"/>
      <x:c r="F365" s="37"/>
      <x:c r="G365" s="38" t="n">
        <x:f>IF(K365=0,0,IF(H365="",1,-1))</x:f>
        <x:v>0</x:v>
      </x:c>
      <x:c r="H365" s="33" t="str">
        <x:f>IF(K365=0,"",IF(A365="","Enter an exit ID",IF(IF(IFERROR(OR(CODE(UPPER(LEFT(A365,1)))&lt;65,CODE(UPPER(LEFT(A365,1)))&gt;90),TRUE),TRUE,OR(NOT(ISTEXT(A365)),LEN(A365)&gt;64,LEN(A365)&lt;&gt;LEN(SUBSTITUTE(A365,"*","")),LEN(A365)&lt;&gt;LEN(SUBSTITUTE(A365,"?","")),LEN(A365)&lt;&gt;LEN(SUBSTITUTE(A365,"~","")),LEN(A365)&lt;&gt;LEN(SUBSTITUTE(A365,"=","")),LEN(A365)&lt;&gt;LEN(SUBSTITUTE(A365,"&lt;","")),LEN(A365)&lt;&gt;LEN(SUBSTITUTE(A365,"&gt;","")))),"IDs: text starting with A–Z, up to 64 characters; do not use *, ?, ~, =, &lt; or &gt;. Example: T-001.",IF(COUNTIFS('Exits'!$A$9:$A$608,A365)&lt;&gt;1,"Exit ID is duplicated",IF(B365="","Enter the parent trade ID",IF(IF(IFERROR(OR(CODE(UPPER(LEFT(B365,1)))&lt;65,CODE(UPPER(LEFT(B365,1)))&gt;90),TRUE),TRUE,OR(NOT(ISTEXT(B365)),LEN(B365)&gt;64,LEN(B365)&lt;&gt;LEN(SUBSTITUTE(B365,"*","")),LEN(B365)&lt;&gt;LEN(SUBSTITUTE(B365,"?","")),LEN(B365)&lt;&gt;LEN(SUBSTITUTE(B365,"~","")),LEN(B365)&lt;&gt;LEN(SUBSTITUTE(B365,"=","")),LEN(B365)&lt;&gt;LEN(SUBSTITUTE(B365,"&lt;","")),LEN(B365)&lt;&gt;LEN(SUBSTITUTE(B365,"&gt;","")))),"IDs: text starting with A–Z, up to 64 characters; do not use *, ?, ~, =, &lt; or &gt;. Example: T-001.",IF(COUNTIFS('Trades'!$A$9:$A$208,B365)&lt;&gt;1,"Parent trade ID must match one Trades row",IF(NOT(ISNUMBER(C365)),"Enter a valid closing date/time",IF(OR(C365&lt;1,C365&gt;2958465),"Enter a valid closing date/time",IF(NOT(ISNUMBER(D365)),"Enter a positive closed quantity",IF(OR(D365&lt;=0,D365&gt;1000000,ROUND(D365,8)&lt;&gt;D365),"Enter a positive closed quantity",IF(NOT(ISNUMBER(INDEX('Trades'!$D$9:$D$208,MATCH(B365,'Trades'!$A$9:$A$208,0)))),"Enter a valid opening date/time",IF(C365&lt;INDEX('Trades'!$D$9:$D$208,MATCH(B365,'Trades'!$A$9:$A$208,0)),"Exit precedes the opening",IF(AND(E365&lt;&gt;"",OR(NOT(ISNUMBER(E365)),E365&lt;=0)),"Enter a positive price or leave blank",IF(AND(F365&lt;&gt;"",NOT(ISNUMBER(F365))),"Gross P&amp;L must be numeric or blank",IF(AND(ISNUMBER(F365),OR(ABS(F365)&gt;1000000000,ROUND(F365,2)&lt;&gt;F365)),"Money: at most 2 decimals; absolute input value ≤ 1,000,000,000.",""))))))))))))))))</x:f>
      </x:c>
      <x:c r="I365" s="29" t="str">
        <x:f>IF(ISNUMBER(D365),ROUND(D365,8),"")</x:f>
      </x:c>
      <x:c r="J365" s="29" t="n">
        <x:f>IF(ISNUMBER(F365),1,0)</x:f>
        <x:v>0</x:v>
      </x:c>
      <x:c r="K365" s="29" t="n">
        <x:f>IF(COUNTA(A365:F365)=0,0,1)</x:f>
        <x:v>0</x:v>
      </x:c>
    </x:row>
    <x:row r="366" ht="36" customHeight="1">
      <x:c r="A366" s="34"/>
      <x:c r="B366" s="34"/>
      <x:c r="C366" s="35"/>
      <x:c r="D366" s="36"/>
      <x:c r="E366" s="36"/>
      <x:c r="F366" s="37"/>
      <x:c r="G366" s="38" t="n">
        <x:f>IF(K366=0,0,IF(H366="",1,-1))</x:f>
        <x:v>0</x:v>
      </x:c>
      <x:c r="H366" s="33" t="str">
        <x:f>IF(K366=0,"",IF(A366="","Enter an exit ID",IF(IF(IFERROR(OR(CODE(UPPER(LEFT(A366,1)))&lt;65,CODE(UPPER(LEFT(A366,1)))&gt;90),TRUE),TRUE,OR(NOT(ISTEXT(A366)),LEN(A366)&gt;64,LEN(A366)&lt;&gt;LEN(SUBSTITUTE(A366,"*","")),LEN(A366)&lt;&gt;LEN(SUBSTITUTE(A366,"?","")),LEN(A366)&lt;&gt;LEN(SUBSTITUTE(A366,"~","")),LEN(A366)&lt;&gt;LEN(SUBSTITUTE(A366,"=","")),LEN(A366)&lt;&gt;LEN(SUBSTITUTE(A366,"&lt;","")),LEN(A366)&lt;&gt;LEN(SUBSTITUTE(A366,"&gt;","")))),"IDs: text starting with A–Z, up to 64 characters; do not use *, ?, ~, =, &lt; or &gt;. Example: T-001.",IF(COUNTIFS('Exits'!$A$9:$A$608,A366)&lt;&gt;1,"Exit ID is duplicated",IF(B366="","Enter the parent trade ID",IF(IF(IFERROR(OR(CODE(UPPER(LEFT(B366,1)))&lt;65,CODE(UPPER(LEFT(B366,1)))&gt;90),TRUE),TRUE,OR(NOT(ISTEXT(B366)),LEN(B366)&gt;64,LEN(B366)&lt;&gt;LEN(SUBSTITUTE(B366,"*","")),LEN(B366)&lt;&gt;LEN(SUBSTITUTE(B366,"?","")),LEN(B366)&lt;&gt;LEN(SUBSTITUTE(B366,"~","")),LEN(B366)&lt;&gt;LEN(SUBSTITUTE(B366,"=","")),LEN(B366)&lt;&gt;LEN(SUBSTITUTE(B366,"&lt;","")),LEN(B366)&lt;&gt;LEN(SUBSTITUTE(B366,"&gt;","")))),"IDs: text starting with A–Z, up to 64 characters; do not use *, ?, ~, =, &lt; or &gt;. Example: T-001.",IF(COUNTIFS('Trades'!$A$9:$A$208,B366)&lt;&gt;1,"Parent trade ID must match one Trades row",IF(NOT(ISNUMBER(C366)),"Enter a valid closing date/time",IF(OR(C366&lt;1,C366&gt;2958465),"Enter a valid closing date/time",IF(NOT(ISNUMBER(D366)),"Enter a positive closed quantity",IF(OR(D366&lt;=0,D366&gt;1000000,ROUND(D366,8)&lt;&gt;D366),"Enter a positive closed quantity",IF(NOT(ISNUMBER(INDEX('Trades'!$D$9:$D$208,MATCH(B366,'Trades'!$A$9:$A$208,0)))),"Enter a valid opening date/time",IF(C366&lt;INDEX('Trades'!$D$9:$D$208,MATCH(B366,'Trades'!$A$9:$A$208,0)),"Exit precedes the opening",IF(AND(E366&lt;&gt;"",OR(NOT(ISNUMBER(E366)),E366&lt;=0)),"Enter a positive price or leave blank",IF(AND(F366&lt;&gt;"",NOT(ISNUMBER(F366))),"Gross P&amp;L must be numeric or blank",IF(AND(ISNUMBER(F366),OR(ABS(F366)&gt;1000000000,ROUND(F366,2)&lt;&gt;F366)),"Money: at most 2 decimals; absolute input value ≤ 1,000,000,000.",""))))))))))))))))</x:f>
      </x:c>
      <x:c r="I366" s="29" t="str">
        <x:f>IF(ISNUMBER(D366),ROUND(D366,8),"")</x:f>
      </x:c>
      <x:c r="J366" s="29" t="n">
        <x:f>IF(ISNUMBER(F366),1,0)</x:f>
        <x:v>0</x:v>
      </x:c>
      <x:c r="K366" s="29" t="n">
        <x:f>IF(COUNTA(A366:F366)=0,0,1)</x:f>
        <x:v>0</x:v>
      </x:c>
    </x:row>
    <x:row r="367" ht="36" customHeight="1">
      <x:c r="A367" s="34"/>
      <x:c r="B367" s="34"/>
      <x:c r="C367" s="35"/>
      <x:c r="D367" s="36"/>
      <x:c r="E367" s="36"/>
      <x:c r="F367" s="37"/>
      <x:c r="G367" s="38" t="n">
        <x:f>IF(K367=0,0,IF(H367="",1,-1))</x:f>
        <x:v>0</x:v>
      </x:c>
      <x:c r="H367" s="33" t="str">
        <x:f>IF(K367=0,"",IF(A367="","Enter an exit ID",IF(IF(IFERROR(OR(CODE(UPPER(LEFT(A367,1)))&lt;65,CODE(UPPER(LEFT(A367,1)))&gt;90),TRUE),TRUE,OR(NOT(ISTEXT(A367)),LEN(A367)&gt;64,LEN(A367)&lt;&gt;LEN(SUBSTITUTE(A367,"*","")),LEN(A367)&lt;&gt;LEN(SUBSTITUTE(A367,"?","")),LEN(A367)&lt;&gt;LEN(SUBSTITUTE(A367,"~","")),LEN(A367)&lt;&gt;LEN(SUBSTITUTE(A367,"=","")),LEN(A367)&lt;&gt;LEN(SUBSTITUTE(A367,"&lt;","")),LEN(A367)&lt;&gt;LEN(SUBSTITUTE(A367,"&gt;","")))),"IDs: text starting with A–Z, up to 64 characters; do not use *, ?, ~, =, &lt; or &gt;. Example: T-001.",IF(COUNTIFS('Exits'!$A$9:$A$608,A367)&lt;&gt;1,"Exit ID is duplicated",IF(B367="","Enter the parent trade ID",IF(IF(IFERROR(OR(CODE(UPPER(LEFT(B367,1)))&lt;65,CODE(UPPER(LEFT(B367,1)))&gt;90),TRUE),TRUE,OR(NOT(ISTEXT(B367)),LEN(B367)&gt;64,LEN(B367)&lt;&gt;LEN(SUBSTITUTE(B367,"*","")),LEN(B367)&lt;&gt;LEN(SUBSTITUTE(B367,"?","")),LEN(B367)&lt;&gt;LEN(SUBSTITUTE(B367,"~","")),LEN(B367)&lt;&gt;LEN(SUBSTITUTE(B367,"=","")),LEN(B367)&lt;&gt;LEN(SUBSTITUTE(B367,"&lt;","")),LEN(B367)&lt;&gt;LEN(SUBSTITUTE(B367,"&gt;","")))),"IDs: text starting with A–Z, up to 64 characters; do not use *, ?, ~, =, &lt; or &gt;. Example: T-001.",IF(COUNTIFS('Trades'!$A$9:$A$208,B367)&lt;&gt;1,"Parent trade ID must match one Trades row",IF(NOT(ISNUMBER(C367)),"Enter a valid closing date/time",IF(OR(C367&lt;1,C367&gt;2958465),"Enter a valid closing date/time",IF(NOT(ISNUMBER(D367)),"Enter a positive closed quantity",IF(OR(D367&lt;=0,D367&gt;1000000,ROUND(D367,8)&lt;&gt;D367),"Enter a positive closed quantity",IF(NOT(ISNUMBER(INDEX('Trades'!$D$9:$D$208,MATCH(B367,'Trades'!$A$9:$A$208,0)))),"Enter a valid opening date/time",IF(C367&lt;INDEX('Trades'!$D$9:$D$208,MATCH(B367,'Trades'!$A$9:$A$208,0)),"Exit precedes the opening",IF(AND(E367&lt;&gt;"",OR(NOT(ISNUMBER(E367)),E367&lt;=0)),"Enter a positive price or leave blank",IF(AND(F367&lt;&gt;"",NOT(ISNUMBER(F367))),"Gross P&amp;L must be numeric or blank",IF(AND(ISNUMBER(F367),OR(ABS(F367)&gt;1000000000,ROUND(F367,2)&lt;&gt;F367)),"Money: at most 2 decimals; absolute input value ≤ 1,000,000,000.",""))))))))))))))))</x:f>
      </x:c>
      <x:c r="I367" s="29" t="str">
        <x:f>IF(ISNUMBER(D367),ROUND(D367,8),"")</x:f>
      </x:c>
      <x:c r="J367" s="29" t="n">
        <x:f>IF(ISNUMBER(F367),1,0)</x:f>
        <x:v>0</x:v>
      </x:c>
      <x:c r="K367" s="29" t="n">
        <x:f>IF(COUNTA(A367:F367)=0,0,1)</x:f>
        <x:v>0</x:v>
      </x:c>
    </x:row>
    <x:row r="368" ht="36" customHeight="1">
      <x:c r="A368" s="34"/>
      <x:c r="B368" s="34"/>
      <x:c r="C368" s="35"/>
      <x:c r="D368" s="36"/>
      <x:c r="E368" s="36"/>
      <x:c r="F368" s="37"/>
      <x:c r="G368" s="38" t="n">
        <x:f>IF(K368=0,0,IF(H368="",1,-1))</x:f>
        <x:v>0</x:v>
      </x:c>
      <x:c r="H368" s="33" t="str">
        <x:f>IF(K368=0,"",IF(A368="","Enter an exit ID",IF(IF(IFERROR(OR(CODE(UPPER(LEFT(A368,1)))&lt;65,CODE(UPPER(LEFT(A368,1)))&gt;90),TRUE),TRUE,OR(NOT(ISTEXT(A368)),LEN(A368)&gt;64,LEN(A368)&lt;&gt;LEN(SUBSTITUTE(A368,"*","")),LEN(A368)&lt;&gt;LEN(SUBSTITUTE(A368,"?","")),LEN(A368)&lt;&gt;LEN(SUBSTITUTE(A368,"~","")),LEN(A368)&lt;&gt;LEN(SUBSTITUTE(A368,"=","")),LEN(A368)&lt;&gt;LEN(SUBSTITUTE(A368,"&lt;","")),LEN(A368)&lt;&gt;LEN(SUBSTITUTE(A368,"&gt;","")))),"IDs: text starting with A–Z, up to 64 characters; do not use *, ?, ~, =, &lt; or &gt;. Example: T-001.",IF(COUNTIFS('Exits'!$A$9:$A$608,A368)&lt;&gt;1,"Exit ID is duplicated",IF(B368="","Enter the parent trade ID",IF(IF(IFERROR(OR(CODE(UPPER(LEFT(B368,1)))&lt;65,CODE(UPPER(LEFT(B368,1)))&gt;90),TRUE),TRUE,OR(NOT(ISTEXT(B368)),LEN(B368)&gt;64,LEN(B368)&lt;&gt;LEN(SUBSTITUTE(B368,"*","")),LEN(B368)&lt;&gt;LEN(SUBSTITUTE(B368,"?","")),LEN(B368)&lt;&gt;LEN(SUBSTITUTE(B368,"~","")),LEN(B368)&lt;&gt;LEN(SUBSTITUTE(B368,"=","")),LEN(B368)&lt;&gt;LEN(SUBSTITUTE(B368,"&lt;","")),LEN(B368)&lt;&gt;LEN(SUBSTITUTE(B368,"&gt;","")))),"IDs: text starting with A–Z, up to 64 characters; do not use *, ?, ~, =, &lt; or &gt;. Example: T-001.",IF(COUNTIFS('Trades'!$A$9:$A$208,B368)&lt;&gt;1,"Parent trade ID must match one Trades row",IF(NOT(ISNUMBER(C368)),"Enter a valid closing date/time",IF(OR(C368&lt;1,C368&gt;2958465),"Enter a valid closing date/time",IF(NOT(ISNUMBER(D368)),"Enter a positive closed quantity",IF(OR(D368&lt;=0,D368&gt;1000000,ROUND(D368,8)&lt;&gt;D368),"Enter a positive closed quantity",IF(NOT(ISNUMBER(INDEX('Trades'!$D$9:$D$208,MATCH(B368,'Trades'!$A$9:$A$208,0)))),"Enter a valid opening date/time",IF(C368&lt;INDEX('Trades'!$D$9:$D$208,MATCH(B368,'Trades'!$A$9:$A$208,0)),"Exit precedes the opening",IF(AND(E368&lt;&gt;"",OR(NOT(ISNUMBER(E368)),E368&lt;=0)),"Enter a positive price or leave blank",IF(AND(F368&lt;&gt;"",NOT(ISNUMBER(F368))),"Gross P&amp;L must be numeric or blank",IF(AND(ISNUMBER(F368),OR(ABS(F368)&gt;1000000000,ROUND(F368,2)&lt;&gt;F368)),"Money: at most 2 decimals; absolute input value ≤ 1,000,000,000.",""))))))))))))))))</x:f>
      </x:c>
      <x:c r="I368" s="29" t="str">
        <x:f>IF(ISNUMBER(D368),ROUND(D368,8),"")</x:f>
      </x:c>
      <x:c r="J368" s="29" t="n">
        <x:f>IF(ISNUMBER(F368),1,0)</x:f>
        <x:v>0</x:v>
      </x:c>
      <x:c r="K368" s="29" t="n">
        <x:f>IF(COUNTA(A368:F368)=0,0,1)</x:f>
        <x:v>0</x:v>
      </x:c>
    </x:row>
    <x:row r="369" ht="36" customHeight="1">
      <x:c r="A369" s="34"/>
      <x:c r="B369" s="34"/>
      <x:c r="C369" s="35"/>
      <x:c r="D369" s="36"/>
      <x:c r="E369" s="36"/>
      <x:c r="F369" s="37"/>
      <x:c r="G369" s="38" t="n">
        <x:f>IF(K369=0,0,IF(H369="",1,-1))</x:f>
        <x:v>0</x:v>
      </x:c>
      <x:c r="H369" s="33" t="str">
        <x:f>IF(K369=0,"",IF(A369="","Enter an exit ID",IF(IF(IFERROR(OR(CODE(UPPER(LEFT(A369,1)))&lt;65,CODE(UPPER(LEFT(A369,1)))&gt;90),TRUE),TRUE,OR(NOT(ISTEXT(A369)),LEN(A369)&gt;64,LEN(A369)&lt;&gt;LEN(SUBSTITUTE(A369,"*","")),LEN(A369)&lt;&gt;LEN(SUBSTITUTE(A369,"?","")),LEN(A369)&lt;&gt;LEN(SUBSTITUTE(A369,"~","")),LEN(A369)&lt;&gt;LEN(SUBSTITUTE(A369,"=","")),LEN(A369)&lt;&gt;LEN(SUBSTITUTE(A369,"&lt;","")),LEN(A369)&lt;&gt;LEN(SUBSTITUTE(A369,"&gt;","")))),"IDs: text starting with A–Z, up to 64 characters; do not use *, ?, ~, =, &lt; or &gt;. Example: T-001.",IF(COUNTIFS('Exits'!$A$9:$A$608,A369)&lt;&gt;1,"Exit ID is duplicated",IF(B369="","Enter the parent trade ID",IF(IF(IFERROR(OR(CODE(UPPER(LEFT(B369,1)))&lt;65,CODE(UPPER(LEFT(B369,1)))&gt;90),TRUE),TRUE,OR(NOT(ISTEXT(B369)),LEN(B369)&gt;64,LEN(B369)&lt;&gt;LEN(SUBSTITUTE(B369,"*","")),LEN(B369)&lt;&gt;LEN(SUBSTITUTE(B369,"?","")),LEN(B369)&lt;&gt;LEN(SUBSTITUTE(B369,"~","")),LEN(B369)&lt;&gt;LEN(SUBSTITUTE(B369,"=","")),LEN(B369)&lt;&gt;LEN(SUBSTITUTE(B369,"&lt;","")),LEN(B369)&lt;&gt;LEN(SUBSTITUTE(B369,"&gt;","")))),"IDs: text starting with A–Z, up to 64 characters; do not use *, ?, ~, =, &lt; or &gt;. Example: T-001.",IF(COUNTIFS('Trades'!$A$9:$A$208,B369)&lt;&gt;1,"Parent trade ID must match one Trades row",IF(NOT(ISNUMBER(C369)),"Enter a valid closing date/time",IF(OR(C369&lt;1,C369&gt;2958465),"Enter a valid closing date/time",IF(NOT(ISNUMBER(D369)),"Enter a positive closed quantity",IF(OR(D369&lt;=0,D369&gt;1000000,ROUND(D369,8)&lt;&gt;D369),"Enter a positive closed quantity",IF(NOT(ISNUMBER(INDEX('Trades'!$D$9:$D$208,MATCH(B369,'Trades'!$A$9:$A$208,0)))),"Enter a valid opening date/time",IF(C369&lt;INDEX('Trades'!$D$9:$D$208,MATCH(B369,'Trades'!$A$9:$A$208,0)),"Exit precedes the opening",IF(AND(E369&lt;&gt;"",OR(NOT(ISNUMBER(E369)),E369&lt;=0)),"Enter a positive price or leave blank",IF(AND(F369&lt;&gt;"",NOT(ISNUMBER(F369))),"Gross P&amp;L must be numeric or blank",IF(AND(ISNUMBER(F369),OR(ABS(F369)&gt;1000000000,ROUND(F369,2)&lt;&gt;F369)),"Money: at most 2 decimals; absolute input value ≤ 1,000,000,000.",""))))))))))))))))</x:f>
      </x:c>
      <x:c r="I369" s="29" t="str">
        <x:f>IF(ISNUMBER(D369),ROUND(D369,8),"")</x:f>
      </x:c>
      <x:c r="J369" s="29" t="n">
        <x:f>IF(ISNUMBER(F369),1,0)</x:f>
        <x:v>0</x:v>
      </x:c>
      <x:c r="K369" s="29" t="n">
        <x:f>IF(COUNTA(A369:F369)=0,0,1)</x:f>
        <x:v>0</x:v>
      </x:c>
    </x:row>
    <x:row r="370" ht="36" customHeight="1">
      <x:c r="A370" s="34"/>
      <x:c r="B370" s="34"/>
      <x:c r="C370" s="35"/>
      <x:c r="D370" s="36"/>
      <x:c r="E370" s="36"/>
      <x:c r="F370" s="37"/>
      <x:c r="G370" s="38" t="n">
        <x:f>IF(K370=0,0,IF(H370="",1,-1))</x:f>
        <x:v>0</x:v>
      </x:c>
      <x:c r="H370" s="33" t="str">
        <x:f>IF(K370=0,"",IF(A370="","Enter an exit ID",IF(IF(IFERROR(OR(CODE(UPPER(LEFT(A370,1)))&lt;65,CODE(UPPER(LEFT(A370,1)))&gt;90),TRUE),TRUE,OR(NOT(ISTEXT(A370)),LEN(A370)&gt;64,LEN(A370)&lt;&gt;LEN(SUBSTITUTE(A370,"*","")),LEN(A370)&lt;&gt;LEN(SUBSTITUTE(A370,"?","")),LEN(A370)&lt;&gt;LEN(SUBSTITUTE(A370,"~","")),LEN(A370)&lt;&gt;LEN(SUBSTITUTE(A370,"=","")),LEN(A370)&lt;&gt;LEN(SUBSTITUTE(A370,"&lt;","")),LEN(A370)&lt;&gt;LEN(SUBSTITUTE(A370,"&gt;","")))),"IDs: text starting with A–Z, up to 64 characters; do not use *, ?, ~, =, &lt; or &gt;. Example: T-001.",IF(COUNTIFS('Exits'!$A$9:$A$608,A370)&lt;&gt;1,"Exit ID is duplicated",IF(B370="","Enter the parent trade ID",IF(IF(IFERROR(OR(CODE(UPPER(LEFT(B370,1)))&lt;65,CODE(UPPER(LEFT(B370,1)))&gt;90),TRUE),TRUE,OR(NOT(ISTEXT(B370)),LEN(B370)&gt;64,LEN(B370)&lt;&gt;LEN(SUBSTITUTE(B370,"*","")),LEN(B370)&lt;&gt;LEN(SUBSTITUTE(B370,"?","")),LEN(B370)&lt;&gt;LEN(SUBSTITUTE(B370,"~","")),LEN(B370)&lt;&gt;LEN(SUBSTITUTE(B370,"=","")),LEN(B370)&lt;&gt;LEN(SUBSTITUTE(B370,"&lt;","")),LEN(B370)&lt;&gt;LEN(SUBSTITUTE(B370,"&gt;","")))),"IDs: text starting with A–Z, up to 64 characters; do not use *, ?, ~, =, &lt; or &gt;. Example: T-001.",IF(COUNTIFS('Trades'!$A$9:$A$208,B370)&lt;&gt;1,"Parent trade ID must match one Trades row",IF(NOT(ISNUMBER(C370)),"Enter a valid closing date/time",IF(OR(C370&lt;1,C370&gt;2958465),"Enter a valid closing date/time",IF(NOT(ISNUMBER(D370)),"Enter a positive closed quantity",IF(OR(D370&lt;=0,D370&gt;1000000,ROUND(D370,8)&lt;&gt;D370),"Enter a positive closed quantity",IF(NOT(ISNUMBER(INDEX('Trades'!$D$9:$D$208,MATCH(B370,'Trades'!$A$9:$A$208,0)))),"Enter a valid opening date/time",IF(C370&lt;INDEX('Trades'!$D$9:$D$208,MATCH(B370,'Trades'!$A$9:$A$208,0)),"Exit precedes the opening",IF(AND(E370&lt;&gt;"",OR(NOT(ISNUMBER(E370)),E370&lt;=0)),"Enter a positive price or leave blank",IF(AND(F370&lt;&gt;"",NOT(ISNUMBER(F370))),"Gross P&amp;L must be numeric or blank",IF(AND(ISNUMBER(F370),OR(ABS(F370)&gt;1000000000,ROUND(F370,2)&lt;&gt;F370)),"Money: at most 2 decimals; absolute input value ≤ 1,000,000,000.",""))))))))))))))))</x:f>
      </x:c>
      <x:c r="I370" s="29" t="str">
        <x:f>IF(ISNUMBER(D370),ROUND(D370,8),"")</x:f>
      </x:c>
      <x:c r="J370" s="29" t="n">
        <x:f>IF(ISNUMBER(F370),1,0)</x:f>
        <x:v>0</x:v>
      </x:c>
      <x:c r="K370" s="29" t="n">
        <x:f>IF(COUNTA(A370:F370)=0,0,1)</x:f>
        <x:v>0</x:v>
      </x:c>
    </x:row>
    <x:row r="371" ht="36" customHeight="1">
      <x:c r="A371" s="34"/>
      <x:c r="B371" s="34"/>
      <x:c r="C371" s="35"/>
      <x:c r="D371" s="36"/>
      <x:c r="E371" s="36"/>
      <x:c r="F371" s="37"/>
      <x:c r="G371" s="38" t="n">
        <x:f>IF(K371=0,0,IF(H371="",1,-1))</x:f>
        <x:v>0</x:v>
      </x:c>
      <x:c r="H371" s="33" t="str">
        <x:f>IF(K371=0,"",IF(A371="","Enter an exit ID",IF(IF(IFERROR(OR(CODE(UPPER(LEFT(A371,1)))&lt;65,CODE(UPPER(LEFT(A371,1)))&gt;90),TRUE),TRUE,OR(NOT(ISTEXT(A371)),LEN(A371)&gt;64,LEN(A371)&lt;&gt;LEN(SUBSTITUTE(A371,"*","")),LEN(A371)&lt;&gt;LEN(SUBSTITUTE(A371,"?","")),LEN(A371)&lt;&gt;LEN(SUBSTITUTE(A371,"~","")),LEN(A371)&lt;&gt;LEN(SUBSTITUTE(A371,"=","")),LEN(A371)&lt;&gt;LEN(SUBSTITUTE(A371,"&lt;","")),LEN(A371)&lt;&gt;LEN(SUBSTITUTE(A371,"&gt;","")))),"IDs: text starting with A–Z, up to 64 characters; do not use *, ?, ~, =, &lt; or &gt;. Example: T-001.",IF(COUNTIFS('Exits'!$A$9:$A$608,A371)&lt;&gt;1,"Exit ID is duplicated",IF(B371="","Enter the parent trade ID",IF(IF(IFERROR(OR(CODE(UPPER(LEFT(B371,1)))&lt;65,CODE(UPPER(LEFT(B371,1)))&gt;90),TRUE),TRUE,OR(NOT(ISTEXT(B371)),LEN(B371)&gt;64,LEN(B371)&lt;&gt;LEN(SUBSTITUTE(B371,"*","")),LEN(B371)&lt;&gt;LEN(SUBSTITUTE(B371,"?","")),LEN(B371)&lt;&gt;LEN(SUBSTITUTE(B371,"~","")),LEN(B371)&lt;&gt;LEN(SUBSTITUTE(B371,"=","")),LEN(B371)&lt;&gt;LEN(SUBSTITUTE(B371,"&lt;","")),LEN(B371)&lt;&gt;LEN(SUBSTITUTE(B371,"&gt;","")))),"IDs: text starting with A–Z, up to 64 characters; do not use *, ?, ~, =, &lt; or &gt;. Example: T-001.",IF(COUNTIFS('Trades'!$A$9:$A$208,B371)&lt;&gt;1,"Parent trade ID must match one Trades row",IF(NOT(ISNUMBER(C371)),"Enter a valid closing date/time",IF(OR(C371&lt;1,C371&gt;2958465),"Enter a valid closing date/time",IF(NOT(ISNUMBER(D371)),"Enter a positive closed quantity",IF(OR(D371&lt;=0,D371&gt;1000000,ROUND(D371,8)&lt;&gt;D371),"Enter a positive closed quantity",IF(NOT(ISNUMBER(INDEX('Trades'!$D$9:$D$208,MATCH(B371,'Trades'!$A$9:$A$208,0)))),"Enter a valid opening date/time",IF(C371&lt;INDEX('Trades'!$D$9:$D$208,MATCH(B371,'Trades'!$A$9:$A$208,0)),"Exit precedes the opening",IF(AND(E371&lt;&gt;"",OR(NOT(ISNUMBER(E371)),E371&lt;=0)),"Enter a positive price or leave blank",IF(AND(F371&lt;&gt;"",NOT(ISNUMBER(F371))),"Gross P&amp;L must be numeric or blank",IF(AND(ISNUMBER(F371),OR(ABS(F371)&gt;1000000000,ROUND(F371,2)&lt;&gt;F371)),"Money: at most 2 decimals; absolute input value ≤ 1,000,000,000.",""))))))))))))))))</x:f>
      </x:c>
      <x:c r="I371" s="29" t="str">
        <x:f>IF(ISNUMBER(D371),ROUND(D371,8),"")</x:f>
      </x:c>
      <x:c r="J371" s="29" t="n">
        <x:f>IF(ISNUMBER(F371),1,0)</x:f>
        <x:v>0</x:v>
      </x:c>
      <x:c r="K371" s="29" t="n">
        <x:f>IF(COUNTA(A371:F371)=0,0,1)</x:f>
        <x:v>0</x:v>
      </x:c>
    </x:row>
    <x:row r="372" ht="36" customHeight="1">
      <x:c r="A372" s="34"/>
      <x:c r="B372" s="34"/>
      <x:c r="C372" s="35"/>
      <x:c r="D372" s="36"/>
      <x:c r="E372" s="36"/>
      <x:c r="F372" s="37"/>
      <x:c r="G372" s="38" t="n">
        <x:f>IF(K372=0,0,IF(H372="",1,-1))</x:f>
        <x:v>0</x:v>
      </x:c>
      <x:c r="H372" s="33" t="str">
        <x:f>IF(K372=0,"",IF(A372="","Enter an exit ID",IF(IF(IFERROR(OR(CODE(UPPER(LEFT(A372,1)))&lt;65,CODE(UPPER(LEFT(A372,1)))&gt;90),TRUE),TRUE,OR(NOT(ISTEXT(A372)),LEN(A372)&gt;64,LEN(A372)&lt;&gt;LEN(SUBSTITUTE(A372,"*","")),LEN(A372)&lt;&gt;LEN(SUBSTITUTE(A372,"?","")),LEN(A372)&lt;&gt;LEN(SUBSTITUTE(A372,"~","")),LEN(A372)&lt;&gt;LEN(SUBSTITUTE(A372,"=","")),LEN(A372)&lt;&gt;LEN(SUBSTITUTE(A372,"&lt;","")),LEN(A372)&lt;&gt;LEN(SUBSTITUTE(A372,"&gt;","")))),"IDs: text starting with A–Z, up to 64 characters; do not use *, ?, ~, =, &lt; or &gt;. Example: T-001.",IF(COUNTIFS('Exits'!$A$9:$A$608,A372)&lt;&gt;1,"Exit ID is duplicated",IF(B372="","Enter the parent trade ID",IF(IF(IFERROR(OR(CODE(UPPER(LEFT(B372,1)))&lt;65,CODE(UPPER(LEFT(B372,1)))&gt;90),TRUE),TRUE,OR(NOT(ISTEXT(B372)),LEN(B372)&gt;64,LEN(B372)&lt;&gt;LEN(SUBSTITUTE(B372,"*","")),LEN(B372)&lt;&gt;LEN(SUBSTITUTE(B372,"?","")),LEN(B372)&lt;&gt;LEN(SUBSTITUTE(B372,"~","")),LEN(B372)&lt;&gt;LEN(SUBSTITUTE(B372,"=","")),LEN(B372)&lt;&gt;LEN(SUBSTITUTE(B372,"&lt;","")),LEN(B372)&lt;&gt;LEN(SUBSTITUTE(B372,"&gt;","")))),"IDs: text starting with A–Z, up to 64 characters; do not use *, ?, ~, =, &lt; or &gt;. Example: T-001.",IF(COUNTIFS('Trades'!$A$9:$A$208,B372)&lt;&gt;1,"Parent trade ID must match one Trades row",IF(NOT(ISNUMBER(C372)),"Enter a valid closing date/time",IF(OR(C372&lt;1,C372&gt;2958465),"Enter a valid closing date/time",IF(NOT(ISNUMBER(D372)),"Enter a positive closed quantity",IF(OR(D372&lt;=0,D372&gt;1000000,ROUND(D372,8)&lt;&gt;D372),"Enter a positive closed quantity",IF(NOT(ISNUMBER(INDEX('Trades'!$D$9:$D$208,MATCH(B372,'Trades'!$A$9:$A$208,0)))),"Enter a valid opening date/time",IF(C372&lt;INDEX('Trades'!$D$9:$D$208,MATCH(B372,'Trades'!$A$9:$A$208,0)),"Exit precedes the opening",IF(AND(E372&lt;&gt;"",OR(NOT(ISNUMBER(E372)),E372&lt;=0)),"Enter a positive price or leave blank",IF(AND(F372&lt;&gt;"",NOT(ISNUMBER(F372))),"Gross P&amp;L must be numeric or blank",IF(AND(ISNUMBER(F372),OR(ABS(F372)&gt;1000000000,ROUND(F372,2)&lt;&gt;F372)),"Money: at most 2 decimals; absolute input value ≤ 1,000,000,000.",""))))))))))))))))</x:f>
      </x:c>
      <x:c r="I372" s="29" t="str">
        <x:f>IF(ISNUMBER(D372),ROUND(D372,8),"")</x:f>
      </x:c>
      <x:c r="J372" s="29" t="n">
        <x:f>IF(ISNUMBER(F372),1,0)</x:f>
        <x:v>0</x:v>
      </x:c>
      <x:c r="K372" s="29" t="n">
        <x:f>IF(COUNTA(A372:F372)=0,0,1)</x:f>
        <x:v>0</x:v>
      </x:c>
    </x:row>
    <x:row r="373" ht="36" customHeight="1">
      <x:c r="A373" s="34"/>
      <x:c r="B373" s="34"/>
      <x:c r="C373" s="35"/>
      <x:c r="D373" s="36"/>
      <x:c r="E373" s="36"/>
      <x:c r="F373" s="37"/>
      <x:c r="G373" s="38" t="n">
        <x:f>IF(K373=0,0,IF(H373="",1,-1))</x:f>
        <x:v>0</x:v>
      </x:c>
      <x:c r="H373" s="33" t="str">
        <x:f>IF(K373=0,"",IF(A373="","Enter an exit ID",IF(IF(IFERROR(OR(CODE(UPPER(LEFT(A373,1)))&lt;65,CODE(UPPER(LEFT(A373,1)))&gt;90),TRUE),TRUE,OR(NOT(ISTEXT(A373)),LEN(A373)&gt;64,LEN(A373)&lt;&gt;LEN(SUBSTITUTE(A373,"*","")),LEN(A373)&lt;&gt;LEN(SUBSTITUTE(A373,"?","")),LEN(A373)&lt;&gt;LEN(SUBSTITUTE(A373,"~","")),LEN(A373)&lt;&gt;LEN(SUBSTITUTE(A373,"=","")),LEN(A373)&lt;&gt;LEN(SUBSTITUTE(A373,"&lt;","")),LEN(A373)&lt;&gt;LEN(SUBSTITUTE(A373,"&gt;","")))),"IDs: text starting with A–Z, up to 64 characters; do not use *, ?, ~, =, &lt; or &gt;. Example: T-001.",IF(COUNTIFS('Exits'!$A$9:$A$608,A373)&lt;&gt;1,"Exit ID is duplicated",IF(B373="","Enter the parent trade ID",IF(IF(IFERROR(OR(CODE(UPPER(LEFT(B373,1)))&lt;65,CODE(UPPER(LEFT(B373,1)))&gt;90),TRUE),TRUE,OR(NOT(ISTEXT(B373)),LEN(B373)&gt;64,LEN(B373)&lt;&gt;LEN(SUBSTITUTE(B373,"*","")),LEN(B373)&lt;&gt;LEN(SUBSTITUTE(B373,"?","")),LEN(B373)&lt;&gt;LEN(SUBSTITUTE(B373,"~","")),LEN(B373)&lt;&gt;LEN(SUBSTITUTE(B373,"=","")),LEN(B373)&lt;&gt;LEN(SUBSTITUTE(B373,"&lt;","")),LEN(B373)&lt;&gt;LEN(SUBSTITUTE(B373,"&gt;","")))),"IDs: text starting with A–Z, up to 64 characters; do not use *, ?, ~, =, &lt; or &gt;. Example: T-001.",IF(COUNTIFS('Trades'!$A$9:$A$208,B373)&lt;&gt;1,"Parent trade ID must match one Trades row",IF(NOT(ISNUMBER(C373)),"Enter a valid closing date/time",IF(OR(C373&lt;1,C373&gt;2958465),"Enter a valid closing date/time",IF(NOT(ISNUMBER(D373)),"Enter a positive closed quantity",IF(OR(D373&lt;=0,D373&gt;1000000,ROUND(D373,8)&lt;&gt;D373),"Enter a positive closed quantity",IF(NOT(ISNUMBER(INDEX('Trades'!$D$9:$D$208,MATCH(B373,'Trades'!$A$9:$A$208,0)))),"Enter a valid opening date/time",IF(C373&lt;INDEX('Trades'!$D$9:$D$208,MATCH(B373,'Trades'!$A$9:$A$208,0)),"Exit precedes the opening",IF(AND(E373&lt;&gt;"",OR(NOT(ISNUMBER(E373)),E373&lt;=0)),"Enter a positive price or leave blank",IF(AND(F373&lt;&gt;"",NOT(ISNUMBER(F373))),"Gross P&amp;L must be numeric or blank",IF(AND(ISNUMBER(F373),OR(ABS(F373)&gt;1000000000,ROUND(F373,2)&lt;&gt;F373)),"Money: at most 2 decimals; absolute input value ≤ 1,000,000,000.",""))))))))))))))))</x:f>
      </x:c>
      <x:c r="I373" s="29" t="str">
        <x:f>IF(ISNUMBER(D373),ROUND(D373,8),"")</x:f>
      </x:c>
      <x:c r="J373" s="29" t="n">
        <x:f>IF(ISNUMBER(F373),1,0)</x:f>
        <x:v>0</x:v>
      </x:c>
      <x:c r="K373" s="29" t="n">
        <x:f>IF(COUNTA(A373:F373)=0,0,1)</x:f>
        <x:v>0</x:v>
      </x:c>
    </x:row>
    <x:row r="374" ht="36" customHeight="1">
      <x:c r="A374" s="34"/>
      <x:c r="B374" s="34"/>
      <x:c r="C374" s="35"/>
      <x:c r="D374" s="36"/>
      <x:c r="E374" s="36"/>
      <x:c r="F374" s="37"/>
      <x:c r="G374" s="38" t="n">
        <x:f>IF(K374=0,0,IF(H374="",1,-1))</x:f>
        <x:v>0</x:v>
      </x:c>
      <x:c r="H374" s="33" t="str">
        <x:f>IF(K374=0,"",IF(A374="","Enter an exit ID",IF(IF(IFERROR(OR(CODE(UPPER(LEFT(A374,1)))&lt;65,CODE(UPPER(LEFT(A374,1)))&gt;90),TRUE),TRUE,OR(NOT(ISTEXT(A374)),LEN(A374)&gt;64,LEN(A374)&lt;&gt;LEN(SUBSTITUTE(A374,"*","")),LEN(A374)&lt;&gt;LEN(SUBSTITUTE(A374,"?","")),LEN(A374)&lt;&gt;LEN(SUBSTITUTE(A374,"~","")),LEN(A374)&lt;&gt;LEN(SUBSTITUTE(A374,"=","")),LEN(A374)&lt;&gt;LEN(SUBSTITUTE(A374,"&lt;","")),LEN(A374)&lt;&gt;LEN(SUBSTITUTE(A374,"&gt;","")))),"IDs: text starting with A–Z, up to 64 characters; do not use *, ?, ~, =, &lt; or &gt;. Example: T-001.",IF(COUNTIFS('Exits'!$A$9:$A$608,A374)&lt;&gt;1,"Exit ID is duplicated",IF(B374="","Enter the parent trade ID",IF(IF(IFERROR(OR(CODE(UPPER(LEFT(B374,1)))&lt;65,CODE(UPPER(LEFT(B374,1)))&gt;90),TRUE),TRUE,OR(NOT(ISTEXT(B374)),LEN(B374)&gt;64,LEN(B374)&lt;&gt;LEN(SUBSTITUTE(B374,"*","")),LEN(B374)&lt;&gt;LEN(SUBSTITUTE(B374,"?","")),LEN(B374)&lt;&gt;LEN(SUBSTITUTE(B374,"~","")),LEN(B374)&lt;&gt;LEN(SUBSTITUTE(B374,"=","")),LEN(B374)&lt;&gt;LEN(SUBSTITUTE(B374,"&lt;","")),LEN(B374)&lt;&gt;LEN(SUBSTITUTE(B374,"&gt;","")))),"IDs: text starting with A–Z, up to 64 characters; do not use *, ?, ~, =, &lt; or &gt;. Example: T-001.",IF(COUNTIFS('Trades'!$A$9:$A$208,B374)&lt;&gt;1,"Parent trade ID must match one Trades row",IF(NOT(ISNUMBER(C374)),"Enter a valid closing date/time",IF(OR(C374&lt;1,C374&gt;2958465),"Enter a valid closing date/time",IF(NOT(ISNUMBER(D374)),"Enter a positive closed quantity",IF(OR(D374&lt;=0,D374&gt;1000000,ROUND(D374,8)&lt;&gt;D374),"Enter a positive closed quantity",IF(NOT(ISNUMBER(INDEX('Trades'!$D$9:$D$208,MATCH(B374,'Trades'!$A$9:$A$208,0)))),"Enter a valid opening date/time",IF(C374&lt;INDEX('Trades'!$D$9:$D$208,MATCH(B374,'Trades'!$A$9:$A$208,0)),"Exit precedes the opening",IF(AND(E374&lt;&gt;"",OR(NOT(ISNUMBER(E374)),E374&lt;=0)),"Enter a positive price or leave blank",IF(AND(F374&lt;&gt;"",NOT(ISNUMBER(F374))),"Gross P&amp;L must be numeric or blank",IF(AND(ISNUMBER(F374),OR(ABS(F374)&gt;1000000000,ROUND(F374,2)&lt;&gt;F374)),"Money: at most 2 decimals; absolute input value ≤ 1,000,000,000.",""))))))))))))))))</x:f>
      </x:c>
      <x:c r="I374" s="29" t="str">
        <x:f>IF(ISNUMBER(D374),ROUND(D374,8),"")</x:f>
      </x:c>
      <x:c r="J374" s="29" t="n">
        <x:f>IF(ISNUMBER(F374),1,0)</x:f>
        <x:v>0</x:v>
      </x:c>
      <x:c r="K374" s="29" t="n">
        <x:f>IF(COUNTA(A374:F374)=0,0,1)</x:f>
        <x:v>0</x:v>
      </x:c>
    </x:row>
    <x:row r="375" ht="36" customHeight="1">
      <x:c r="A375" s="34"/>
      <x:c r="B375" s="34"/>
      <x:c r="C375" s="35"/>
      <x:c r="D375" s="36"/>
      <x:c r="E375" s="36"/>
      <x:c r="F375" s="37"/>
      <x:c r="G375" s="38" t="n">
        <x:f>IF(K375=0,0,IF(H375="",1,-1))</x:f>
        <x:v>0</x:v>
      </x:c>
      <x:c r="H375" s="33" t="str">
        <x:f>IF(K375=0,"",IF(A375="","Enter an exit ID",IF(IF(IFERROR(OR(CODE(UPPER(LEFT(A375,1)))&lt;65,CODE(UPPER(LEFT(A375,1)))&gt;90),TRUE),TRUE,OR(NOT(ISTEXT(A375)),LEN(A375)&gt;64,LEN(A375)&lt;&gt;LEN(SUBSTITUTE(A375,"*","")),LEN(A375)&lt;&gt;LEN(SUBSTITUTE(A375,"?","")),LEN(A375)&lt;&gt;LEN(SUBSTITUTE(A375,"~","")),LEN(A375)&lt;&gt;LEN(SUBSTITUTE(A375,"=","")),LEN(A375)&lt;&gt;LEN(SUBSTITUTE(A375,"&lt;","")),LEN(A375)&lt;&gt;LEN(SUBSTITUTE(A375,"&gt;","")))),"IDs: text starting with A–Z, up to 64 characters; do not use *, ?, ~, =, &lt; or &gt;. Example: T-001.",IF(COUNTIFS('Exits'!$A$9:$A$608,A375)&lt;&gt;1,"Exit ID is duplicated",IF(B375="","Enter the parent trade ID",IF(IF(IFERROR(OR(CODE(UPPER(LEFT(B375,1)))&lt;65,CODE(UPPER(LEFT(B375,1)))&gt;90),TRUE),TRUE,OR(NOT(ISTEXT(B375)),LEN(B375)&gt;64,LEN(B375)&lt;&gt;LEN(SUBSTITUTE(B375,"*","")),LEN(B375)&lt;&gt;LEN(SUBSTITUTE(B375,"?","")),LEN(B375)&lt;&gt;LEN(SUBSTITUTE(B375,"~","")),LEN(B375)&lt;&gt;LEN(SUBSTITUTE(B375,"=","")),LEN(B375)&lt;&gt;LEN(SUBSTITUTE(B375,"&lt;","")),LEN(B375)&lt;&gt;LEN(SUBSTITUTE(B375,"&gt;","")))),"IDs: text starting with A–Z, up to 64 characters; do not use *, ?, ~, =, &lt; or &gt;. Example: T-001.",IF(COUNTIFS('Trades'!$A$9:$A$208,B375)&lt;&gt;1,"Parent trade ID must match one Trades row",IF(NOT(ISNUMBER(C375)),"Enter a valid closing date/time",IF(OR(C375&lt;1,C375&gt;2958465),"Enter a valid closing date/time",IF(NOT(ISNUMBER(D375)),"Enter a positive closed quantity",IF(OR(D375&lt;=0,D375&gt;1000000,ROUND(D375,8)&lt;&gt;D375),"Enter a positive closed quantity",IF(NOT(ISNUMBER(INDEX('Trades'!$D$9:$D$208,MATCH(B375,'Trades'!$A$9:$A$208,0)))),"Enter a valid opening date/time",IF(C375&lt;INDEX('Trades'!$D$9:$D$208,MATCH(B375,'Trades'!$A$9:$A$208,0)),"Exit precedes the opening",IF(AND(E375&lt;&gt;"",OR(NOT(ISNUMBER(E375)),E375&lt;=0)),"Enter a positive price or leave blank",IF(AND(F375&lt;&gt;"",NOT(ISNUMBER(F375))),"Gross P&amp;L must be numeric or blank",IF(AND(ISNUMBER(F375),OR(ABS(F375)&gt;1000000000,ROUND(F375,2)&lt;&gt;F375)),"Money: at most 2 decimals; absolute input value ≤ 1,000,000,000.",""))))))))))))))))</x:f>
      </x:c>
      <x:c r="I375" s="29" t="str">
        <x:f>IF(ISNUMBER(D375),ROUND(D375,8),"")</x:f>
      </x:c>
      <x:c r="J375" s="29" t="n">
        <x:f>IF(ISNUMBER(F375),1,0)</x:f>
        <x:v>0</x:v>
      </x:c>
      <x:c r="K375" s="29" t="n">
        <x:f>IF(COUNTA(A375:F375)=0,0,1)</x:f>
        <x:v>0</x:v>
      </x:c>
    </x:row>
    <x:row r="376" ht="36" customHeight="1">
      <x:c r="A376" s="34"/>
      <x:c r="B376" s="34"/>
      <x:c r="C376" s="35"/>
      <x:c r="D376" s="36"/>
      <x:c r="E376" s="36"/>
      <x:c r="F376" s="37"/>
      <x:c r="G376" s="38" t="n">
        <x:f>IF(K376=0,0,IF(H376="",1,-1))</x:f>
        <x:v>0</x:v>
      </x:c>
      <x:c r="H376" s="33" t="str">
        <x:f>IF(K376=0,"",IF(A376="","Enter an exit ID",IF(IF(IFERROR(OR(CODE(UPPER(LEFT(A376,1)))&lt;65,CODE(UPPER(LEFT(A376,1)))&gt;90),TRUE),TRUE,OR(NOT(ISTEXT(A376)),LEN(A376)&gt;64,LEN(A376)&lt;&gt;LEN(SUBSTITUTE(A376,"*","")),LEN(A376)&lt;&gt;LEN(SUBSTITUTE(A376,"?","")),LEN(A376)&lt;&gt;LEN(SUBSTITUTE(A376,"~","")),LEN(A376)&lt;&gt;LEN(SUBSTITUTE(A376,"=","")),LEN(A376)&lt;&gt;LEN(SUBSTITUTE(A376,"&lt;","")),LEN(A376)&lt;&gt;LEN(SUBSTITUTE(A376,"&gt;","")))),"IDs: text starting with A–Z, up to 64 characters; do not use *, ?, ~, =, &lt; or &gt;. Example: T-001.",IF(COUNTIFS('Exits'!$A$9:$A$608,A376)&lt;&gt;1,"Exit ID is duplicated",IF(B376="","Enter the parent trade ID",IF(IF(IFERROR(OR(CODE(UPPER(LEFT(B376,1)))&lt;65,CODE(UPPER(LEFT(B376,1)))&gt;90),TRUE),TRUE,OR(NOT(ISTEXT(B376)),LEN(B376)&gt;64,LEN(B376)&lt;&gt;LEN(SUBSTITUTE(B376,"*","")),LEN(B376)&lt;&gt;LEN(SUBSTITUTE(B376,"?","")),LEN(B376)&lt;&gt;LEN(SUBSTITUTE(B376,"~","")),LEN(B376)&lt;&gt;LEN(SUBSTITUTE(B376,"=","")),LEN(B376)&lt;&gt;LEN(SUBSTITUTE(B376,"&lt;","")),LEN(B376)&lt;&gt;LEN(SUBSTITUTE(B376,"&gt;","")))),"IDs: text starting with A–Z, up to 64 characters; do not use *, ?, ~, =, &lt; or &gt;. Example: T-001.",IF(COUNTIFS('Trades'!$A$9:$A$208,B376)&lt;&gt;1,"Parent trade ID must match one Trades row",IF(NOT(ISNUMBER(C376)),"Enter a valid closing date/time",IF(OR(C376&lt;1,C376&gt;2958465),"Enter a valid closing date/time",IF(NOT(ISNUMBER(D376)),"Enter a positive closed quantity",IF(OR(D376&lt;=0,D376&gt;1000000,ROUND(D376,8)&lt;&gt;D376),"Enter a positive closed quantity",IF(NOT(ISNUMBER(INDEX('Trades'!$D$9:$D$208,MATCH(B376,'Trades'!$A$9:$A$208,0)))),"Enter a valid opening date/time",IF(C376&lt;INDEX('Trades'!$D$9:$D$208,MATCH(B376,'Trades'!$A$9:$A$208,0)),"Exit precedes the opening",IF(AND(E376&lt;&gt;"",OR(NOT(ISNUMBER(E376)),E376&lt;=0)),"Enter a positive price or leave blank",IF(AND(F376&lt;&gt;"",NOT(ISNUMBER(F376))),"Gross P&amp;L must be numeric or blank",IF(AND(ISNUMBER(F376),OR(ABS(F376)&gt;1000000000,ROUND(F376,2)&lt;&gt;F376)),"Money: at most 2 decimals; absolute input value ≤ 1,000,000,000.",""))))))))))))))))</x:f>
      </x:c>
      <x:c r="I376" s="29" t="str">
        <x:f>IF(ISNUMBER(D376),ROUND(D376,8),"")</x:f>
      </x:c>
      <x:c r="J376" s="29" t="n">
        <x:f>IF(ISNUMBER(F376),1,0)</x:f>
        <x:v>0</x:v>
      </x:c>
      <x:c r="K376" s="29" t="n">
        <x:f>IF(COUNTA(A376:F376)=0,0,1)</x:f>
        <x:v>0</x:v>
      </x:c>
    </x:row>
    <x:row r="377" ht="36" customHeight="1">
      <x:c r="A377" s="34"/>
      <x:c r="B377" s="34"/>
      <x:c r="C377" s="35"/>
      <x:c r="D377" s="36"/>
      <x:c r="E377" s="36"/>
      <x:c r="F377" s="37"/>
      <x:c r="G377" s="38" t="n">
        <x:f>IF(K377=0,0,IF(H377="",1,-1))</x:f>
        <x:v>0</x:v>
      </x:c>
      <x:c r="H377" s="33" t="str">
        <x:f>IF(K377=0,"",IF(A377="","Enter an exit ID",IF(IF(IFERROR(OR(CODE(UPPER(LEFT(A377,1)))&lt;65,CODE(UPPER(LEFT(A377,1)))&gt;90),TRUE),TRUE,OR(NOT(ISTEXT(A377)),LEN(A377)&gt;64,LEN(A377)&lt;&gt;LEN(SUBSTITUTE(A377,"*","")),LEN(A377)&lt;&gt;LEN(SUBSTITUTE(A377,"?","")),LEN(A377)&lt;&gt;LEN(SUBSTITUTE(A377,"~","")),LEN(A377)&lt;&gt;LEN(SUBSTITUTE(A377,"=","")),LEN(A377)&lt;&gt;LEN(SUBSTITUTE(A377,"&lt;","")),LEN(A377)&lt;&gt;LEN(SUBSTITUTE(A377,"&gt;","")))),"IDs: text starting with A–Z, up to 64 characters; do not use *, ?, ~, =, &lt; or &gt;. Example: T-001.",IF(COUNTIFS('Exits'!$A$9:$A$608,A377)&lt;&gt;1,"Exit ID is duplicated",IF(B377="","Enter the parent trade ID",IF(IF(IFERROR(OR(CODE(UPPER(LEFT(B377,1)))&lt;65,CODE(UPPER(LEFT(B377,1)))&gt;90),TRUE),TRUE,OR(NOT(ISTEXT(B377)),LEN(B377)&gt;64,LEN(B377)&lt;&gt;LEN(SUBSTITUTE(B377,"*","")),LEN(B377)&lt;&gt;LEN(SUBSTITUTE(B377,"?","")),LEN(B377)&lt;&gt;LEN(SUBSTITUTE(B377,"~","")),LEN(B377)&lt;&gt;LEN(SUBSTITUTE(B377,"=","")),LEN(B377)&lt;&gt;LEN(SUBSTITUTE(B377,"&lt;","")),LEN(B377)&lt;&gt;LEN(SUBSTITUTE(B377,"&gt;","")))),"IDs: text starting with A–Z, up to 64 characters; do not use *, ?, ~, =, &lt; or &gt;. Example: T-001.",IF(COUNTIFS('Trades'!$A$9:$A$208,B377)&lt;&gt;1,"Parent trade ID must match one Trades row",IF(NOT(ISNUMBER(C377)),"Enter a valid closing date/time",IF(OR(C377&lt;1,C377&gt;2958465),"Enter a valid closing date/time",IF(NOT(ISNUMBER(D377)),"Enter a positive closed quantity",IF(OR(D377&lt;=0,D377&gt;1000000,ROUND(D377,8)&lt;&gt;D377),"Enter a positive closed quantity",IF(NOT(ISNUMBER(INDEX('Trades'!$D$9:$D$208,MATCH(B377,'Trades'!$A$9:$A$208,0)))),"Enter a valid opening date/time",IF(C377&lt;INDEX('Trades'!$D$9:$D$208,MATCH(B377,'Trades'!$A$9:$A$208,0)),"Exit precedes the opening",IF(AND(E377&lt;&gt;"",OR(NOT(ISNUMBER(E377)),E377&lt;=0)),"Enter a positive price or leave blank",IF(AND(F377&lt;&gt;"",NOT(ISNUMBER(F377))),"Gross P&amp;L must be numeric or blank",IF(AND(ISNUMBER(F377),OR(ABS(F377)&gt;1000000000,ROUND(F377,2)&lt;&gt;F377)),"Money: at most 2 decimals; absolute input value ≤ 1,000,000,000.",""))))))))))))))))</x:f>
      </x:c>
      <x:c r="I377" s="29" t="str">
        <x:f>IF(ISNUMBER(D377),ROUND(D377,8),"")</x:f>
      </x:c>
      <x:c r="J377" s="29" t="n">
        <x:f>IF(ISNUMBER(F377),1,0)</x:f>
        <x:v>0</x:v>
      </x:c>
      <x:c r="K377" s="29" t="n">
        <x:f>IF(COUNTA(A377:F377)=0,0,1)</x:f>
        <x:v>0</x:v>
      </x:c>
    </x:row>
    <x:row r="378" ht="36" customHeight="1">
      <x:c r="A378" s="34"/>
      <x:c r="B378" s="34"/>
      <x:c r="C378" s="35"/>
      <x:c r="D378" s="36"/>
      <x:c r="E378" s="36"/>
      <x:c r="F378" s="37"/>
      <x:c r="G378" s="38" t="n">
        <x:f>IF(K378=0,0,IF(H378="",1,-1))</x:f>
        <x:v>0</x:v>
      </x:c>
      <x:c r="H378" s="33" t="str">
        <x:f>IF(K378=0,"",IF(A378="","Enter an exit ID",IF(IF(IFERROR(OR(CODE(UPPER(LEFT(A378,1)))&lt;65,CODE(UPPER(LEFT(A378,1)))&gt;90),TRUE),TRUE,OR(NOT(ISTEXT(A378)),LEN(A378)&gt;64,LEN(A378)&lt;&gt;LEN(SUBSTITUTE(A378,"*","")),LEN(A378)&lt;&gt;LEN(SUBSTITUTE(A378,"?","")),LEN(A378)&lt;&gt;LEN(SUBSTITUTE(A378,"~","")),LEN(A378)&lt;&gt;LEN(SUBSTITUTE(A378,"=","")),LEN(A378)&lt;&gt;LEN(SUBSTITUTE(A378,"&lt;","")),LEN(A378)&lt;&gt;LEN(SUBSTITUTE(A378,"&gt;","")))),"IDs: text starting with A–Z, up to 64 characters; do not use *, ?, ~, =, &lt; or &gt;. Example: T-001.",IF(COUNTIFS('Exits'!$A$9:$A$608,A378)&lt;&gt;1,"Exit ID is duplicated",IF(B378="","Enter the parent trade ID",IF(IF(IFERROR(OR(CODE(UPPER(LEFT(B378,1)))&lt;65,CODE(UPPER(LEFT(B378,1)))&gt;90),TRUE),TRUE,OR(NOT(ISTEXT(B378)),LEN(B378)&gt;64,LEN(B378)&lt;&gt;LEN(SUBSTITUTE(B378,"*","")),LEN(B378)&lt;&gt;LEN(SUBSTITUTE(B378,"?","")),LEN(B378)&lt;&gt;LEN(SUBSTITUTE(B378,"~","")),LEN(B378)&lt;&gt;LEN(SUBSTITUTE(B378,"=","")),LEN(B378)&lt;&gt;LEN(SUBSTITUTE(B378,"&lt;","")),LEN(B378)&lt;&gt;LEN(SUBSTITUTE(B378,"&gt;","")))),"IDs: text starting with A–Z, up to 64 characters; do not use *, ?, ~, =, &lt; or &gt;. Example: T-001.",IF(COUNTIFS('Trades'!$A$9:$A$208,B378)&lt;&gt;1,"Parent trade ID must match one Trades row",IF(NOT(ISNUMBER(C378)),"Enter a valid closing date/time",IF(OR(C378&lt;1,C378&gt;2958465),"Enter a valid closing date/time",IF(NOT(ISNUMBER(D378)),"Enter a positive closed quantity",IF(OR(D378&lt;=0,D378&gt;1000000,ROUND(D378,8)&lt;&gt;D378),"Enter a positive closed quantity",IF(NOT(ISNUMBER(INDEX('Trades'!$D$9:$D$208,MATCH(B378,'Trades'!$A$9:$A$208,0)))),"Enter a valid opening date/time",IF(C378&lt;INDEX('Trades'!$D$9:$D$208,MATCH(B378,'Trades'!$A$9:$A$208,0)),"Exit precedes the opening",IF(AND(E378&lt;&gt;"",OR(NOT(ISNUMBER(E378)),E378&lt;=0)),"Enter a positive price or leave blank",IF(AND(F378&lt;&gt;"",NOT(ISNUMBER(F378))),"Gross P&amp;L must be numeric or blank",IF(AND(ISNUMBER(F378),OR(ABS(F378)&gt;1000000000,ROUND(F378,2)&lt;&gt;F378)),"Money: at most 2 decimals; absolute input value ≤ 1,000,000,000.",""))))))))))))))))</x:f>
      </x:c>
      <x:c r="I378" s="29" t="str">
        <x:f>IF(ISNUMBER(D378),ROUND(D378,8),"")</x:f>
      </x:c>
      <x:c r="J378" s="29" t="n">
        <x:f>IF(ISNUMBER(F378),1,0)</x:f>
        <x:v>0</x:v>
      </x:c>
      <x:c r="K378" s="29" t="n">
        <x:f>IF(COUNTA(A378:F378)=0,0,1)</x:f>
        <x:v>0</x:v>
      </x:c>
    </x:row>
    <x:row r="379" ht="36" customHeight="1">
      <x:c r="A379" s="34"/>
      <x:c r="B379" s="34"/>
      <x:c r="C379" s="35"/>
      <x:c r="D379" s="36"/>
      <x:c r="E379" s="36"/>
      <x:c r="F379" s="37"/>
      <x:c r="G379" s="38" t="n">
        <x:f>IF(K379=0,0,IF(H379="",1,-1))</x:f>
        <x:v>0</x:v>
      </x:c>
      <x:c r="H379" s="33" t="str">
        <x:f>IF(K379=0,"",IF(A379="","Enter an exit ID",IF(IF(IFERROR(OR(CODE(UPPER(LEFT(A379,1)))&lt;65,CODE(UPPER(LEFT(A379,1)))&gt;90),TRUE),TRUE,OR(NOT(ISTEXT(A379)),LEN(A379)&gt;64,LEN(A379)&lt;&gt;LEN(SUBSTITUTE(A379,"*","")),LEN(A379)&lt;&gt;LEN(SUBSTITUTE(A379,"?","")),LEN(A379)&lt;&gt;LEN(SUBSTITUTE(A379,"~","")),LEN(A379)&lt;&gt;LEN(SUBSTITUTE(A379,"=","")),LEN(A379)&lt;&gt;LEN(SUBSTITUTE(A379,"&lt;","")),LEN(A379)&lt;&gt;LEN(SUBSTITUTE(A379,"&gt;","")))),"IDs: text starting with A–Z, up to 64 characters; do not use *, ?, ~, =, &lt; or &gt;. Example: T-001.",IF(COUNTIFS('Exits'!$A$9:$A$608,A379)&lt;&gt;1,"Exit ID is duplicated",IF(B379="","Enter the parent trade ID",IF(IF(IFERROR(OR(CODE(UPPER(LEFT(B379,1)))&lt;65,CODE(UPPER(LEFT(B379,1)))&gt;90),TRUE),TRUE,OR(NOT(ISTEXT(B379)),LEN(B379)&gt;64,LEN(B379)&lt;&gt;LEN(SUBSTITUTE(B379,"*","")),LEN(B379)&lt;&gt;LEN(SUBSTITUTE(B379,"?","")),LEN(B379)&lt;&gt;LEN(SUBSTITUTE(B379,"~","")),LEN(B379)&lt;&gt;LEN(SUBSTITUTE(B379,"=","")),LEN(B379)&lt;&gt;LEN(SUBSTITUTE(B379,"&lt;","")),LEN(B379)&lt;&gt;LEN(SUBSTITUTE(B379,"&gt;","")))),"IDs: text starting with A–Z, up to 64 characters; do not use *, ?, ~, =, &lt; or &gt;. Example: T-001.",IF(COUNTIFS('Trades'!$A$9:$A$208,B379)&lt;&gt;1,"Parent trade ID must match one Trades row",IF(NOT(ISNUMBER(C379)),"Enter a valid closing date/time",IF(OR(C379&lt;1,C379&gt;2958465),"Enter a valid closing date/time",IF(NOT(ISNUMBER(D379)),"Enter a positive closed quantity",IF(OR(D379&lt;=0,D379&gt;1000000,ROUND(D379,8)&lt;&gt;D379),"Enter a positive closed quantity",IF(NOT(ISNUMBER(INDEX('Trades'!$D$9:$D$208,MATCH(B379,'Trades'!$A$9:$A$208,0)))),"Enter a valid opening date/time",IF(C379&lt;INDEX('Trades'!$D$9:$D$208,MATCH(B379,'Trades'!$A$9:$A$208,0)),"Exit precedes the opening",IF(AND(E379&lt;&gt;"",OR(NOT(ISNUMBER(E379)),E379&lt;=0)),"Enter a positive price or leave blank",IF(AND(F379&lt;&gt;"",NOT(ISNUMBER(F379))),"Gross P&amp;L must be numeric or blank",IF(AND(ISNUMBER(F379),OR(ABS(F379)&gt;1000000000,ROUND(F379,2)&lt;&gt;F379)),"Money: at most 2 decimals; absolute input value ≤ 1,000,000,000.",""))))))))))))))))</x:f>
      </x:c>
      <x:c r="I379" s="29" t="str">
        <x:f>IF(ISNUMBER(D379),ROUND(D379,8),"")</x:f>
      </x:c>
      <x:c r="J379" s="29" t="n">
        <x:f>IF(ISNUMBER(F379),1,0)</x:f>
        <x:v>0</x:v>
      </x:c>
      <x:c r="K379" s="29" t="n">
        <x:f>IF(COUNTA(A379:F379)=0,0,1)</x:f>
        <x:v>0</x:v>
      </x:c>
    </x:row>
    <x:row r="380" ht="36" customHeight="1">
      <x:c r="A380" s="34"/>
      <x:c r="B380" s="34"/>
      <x:c r="C380" s="35"/>
      <x:c r="D380" s="36"/>
      <x:c r="E380" s="36"/>
      <x:c r="F380" s="37"/>
      <x:c r="G380" s="38" t="n">
        <x:f>IF(K380=0,0,IF(H380="",1,-1))</x:f>
        <x:v>0</x:v>
      </x:c>
      <x:c r="H380" s="33" t="str">
        <x:f>IF(K380=0,"",IF(A380="","Enter an exit ID",IF(IF(IFERROR(OR(CODE(UPPER(LEFT(A380,1)))&lt;65,CODE(UPPER(LEFT(A380,1)))&gt;90),TRUE),TRUE,OR(NOT(ISTEXT(A380)),LEN(A380)&gt;64,LEN(A380)&lt;&gt;LEN(SUBSTITUTE(A380,"*","")),LEN(A380)&lt;&gt;LEN(SUBSTITUTE(A380,"?","")),LEN(A380)&lt;&gt;LEN(SUBSTITUTE(A380,"~","")),LEN(A380)&lt;&gt;LEN(SUBSTITUTE(A380,"=","")),LEN(A380)&lt;&gt;LEN(SUBSTITUTE(A380,"&lt;","")),LEN(A380)&lt;&gt;LEN(SUBSTITUTE(A380,"&gt;","")))),"IDs: text starting with A–Z, up to 64 characters; do not use *, ?, ~, =, &lt; or &gt;. Example: T-001.",IF(COUNTIFS('Exits'!$A$9:$A$608,A380)&lt;&gt;1,"Exit ID is duplicated",IF(B380="","Enter the parent trade ID",IF(IF(IFERROR(OR(CODE(UPPER(LEFT(B380,1)))&lt;65,CODE(UPPER(LEFT(B380,1)))&gt;90),TRUE),TRUE,OR(NOT(ISTEXT(B380)),LEN(B380)&gt;64,LEN(B380)&lt;&gt;LEN(SUBSTITUTE(B380,"*","")),LEN(B380)&lt;&gt;LEN(SUBSTITUTE(B380,"?","")),LEN(B380)&lt;&gt;LEN(SUBSTITUTE(B380,"~","")),LEN(B380)&lt;&gt;LEN(SUBSTITUTE(B380,"=","")),LEN(B380)&lt;&gt;LEN(SUBSTITUTE(B380,"&lt;","")),LEN(B380)&lt;&gt;LEN(SUBSTITUTE(B380,"&gt;","")))),"IDs: text starting with A–Z, up to 64 characters; do not use *, ?, ~, =, &lt; or &gt;. Example: T-001.",IF(COUNTIFS('Trades'!$A$9:$A$208,B380)&lt;&gt;1,"Parent trade ID must match one Trades row",IF(NOT(ISNUMBER(C380)),"Enter a valid closing date/time",IF(OR(C380&lt;1,C380&gt;2958465),"Enter a valid closing date/time",IF(NOT(ISNUMBER(D380)),"Enter a positive closed quantity",IF(OR(D380&lt;=0,D380&gt;1000000,ROUND(D380,8)&lt;&gt;D380),"Enter a positive closed quantity",IF(NOT(ISNUMBER(INDEX('Trades'!$D$9:$D$208,MATCH(B380,'Trades'!$A$9:$A$208,0)))),"Enter a valid opening date/time",IF(C380&lt;INDEX('Trades'!$D$9:$D$208,MATCH(B380,'Trades'!$A$9:$A$208,0)),"Exit precedes the opening",IF(AND(E380&lt;&gt;"",OR(NOT(ISNUMBER(E380)),E380&lt;=0)),"Enter a positive price or leave blank",IF(AND(F380&lt;&gt;"",NOT(ISNUMBER(F380))),"Gross P&amp;L must be numeric or blank",IF(AND(ISNUMBER(F380),OR(ABS(F380)&gt;1000000000,ROUND(F380,2)&lt;&gt;F380)),"Money: at most 2 decimals; absolute input value ≤ 1,000,000,000.",""))))))))))))))))</x:f>
      </x:c>
      <x:c r="I380" s="29" t="str">
        <x:f>IF(ISNUMBER(D380),ROUND(D380,8),"")</x:f>
      </x:c>
      <x:c r="J380" s="29" t="n">
        <x:f>IF(ISNUMBER(F380),1,0)</x:f>
        <x:v>0</x:v>
      </x:c>
      <x:c r="K380" s="29" t="n">
        <x:f>IF(COUNTA(A380:F380)=0,0,1)</x:f>
        <x:v>0</x:v>
      </x:c>
    </x:row>
    <x:row r="381" ht="36" customHeight="1">
      <x:c r="A381" s="34"/>
      <x:c r="B381" s="34"/>
      <x:c r="C381" s="35"/>
      <x:c r="D381" s="36"/>
      <x:c r="E381" s="36"/>
      <x:c r="F381" s="37"/>
      <x:c r="G381" s="38" t="n">
        <x:f>IF(K381=0,0,IF(H381="",1,-1))</x:f>
        <x:v>0</x:v>
      </x:c>
      <x:c r="H381" s="33" t="str">
        <x:f>IF(K381=0,"",IF(A381="","Enter an exit ID",IF(IF(IFERROR(OR(CODE(UPPER(LEFT(A381,1)))&lt;65,CODE(UPPER(LEFT(A381,1)))&gt;90),TRUE),TRUE,OR(NOT(ISTEXT(A381)),LEN(A381)&gt;64,LEN(A381)&lt;&gt;LEN(SUBSTITUTE(A381,"*","")),LEN(A381)&lt;&gt;LEN(SUBSTITUTE(A381,"?","")),LEN(A381)&lt;&gt;LEN(SUBSTITUTE(A381,"~","")),LEN(A381)&lt;&gt;LEN(SUBSTITUTE(A381,"=","")),LEN(A381)&lt;&gt;LEN(SUBSTITUTE(A381,"&lt;","")),LEN(A381)&lt;&gt;LEN(SUBSTITUTE(A381,"&gt;","")))),"IDs: text starting with A–Z, up to 64 characters; do not use *, ?, ~, =, &lt; or &gt;. Example: T-001.",IF(COUNTIFS('Exits'!$A$9:$A$608,A381)&lt;&gt;1,"Exit ID is duplicated",IF(B381="","Enter the parent trade ID",IF(IF(IFERROR(OR(CODE(UPPER(LEFT(B381,1)))&lt;65,CODE(UPPER(LEFT(B381,1)))&gt;90),TRUE),TRUE,OR(NOT(ISTEXT(B381)),LEN(B381)&gt;64,LEN(B381)&lt;&gt;LEN(SUBSTITUTE(B381,"*","")),LEN(B381)&lt;&gt;LEN(SUBSTITUTE(B381,"?","")),LEN(B381)&lt;&gt;LEN(SUBSTITUTE(B381,"~","")),LEN(B381)&lt;&gt;LEN(SUBSTITUTE(B381,"=","")),LEN(B381)&lt;&gt;LEN(SUBSTITUTE(B381,"&lt;","")),LEN(B381)&lt;&gt;LEN(SUBSTITUTE(B381,"&gt;","")))),"IDs: text starting with A–Z, up to 64 characters; do not use *, ?, ~, =, &lt; or &gt;. Example: T-001.",IF(COUNTIFS('Trades'!$A$9:$A$208,B381)&lt;&gt;1,"Parent trade ID must match one Trades row",IF(NOT(ISNUMBER(C381)),"Enter a valid closing date/time",IF(OR(C381&lt;1,C381&gt;2958465),"Enter a valid closing date/time",IF(NOT(ISNUMBER(D381)),"Enter a positive closed quantity",IF(OR(D381&lt;=0,D381&gt;1000000,ROUND(D381,8)&lt;&gt;D381),"Enter a positive closed quantity",IF(NOT(ISNUMBER(INDEX('Trades'!$D$9:$D$208,MATCH(B381,'Trades'!$A$9:$A$208,0)))),"Enter a valid opening date/time",IF(C381&lt;INDEX('Trades'!$D$9:$D$208,MATCH(B381,'Trades'!$A$9:$A$208,0)),"Exit precedes the opening",IF(AND(E381&lt;&gt;"",OR(NOT(ISNUMBER(E381)),E381&lt;=0)),"Enter a positive price or leave blank",IF(AND(F381&lt;&gt;"",NOT(ISNUMBER(F381))),"Gross P&amp;L must be numeric or blank",IF(AND(ISNUMBER(F381),OR(ABS(F381)&gt;1000000000,ROUND(F381,2)&lt;&gt;F381)),"Money: at most 2 decimals; absolute input value ≤ 1,000,000,000.",""))))))))))))))))</x:f>
      </x:c>
      <x:c r="I381" s="29" t="str">
        <x:f>IF(ISNUMBER(D381),ROUND(D381,8),"")</x:f>
      </x:c>
      <x:c r="J381" s="29" t="n">
        <x:f>IF(ISNUMBER(F381),1,0)</x:f>
        <x:v>0</x:v>
      </x:c>
      <x:c r="K381" s="29" t="n">
        <x:f>IF(COUNTA(A381:F381)=0,0,1)</x:f>
        <x:v>0</x:v>
      </x:c>
    </x:row>
    <x:row r="382" ht="36" customHeight="1">
      <x:c r="A382" s="34"/>
      <x:c r="B382" s="34"/>
      <x:c r="C382" s="35"/>
      <x:c r="D382" s="36"/>
      <x:c r="E382" s="36"/>
      <x:c r="F382" s="37"/>
      <x:c r="G382" s="38" t="n">
        <x:f>IF(K382=0,0,IF(H382="",1,-1))</x:f>
        <x:v>0</x:v>
      </x:c>
      <x:c r="H382" s="33" t="str">
        <x:f>IF(K382=0,"",IF(A382="","Enter an exit ID",IF(IF(IFERROR(OR(CODE(UPPER(LEFT(A382,1)))&lt;65,CODE(UPPER(LEFT(A382,1)))&gt;90),TRUE),TRUE,OR(NOT(ISTEXT(A382)),LEN(A382)&gt;64,LEN(A382)&lt;&gt;LEN(SUBSTITUTE(A382,"*","")),LEN(A382)&lt;&gt;LEN(SUBSTITUTE(A382,"?","")),LEN(A382)&lt;&gt;LEN(SUBSTITUTE(A382,"~","")),LEN(A382)&lt;&gt;LEN(SUBSTITUTE(A382,"=","")),LEN(A382)&lt;&gt;LEN(SUBSTITUTE(A382,"&lt;","")),LEN(A382)&lt;&gt;LEN(SUBSTITUTE(A382,"&gt;","")))),"IDs: text starting with A–Z, up to 64 characters; do not use *, ?, ~, =, &lt; or &gt;. Example: T-001.",IF(COUNTIFS('Exits'!$A$9:$A$608,A382)&lt;&gt;1,"Exit ID is duplicated",IF(B382="","Enter the parent trade ID",IF(IF(IFERROR(OR(CODE(UPPER(LEFT(B382,1)))&lt;65,CODE(UPPER(LEFT(B382,1)))&gt;90),TRUE),TRUE,OR(NOT(ISTEXT(B382)),LEN(B382)&gt;64,LEN(B382)&lt;&gt;LEN(SUBSTITUTE(B382,"*","")),LEN(B382)&lt;&gt;LEN(SUBSTITUTE(B382,"?","")),LEN(B382)&lt;&gt;LEN(SUBSTITUTE(B382,"~","")),LEN(B382)&lt;&gt;LEN(SUBSTITUTE(B382,"=","")),LEN(B382)&lt;&gt;LEN(SUBSTITUTE(B382,"&lt;","")),LEN(B382)&lt;&gt;LEN(SUBSTITUTE(B382,"&gt;","")))),"IDs: text starting with A–Z, up to 64 characters; do not use *, ?, ~, =, &lt; or &gt;. Example: T-001.",IF(COUNTIFS('Trades'!$A$9:$A$208,B382)&lt;&gt;1,"Parent trade ID must match one Trades row",IF(NOT(ISNUMBER(C382)),"Enter a valid closing date/time",IF(OR(C382&lt;1,C382&gt;2958465),"Enter a valid closing date/time",IF(NOT(ISNUMBER(D382)),"Enter a positive closed quantity",IF(OR(D382&lt;=0,D382&gt;1000000,ROUND(D382,8)&lt;&gt;D382),"Enter a positive closed quantity",IF(NOT(ISNUMBER(INDEX('Trades'!$D$9:$D$208,MATCH(B382,'Trades'!$A$9:$A$208,0)))),"Enter a valid opening date/time",IF(C382&lt;INDEX('Trades'!$D$9:$D$208,MATCH(B382,'Trades'!$A$9:$A$208,0)),"Exit precedes the opening",IF(AND(E382&lt;&gt;"",OR(NOT(ISNUMBER(E382)),E382&lt;=0)),"Enter a positive price or leave blank",IF(AND(F382&lt;&gt;"",NOT(ISNUMBER(F382))),"Gross P&amp;L must be numeric or blank",IF(AND(ISNUMBER(F382),OR(ABS(F382)&gt;1000000000,ROUND(F382,2)&lt;&gt;F382)),"Money: at most 2 decimals; absolute input value ≤ 1,000,000,000.",""))))))))))))))))</x:f>
      </x:c>
      <x:c r="I382" s="29" t="str">
        <x:f>IF(ISNUMBER(D382),ROUND(D382,8),"")</x:f>
      </x:c>
      <x:c r="J382" s="29" t="n">
        <x:f>IF(ISNUMBER(F382),1,0)</x:f>
        <x:v>0</x:v>
      </x:c>
      <x:c r="K382" s="29" t="n">
        <x:f>IF(COUNTA(A382:F382)=0,0,1)</x:f>
        <x:v>0</x:v>
      </x:c>
    </x:row>
    <x:row r="383" ht="36" customHeight="1">
      <x:c r="A383" s="34"/>
      <x:c r="B383" s="34"/>
      <x:c r="C383" s="35"/>
      <x:c r="D383" s="36"/>
      <x:c r="E383" s="36"/>
      <x:c r="F383" s="37"/>
      <x:c r="G383" s="38" t="n">
        <x:f>IF(K383=0,0,IF(H383="",1,-1))</x:f>
        <x:v>0</x:v>
      </x:c>
      <x:c r="H383" s="33" t="str">
        <x:f>IF(K383=0,"",IF(A383="","Enter an exit ID",IF(IF(IFERROR(OR(CODE(UPPER(LEFT(A383,1)))&lt;65,CODE(UPPER(LEFT(A383,1)))&gt;90),TRUE),TRUE,OR(NOT(ISTEXT(A383)),LEN(A383)&gt;64,LEN(A383)&lt;&gt;LEN(SUBSTITUTE(A383,"*","")),LEN(A383)&lt;&gt;LEN(SUBSTITUTE(A383,"?","")),LEN(A383)&lt;&gt;LEN(SUBSTITUTE(A383,"~","")),LEN(A383)&lt;&gt;LEN(SUBSTITUTE(A383,"=","")),LEN(A383)&lt;&gt;LEN(SUBSTITUTE(A383,"&lt;","")),LEN(A383)&lt;&gt;LEN(SUBSTITUTE(A383,"&gt;","")))),"IDs: text starting with A–Z, up to 64 characters; do not use *, ?, ~, =, &lt; or &gt;. Example: T-001.",IF(COUNTIFS('Exits'!$A$9:$A$608,A383)&lt;&gt;1,"Exit ID is duplicated",IF(B383="","Enter the parent trade ID",IF(IF(IFERROR(OR(CODE(UPPER(LEFT(B383,1)))&lt;65,CODE(UPPER(LEFT(B383,1)))&gt;90),TRUE),TRUE,OR(NOT(ISTEXT(B383)),LEN(B383)&gt;64,LEN(B383)&lt;&gt;LEN(SUBSTITUTE(B383,"*","")),LEN(B383)&lt;&gt;LEN(SUBSTITUTE(B383,"?","")),LEN(B383)&lt;&gt;LEN(SUBSTITUTE(B383,"~","")),LEN(B383)&lt;&gt;LEN(SUBSTITUTE(B383,"=","")),LEN(B383)&lt;&gt;LEN(SUBSTITUTE(B383,"&lt;","")),LEN(B383)&lt;&gt;LEN(SUBSTITUTE(B383,"&gt;","")))),"IDs: text starting with A–Z, up to 64 characters; do not use *, ?, ~, =, &lt; or &gt;. Example: T-001.",IF(COUNTIFS('Trades'!$A$9:$A$208,B383)&lt;&gt;1,"Parent trade ID must match one Trades row",IF(NOT(ISNUMBER(C383)),"Enter a valid closing date/time",IF(OR(C383&lt;1,C383&gt;2958465),"Enter a valid closing date/time",IF(NOT(ISNUMBER(D383)),"Enter a positive closed quantity",IF(OR(D383&lt;=0,D383&gt;1000000,ROUND(D383,8)&lt;&gt;D383),"Enter a positive closed quantity",IF(NOT(ISNUMBER(INDEX('Trades'!$D$9:$D$208,MATCH(B383,'Trades'!$A$9:$A$208,0)))),"Enter a valid opening date/time",IF(C383&lt;INDEX('Trades'!$D$9:$D$208,MATCH(B383,'Trades'!$A$9:$A$208,0)),"Exit precedes the opening",IF(AND(E383&lt;&gt;"",OR(NOT(ISNUMBER(E383)),E383&lt;=0)),"Enter a positive price or leave blank",IF(AND(F383&lt;&gt;"",NOT(ISNUMBER(F383))),"Gross P&amp;L must be numeric or blank",IF(AND(ISNUMBER(F383),OR(ABS(F383)&gt;1000000000,ROUND(F383,2)&lt;&gt;F383)),"Money: at most 2 decimals; absolute input value ≤ 1,000,000,000.",""))))))))))))))))</x:f>
      </x:c>
      <x:c r="I383" s="29" t="str">
        <x:f>IF(ISNUMBER(D383),ROUND(D383,8),"")</x:f>
      </x:c>
      <x:c r="J383" s="29" t="n">
        <x:f>IF(ISNUMBER(F383),1,0)</x:f>
        <x:v>0</x:v>
      </x:c>
      <x:c r="K383" s="29" t="n">
        <x:f>IF(COUNTA(A383:F383)=0,0,1)</x:f>
        <x:v>0</x:v>
      </x:c>
    </x:row>
    <x:row r="384" ht="36" customHeight="1">
      <x:c r="A384" s="34"/>
      <x:c r="B384" s="34"/>
      <x:c r="C384" s="35"/>
      <x:c r="D384" s="36"/>
      <x:c r="E384" s="36"/>
      <x:c r="F384" s="37"/>
      <x:c r="G384" s="38" t="n">
        <x:f>IF(K384=0,0,IF(H384="",1,-1))</x:f>
        <x:v>0</x:v>
      </x:c>
      <x:c r="H384" s="33" t="str">
        <x:f>IF(K384=0,"",IF(A384="","Enter an exit ID",IF(IF(IFERROR(OR(CODE(UPPER(LEFT(A384,1)))&lt;65,CODE(UPPER(LEFT(A384,1)))&gt;90),TRUE),TRUE,OR(NOT(ISTEXT(A384)),LEN(A384)&gt;64,LEN(A384)&lt;&gt;LEN(SUBSTITUTE(A384,"*","")),LEN(A384)&lt;&gt;LEN(SUBSTITUTE(A384,"?","")),LEN(A384)&lt;&gt;LEN(SUBSTITUTE(A384,"~","")),LEN(A384)&lt;&gt;LEN(SUBSTITUTE(A384,"=","")),LEN(A384)&lt;&gt;LEN(SUBSTITUTE(A384,"&lt;","")),LEN(A384)&lt;&gt;LEN(SUBSTITUTE(A384,"&gt;","")))),"IDs: text starting with A–Z, up to 64 characters; do not use *, ?, ~, =, &lt; or &gt;. Example: T-001.",IF(COUNTIFS('Exits'!$A$9:$A$608,A384)&lt;&gt;1,"Exit ID is duplicated",IF(B384="","Enter the parent trade ID",IF(IF(IFERROR(OR(CODE(UPPER(LEFT(B384,1)))&lt;65,CODE(UPPER(LEFT(B384,1)))&gt;90),TRUE),TRUE,OR(NOT(ISTEXT(B384)),LEN(B384)&gt;64,LEN(B384)&lt;&gt;LEN(SUBSTITUTE(B384,"*","")),LEN(B384)&lt;&gt;LEN(SUBSTITUTE(B384,"?","")),LEN(B384)&lt;&gt;LEN(SUBSTITUTE(B384,"~","")),LEN(B384)&lt;&gt;LEN(SUBSTITUTE(B384,"=","")),LEN(B384)&lt;&gt;LEN(SUBSTITUTE(B384,"&lt;","")),LEN(B384)&lt;&gt;LEN(SUBSTITUTE(B384,"&gt;","")))),"IDs: text starting with A–Z, up to 64 characters; do not use *, ?, ~, =, &lt; or &gt;. Example: T-001.",IF(COUNTIFS('Trades'!$A$9:$A$208,B384)&lt;&gt;1,"Parent trade ID must match one Trades row",IF(NOT(ISNUMBER(C384)),"Enter a valid closing date/time",IF(OR(C384&lt;1,C384&gt;2958465),"Enter a valid closing date/time",IF(NOT(ISNUMBER(D384)),"Enter a positive closed quantity",IF(OR(D384&lt;=0,D384&gt;1000000,ROUND(D384,8)&lt;&gt;D384),"Enter a positive closed quantity",IF(NOT(ISNUMBER(INDEX('Trades'!$D$9:$D$208,MATCH(B384,'Trades'!$A$9:$A$208,0)))),"Enter a valid opening date/time",IF(C384&lt;INDEX('Trades'!$D$9:$D$208,MATCH(B384,'Trades'!$A$9:$A$208,0)),"Exit precedes the opening",IF(AND(E384&lt;&gt;"",OR(NOT(ISNUMBER(E384)),E384&lt;=0)),"Enter a positive price or leave blank",IF(AND(F384&lt;&gt;"",NOT(ISNUMBER(F384))),"Gross P&amp;L must be numeric or blank",IF(AND(ISNUMBER(F384),OR(ABS(F384)&gt;1000000000,ROUND(F384,2)&lt;&gt;F384)),"Money: at most 2 decimals; absolute input value ≤ 1,000,000,000.",""))))))))))))))))</x:f>
      </x:c>
      <x:c r="I384" s="29" t="str">
        <x:f>IF(ISNUMBER(D384),ROUND(D384,8),"")</x:f>
      </x:c>
      <x:c r="J384" s="29" t="n">
        <x:f>IF(ISNUMBER(F384),1,0)</x:f>
        <x:v>0</x:v>
      </x:c>
      <x:c r="K384" s="29" t="n">
        <x:f>IF(COUNTA(A384:F384)=0,0,1)</x:f>
        <x:v>0</x:v>
      </x:c>
    </x:row>
    <x:row r="385" ht="36" customHeight="1">
      <x:c r="A385" s="34"/>
      <x:c r="B385" s="34"/>
      <x:c r="C385" s="35"/>
      <x:c r="D385" s="36"/>
      <x:c r="E385" s="36"/>
      <x:c r="F385" s="37"/>
      <x:c r="G385" s="38" t="n">
        <x:f>IF(K385=0,0,IF(H385="",1,-1))</x:f>
        <x:v>0</x:v>
      </x:c>
      <x:c r="H385" s="33" t="str">
        <x:f>IF(K385=0,"",IF(A385="","Enter an exit ID",IF(IF(IFERROR(OR(CODE(UPPER(LEFT(A385,1)))&lt;65,CODE(UPPER(LEFT(A385,1)))&gt;90),TRUE),TRUE,OR(NOT(ISTEXT(A385)),LEN(A385)&gt;64,LEN(A385)&lt;&gt;LEN(SUBSTITUTE(A385,"*","")),LEN(A385)&lt;&gt;LEN(SUBSTITUTE(A385,"?","")),LEN(A385)&lt;&gt;LEN(SUBSTITUTE(A385,"~","")),LEN(A385)&lt;&gt;LEN(SUBSTITUTE(A385,"=","")),LEN(A385)&lt;&gt;LEN(SUBSTITUTE(A385,"&lt;","")),LEN(A385)&lt;&gt;LEN(SUBSTITUTE(A385,"&gt;","")))),"IDs: text starting with A–Z, up to 64 characters; do not use *, ?, ~, =, &lt; or &gt;. Example: T-001.",IF(COUNTIFS('Exits'!$A$9:$A$608,A385)&lt;&gt;1,"Exit ID is duplicated",IF(B385="","Enter the parent trade ID",IF(IF(IFERROR(OR(CODE(UPPER(LEFT(B385,1)))&lt;65,CODE(UPPER(LEFT(B385,1)))&gt;90),TRUE),TRUE,OR(NOT(ISTEXT(B385)),LEN(B385)&gt;64,LEN(B385)&lt;&gt;LEN(SUBSTITUTE(B385,"*","")),LEN(B385)&lt;&gt;LEN(SUBSTITUTE(B385,"?","")),LEN(B385)&lt;&gt;LEN(SUBSTITUTE(B385,"~","")),LEN(B385)&lt;&gt;LEN(SUBSTITUTE(B385,"=","")),LEN(B385)&lt;&gt;LEN(SUBSTITUTE(B385,"&lt;","")),LEN(B385)&lt;&gt;LEN(SUBSTITUTE(B385,"&gt;","")))),"IDs: text starting with A–Z, up to 64 characters; do not use *, ?, ~, =, &lt; or &gt;. Example: T-001.",IF(COUNTIFS('Trades'!$A$9:$A$208,B385)&lt;&gt;1,"Parent trade ID must match one Trades row",IF(NOT(ISNUMBER(C385)),"Enter a valid closing date/time",IF(OR(C385&lt;1,C385&gt;2958465),"Enter a valid closing date/time",IF(NOT(ISNUMBER(D385)),"Enter a positive closed quantity",IF(OR(D385&lt;=0,D385&gt;1000000,ROUND(D385,8)&lt;&gt;D385),"Enter a positive closed quantity",IF(NOT(ISNUMBER(INDEX('Trades'!$D$9:$D$208,MATCH(B385,'Trades'!$A$9:$A$208,0)))),"Enter a valid opening date/time",IF(C385&lt;INDEX('Trades'!$D$9:$D$208,MATCH(B385,'Trades'!$A$9:$A$208,0)),"Exit precedes the opening",IF(AND(E385&lt;&gt;"",OR(NOT(ISNUMBER(E385)),E385&lt;=0)),"Enter a positive price or leave blank",IF(AND(F385&lt;&gt;"",NOT(ISNUMBER(F385))),"Gross P&amp;L must be numeric or blank",IF(AND(ISNUMBER(F385),OR(ABS(F385)&gt;1000000000,ROUND(F385,2)&lt;&gt;F385)),"Money: at most 2 decimals; absolute input value ≤ 1,000,000,000.",""))))))))))))))))</x:f>
      </x:c>
      <x:c r="I385" s="29" t="str">
        <x:f>IF(ISNUMBER(D385),ROUND(D385,8),"")</x:f>
      </x:c>
      <x:c r="J385" s="29" t="n">
        <x:f>IF(ISNUMBER(F385),1,0)</x:f>
        <x:v>0</x:v>
      </x:c>
      <x:c r="K385" s="29" t="n">
        <x:f>IF(COUNTA(A385:F385)=0,0,1)</x:f>
        <x:v>0</x:v>
      </x:c>
    </x:row>
    <x:row r="386" ht="36" customHeight="1">
      <x:c r="A386" s="34"/>
      <x:c r="B386" s="34"/>
      <x:c r="C386" s="35"/>
      <x:c r="D386" s="36"/>
      <x:c r="E386" s="36"/>
      <x:c r="F386" s="37"/>
      <x:c r="G386" s="38" t="n">
        <x:f>IF(K386=0,0,IF(H386="",1,-1))</x:f>
        <x:v>0</x:v>
      </x:c>
      <x:c r="H386" s="33" t="str">
        <x:f>IF(K386=0,"",IF(A386="","Enter an exit ID",IF(IF(IFERROR(OR(CODE(UPPER(LEFT(A386,1)))&lt;65,CODE(UPPER(LEFT(A386,1)))&gt;90),TRUE),TRUE,OR(NOT(ISTEXT(A386)),LEN(A386)&gt;64,LEN(A386)&lt;&gt;LEN(SUBSTITUTE(A386,"*","")),LEN(A386)&lt;&gt;LEN(SUBSTITUTE(A386,"?","")),LEN(A386)&lt;&gt;LEN(SUBSTITUTE(A386,"~","")),LEN(A386)&lt;&gt;LEN(SUBSTITUTE(A386,"=","")),LEN(A386)&lt;&gt;LEN(SUBSTITUTE(A386,"&lt;","")),LEN(A386)&lt;&gt;LEN(SUBSTITUTE(A386,"&gt;","")))),"IDs: text starting with A–Z, up to 64 characters; do not use *, ?, ~, =, &lt; or &gt;. Example: T-001.",IF(COUNTIFS('Exits'!$A$9:$A$608,A386)&lt;&gt;1,"Exit ID is duplicated",IF(B386="","Enter the parent trade ID",IF(IF(IFERROR(OR(CODE(UPPER(LEFT(B386,1)))&lt;65,CODE(UPPER(LEFT(B386,1)))&gt;90),TRUE),TRUE,OR(NOT(ISTEXT(B386)),LEN(B386)&gt;64,LEN(B386)&lt;&gt;LEN(SUBSTITUTE(B386,"*","")),LEN(B386)&lt;&gt;LEN(SUBSTITUTE(B386,"?","")),LEN(B386)&lt;&gt;LEN(SUBSTITUTE(B386,"~","")),LEN(B386)&lt;&gt;LEN(SUBSTITUTE(B386,"=","")),LEN(B386)&lt;&gt;LEN(SUBSTITUTE(B386,"&lt;","")),LEN(B386)&lt;&gt;LEN(SUBSTITUTE(B386,"&gt;","")))),"IDs: text starting with A–Z, up to 64 characters; do not use *, ?, ~, =, &lt; or &gt;. Example: T-001.",IF(COUNTIFS('Trades'!$A$9:$A$208,B386)&lt;&gt;1,"Parent trade ID must match one Trades row",IF(NOT(ISNUMBER(C386)),"Enter a valid closing date/time",IF(OR(C386&lt;1,C386&gt;2958465),"Enter a valid closing date/time",IF(NOT(ISNUMBER(D386)),"Enter a positive closed quantity",IF(OR(D386&lt;=0,D386&gt;1000000,ROUND(D386,8)&lt;&gt;D386),"Enter a positive closed quantity",IF(NOT(ISNUMBER(INDEX('Trades'!$D$9:$D$208,MATCH(B386,'Trades'!$A$9:$A$208,0)))),"Enter a valid opening date/time",IF(C386&lt;INDEX('Trades'!$D$9:$D$208,MATCH(B386,'Trades'!$A$9:$A$208,0)),"Exit precedes the opening",IF(AND(E386&lt;&gt;"",OR(NOT(ISNUMBER(E386)),E386&lt;=0)),"Enter a positive price or leave blank",IF(AND(F386&lt;&gt;"",NOT(ISNUMBER(F386))),"Gross P&amp;L must be numeric or blank",IF(AND(ISNUMBER(F386),OR(ABS(F386)&gt;1000000000,ROUND(F386,2)&lt;&gt;F386)),"Money: at most 2 decimals; absolute input value ≤ 1,000,000,000.",""))))))))))))))))</x:f>
      </x:c>
      <x:c r="I386" s="29" t="str">
        <x:f>IF(ISNUMBER(D386),ROUND(D386,8),"")</x:f>
      </x:c>
      <x:c r="J386" s="29" t="n">
        <x:f>IF(ISNUMBER(F386),1,0)</x:f>
        <x:v>0</x:v>
      </x:c>
      <x:c r="K386" s="29" t="n">
        <x:f>IF(COUNTA(A386:F386)=0,0,1)</x:f>
        <x:v>0</x:v>
      </x:c>
    </x:row>
    <x:row r="387" ht="36" customHeight="1">
      <x:c r="A387" s="34"/>
      <x:c r="B387" s="34"/>
      <x:c r="C387" s="35"/>
      <x:c r="D387" s="36"/>
      <x:c r="E387" s="36"/>
      <x:c r="F387" s="37"/>
      <x:c r="G387" s="38" t="n">
        <x:f>IF(K387=0,0,IF(H387="",1,-1))</x:f>
        <x:v>0</x:v>
      </x:c>
      <x:c r="H387" s="33" t="str">
        <x:f>IF(K387=0,"",IF(A387="","Enter an exit ID",IF(IF(IFERROR(OR(CODE(UPPER(LEFT(A387,1)))&lt;65,CODE(UPPER(LEFT(A387,1)))&gt;90),TRUE),TRUE,OR(NOT(ISTEXT(A387)),LEN(A387)&gt;64,LEN(A387)&lt;&gt;LEN(SUBSTITUTE(A387,"*","")),LEN(A387)&lt;&gt;LEN(SUBSTITUTE(A387,"?","")),LEN(A387)&lt;&gt;LEN(SUBSTITUTE(A387,"~","")),LEN(A387)&lt;&gt;LEN(SUBSTITUTE(A387,"=","")),LEN(A387)&lt;&gt;LEN(SUBSTITUTE(A387,"&lt;","")),LEN(A387)&lt;&gt;LEN(SUBSTITUTE(A387,"&gt;","")))),"IDs: text starting with A–Z, up to 64 characters; do not use *, ?, ~, =, &lt; or &gt;. Example: T-001.",IF(COUNTIFS('Exits'!$A$9:$A$608,A387)&lt;&gt;1,"Exit ID is duplicated",IF(B387="","Enter the parent trade ID",IF(IF(IFERROR(OR(CODE(UPPER(LEFT(B387,1)))&lt;65,CODE(UPPER(LEFT(B387,1)))&gt;90),TRUE),TRUE,OR(NOT(ISTEXT(B387)),LEN(B387)&gt;64,LEN(B387)&lt;&gt;LEN(SUBSTITUTE(B387,"*","")),LEN(B387)&lt;&gt;LEN(SUBSTITUTE(B387,"?","")),LEN(B387)&lt;&gt;LEN(SUBSTITUTE(B387,"~","")),LEN(B387)&lt;&gt;LEN(SUBSTITUTE(B387,"=","")),LEN(B387)&lt;&gt;LEN(SUBSTITUTE(B387,"&lt;","")),LEN(B387)&lt;&gt;LEN(SUBSTITUTE(B387,"&gt;","")))),"IDs: text starting with A–Z, up to 64 characters; do not use *, ?, ~, =, &lt; or &gt;. Example: T-001.",IF(COUNTIFS('Trades'!$A$9:$A$208,B387)&lt;&gt;1,"Parent trade ID must match one Trades row",IF(NOT(ISNUMBER(C387)),"Enter a valid closing date/time",IF(OR(C387&lt;1,C387&gt;2958465),"Enter a valid closing date/time",IF(NOT(ISNUMBER(D387)),"Enter a positive closed quantity",IF(OR(D387&lt;=0,D387&gt;1000000,ROUND(D387,8)&lt;&gt;D387),"Enter a positive closed quantity",IF(NOT(ISNUMBER(INDEX('Trades'!$D$9:$D$208,MATCH(B387,'Trades'!$A$9:$A$208,0)))),"Enter a valid opening date/time",IF(C387&lt;INDEX('Trades'!$D$9:$D$208,MATCH(B387,'Trades'!$A$9:$A$208,0)),"Exit precedes the opening",IF(AND(E387&lt;&gt;"",OR(NOT(ISNUMBER(E387)),E387&lt;=0)),"Enter a positive price or leave blank",IF(AND(F387&lt;&gt;"",NOT(ISNUMBER(F387))),"Gross P&amp;L must be numeric or blank",IF(AND(ISNUMBER(F387),OR(ABS(F387)&gt;1000000000,ROUND(F387,2)&lt;&gt;F387)),"Money: at most 2 decimals; absolute input value ≤ 1,000,000,000.",""))))))))))))))))</x:f>
      </x:c>
      <x:c r="I387" s="29" t="str">
        <x:f>IF(ISNUMBER(D387),ROUND(D387,8),"")</x:f>
      </x:c>
      <x:c r="J387" s="29" t="n">
        <x:f>IF(ISNUMBER(F387),1,0)</x:f>
        <x:v>0</x:v>
      </x:c>
      <x:c r="K387" s="29" t="n">
        <x:f>IF(COUNTA(A387:F387)=0,0,1)</x:f>
        <x:v>0</x:v>
      </x:c>
    </x:row>
    <x:row r="388" ht="36" customHeight="1">
      <x:c r="A388" s="34"/>
      <x:c r="B388" s="34"/>
      <x:c r="C388" s="35"/>
      <x:c r="D388" s="36"/>
      <x:c r="E388" s="36"/>
      <x:c r="F388" s="37"/>
      <x:c r="G388" s="38" t="n">
        <x:f>IF(K388=0,0,IF(H388="",1,-1))</x:f>
        <x:v>0</x:v>
      </x:c>
      <x:c r="H388" s="33" t="str">
        <x:f>IF(K388=0,"",IF(A388="","Enter an exit ID",IF(IF(IFERROR(OR(CODE(UPPER(LEFT(A388,1)))&lt;65,CODE(UPPER(LEFT(A388,1)))&gt;90),TRUE),TRUE,OR(NOT(ISTEXT(A388)),LEN(A388)&gt;64,LEN(A388)&lt;&gt;LEN(SUBSTITUTE(A388,"*","")),LEN(A388)&lt;&gt;LEN(SUBSTITUTE(A388,"?","")),LEN(A388)&lt;&gt;LEN(SUBSTITUTE(A388,"~","")),LEN(A388)&lt;&gt;LEN(SUBSTITUTE(A388,"=","")),LEN(A388)&lt;&gt;LEN(SUBSTITUTE(A388,"&lt;","")),LEN(A388)&lt;&gt;LEN(SUBSTITUTE(A388,"&gt;","")))),"IDs: text starting with A–Z, up to 64 characters; do not use *, ?, ~, =, &lt; or &gt;. Example: T-001.",IF(COUNTIFS('Exits'!$A$9:$A$608,A388)&lt;&gt;1,"Exit ID is duplicated",IF(B388="","Enter the parent trade ID",IF(IF(IFERROR(OR(CODE(UPPER(LEFT(B388,1)))&lt;65,CODE(UPPER(LEFT(B388,1)))&gt;90),TRUE),TRUE,OR(NOT(ISTEXT(B388)),LEN(B388)&gt;64,LEN(B388)&lt;&gt;LEN(SUBSTITUTE(B388,"*","")),LEN(B388)&lt;&gt;LEN(SUBSTITUTE(B388,"?","")),LEN(B388)&lt;&gt;LEN(SUBSTITUTE(B388,"~","")),LEN(B388)&lt;&gt;LEN(SUBSTITUTE(B388,"=","")),LEN(B388)&lt;&gt;LEN(SUBSTITUTE(B388,"&lt;","")),LEN(B388)&lt;&gt;LEN(SUBSTITUTE(B388,"&gt;","")))),"IDs: text starting with A–Z, up to 64 characters; do not use *, ?, ~, =, &lt; or &gt;. Example: T-001.",IF(COUNTIFS('Trades'!$A$9:$A$208,B388)&lt;&gt;1,"Parent trade ID must match one Trades row",IF(NOT(ISNUMBER(C388)),"Enter a valid closing date/time",IF(OR(C388&lt;1,C388&gt;2958465),"Enter a valid closing date/time",IF(NOT(ISNUMBER(D388)),"Enter a positive closed quantity",IF(OR(D388&lt;=0,D388&gt;1000000,ROUND(D388,8)&lt;&gt;D388),"Enter a positive closed quantity",IF(NOT(ISNUMBER(INDEX('Trades'!$D$9:$D$208,MATCH(B388,'Trades'!$A$9:$A$208,0)))),"Enter a valid opening date/time",IF(C388&lt;INDEX('Trades'!$D$9:$D$208,MATCH(B388,'Trades'!$A$9:$A$208,0)),"Exit precedes the opening",IF(AND(E388&lt;&gt;"",OR(NOT(ISNUMBER(E388)),E388&lt;=0)),"Enter a positive price or leave blank",IF(AND(F388&lt;&gt;"",NOT(ISNUMBER(F388))),"Gross P&amp;L must be numeric or blank",IF(AND(ISNUMBER(F388),OR(ABS(F388)&gt;1000000000,ROUND(F388,2)&lt;&gt;F388)),"Money: at most 2 decimals; absolute input value ≤ 1,000,000,000.",""))))))))))))))))</x:f>
      </x:c>
      <x:c r="I388" s="29" t="str">
        <x:f>IF(ISNUMBER(D388),ROUND(D388,8),"")</x:f>
      </x:c>
      <x:c r="J388" s="29" t="n">
        <x:f>IF(ISNUMBER(F388),1,0)</x:f>
        <x:v>0</x:v>
      </x:c>
      <x:c r="K388" s="29" t="n">
        <x:f>IF(COUNTA(A388:F388)=0,0,1)</x:f>
        <x:v>0</x:v>
      </x:c>
    </x:row>
    <x:row r="389" ht="36" customHeight="1">
      <x:c r="A389" s="34"/>
      <x:c r="B389" s="34"/>
      <x:c r="C389" s="35"/>
      <x:c r="D389" s="36"/>
      <x:c r="E389" s="36"/>
      <x:c r="F389" s="37"/>
      <x:c r="G389" s="38" t="n">
        <x:f>IF(K389=0,0,IF(H389="",1,-1))</x:f>
        <x:v>0</x:v>
      </x:c>
      <x:c r="H389" s="33" t="str">
        <x:f>IF(K389=0,"",IF(A389="","Enter an exit ID",IF(IF(IFERROR(OR(CODE(UPPER(LEFT(A389,1)))&lt;65,CODE(UPPER(LEFT(A389,1)))&gt;90),TRUE),TRUE,OR(NOT(ISTEXT(A389)),LEN(A389)&gt;64,LEN(A389)&lt;&gt;LEN(SUBSTITUTE(A389,"*","")),LEN(A389)&lt;&gt;LEN(SUBSTITUTE(A389,"?","")),LEN(A389)&lt;&gt;LEN(SUBSTITUTE(A389,"~","")),LEN(A389)&lt;&gt;LEN(SUBSTITUTE(A389,"=","")),LEN(A389)&lt;&gt;LEN(SUBSTITUTE(A389,"&lt;","")),LEN(A389)&lt;&gt;LEN(SUBSTITUTE(A389,"&gt;","")))),"IDs: text starting with A–Z, up to 64 characters; do not use *, ?, ~, =, &lt; or &gt;. Example: T-001.",IF(COUNTIFS('Exits'!$A$9:$A$608,A389)&lt;&gt;1,"Exit ID is duplicated",IF(B389="","Enter the parent trade ID",IF(IF(IFERROR(OR(CODE(UPPER(LEFT(B389,1)))&lt;65,CODE(UPPER(LEFT(B389,1)))&gt;90),TRUE),TRUE,OR(NOT(ISTEXT(B389)),LEN(B389)&gt;64,LEN(B389)&lt;&gt;LEN(SUBSTITUTE(B389,"*","")),LEN(B389)&lt;&gt;LEN(SUBSTITUTE(B389,"?","")),LEN(B389)&lt;&gt;LEN(SUBSTITUTE(B389,"~","")),LEN(B389)&lt;&gt;LEN(SUBSTITUTE(B389,"=","")),LEN(B389)&lt;&gt;LEN(SUBSTITUTE(B389,"&lt;","")),LEN(B389)&lt;&gt;LEN(SUBSTITUTE(B389,"&gt;","")))),"IDs: text starting with A–Z, up to 64 characters; do not use *, ?, ~, =, &lt; or &gt;. Example: T-001.",IF(COUNTIFS('Trades'!$A$9:$A$208,B389)&lt;&gt;1,"Parent trade ID must match one Trades row",IF(NOT(ISNUMBER(C389)),"Enter a valid closing date/time",IF(OR(C389&lt;1,C389&gt;2958465),"Enter a valid closing date/time",IF(NOT(ISNUMBER(D389)),"Enter a positive closed quantity",IF(OR(D389&lt;=0,D389&gt;1000000,ROUND(D389,8)&lt;&gt;D389),"Enter a positive closed quantity",IF(NOT(ISNUMBER(INDEX('Trades'!$D$9:$D$208,MATCH(B389,'Trades'!$A$9:$A$208,0)))),"Enter a valid opening date/time",IF(C389&lt;INDEX('Trades'!$D$9:$D$208,MATCH(B389,'Trades'!$A$9:$A$208,0)),"Exit precedes the opening",IF(AND(E389&lt;&gt;"",OR(NOT(ISNUMBER(E389)),E389&lt;=0)),"Enter a positive price or leave blank",IF(AND(F389&lt;&gt;"",NOT(ISNUMBER(F389))),"Gross P&amp;L must be numeric or blank",IF(AND(ISNUMBER(F389),OR(ABS(F389)&gt;1000000000,ROUND(F389,2)&lt;&gt;F389)),"Money: at most 2 decimals; absolute input value ≤ 1,000,000,000.",""))))))))))))))))</x:f>
      </x:c>
      <x:c r="I389" s="29" t="str">
        <x:f>IF(ISNUMBER(D389),ROUND(D389,8),"")</x:f>
      </x:c>
      <x:c r="J389" s="29" t="n">
        <x:f>IF(ISNUMBER(F389),1,0)</x:f>
        <x:v>0</x:v>
      </x:c>
      <x:c r="K389" s="29" t="n">
        <x:f>IF(COUNTA(A389:F389)=0,0,1)</x:f>
        <x:v>0</x:v>
      </x:c>
    </x:row>
    <x:row r="390" ht="36" customHeight="1">
      <x:c r="A390" s="34"/>
      <x:c r="B390" s="34"/>
      <x:c r="C390" s="35"/>
      <x:c r="D390" s="36"/>
      <x:c r="E390" s="36"/>
      <x:c r="F390" s="37"/>
      <x:c r="G390" s="38" t="n">
        <x:f>IF(K390=0,0,IF(H390="",1,-1))</x:f>
        <x:v>0</x:v>
      </x:c>
      <x:c r="H390" s="33" t="str">
        <x:f>IF(K390=0,"",IF(A390="","Enter an exit ID",IF(IF(IFERROR(OR(CODE(UPPER(LEFT(A390,1)))&lt;65,CODE(UPPER(LEFT(A390,1)))&gt;90),TRUE),TRUE,OR(NOT(ISTEXT(A390)),LEN(A390)&gt;64,LEN(A390)&lt;&gt;LEN(SUBSTITUTE(A390,"*","")),LEN(A390)&lt;&gt;LEN(SUBSTITUTE(A390,"?","")),LEN(A390)&lt;&gt;LEN(SUBSTITUTE(A390,"~","")),LEN(A390)&lt;&gt;LEN(SUBSTITUTE(A390,"=","")),LEN(A390)&lt;&gt;LEN(SUBSTITUTE(A390,"&lt;","")),LEN(A390)&lt;&gt;LEN(SUBSTITUTE(A390,"&gt;","")))),"IDs: text starting with A–Z, up to 64 characters; do not use *, ?, ~, =, &lt; or &gt;. Example: T-001.",IF(COUNTIFS('Exits'!$A$9:$A$608,A390)&lt;&gt;1,"Exit ID is duplicated",IF(B390="","Enter the parent trade ID",IF(IF(IFERROR(OR(CODE(UPPER(LEFT(B390,1)))&lt;65,CODE(UPPER(LEFT(B390,1)))&gt;90),TRUE),TRUE,OR(NOT(ISTEXT(B390)),LEN(B390)&gt;64,LEN(B390)&lt;&gt;LEN(SUBSTITUTE(B390,"*","")),LEN(B390)&lt;&gt;LEN(SUBSTITUTE(B390,"?","")),LEN(B390)&lt;&gt;LEN(SUBSTITUTE(B390,"~","")),LEN(B390)&lt;&gt;LEN(SUBSTITUTE(B390,"=","")),LEN(B390)&lt;&gt;LEN(SUBSTITUTE(B390,"&lt;","")),LEN(B390)&lt;&gt;LEN(SUBSTITUTE(B390,"&gt;","")))),"IDs: text starting with A–Z, up to 64 characters; do not use *, ?, ~, =, &lt; or &gt;. Example: T-001.",IF(COUNTIFS('Trades'!$A$9:$A$208,B390)&lt;&gt;1,"Parent trade ID must match one Trades row",IF(NOT(ISNUMBER(C390)),"Enter a valid closing date/time",IF(OR(C390&lt;1,C390&gt;2958465),"Enter a valid closing date/time",IF(NOT(ISNUMBER(D390)),"Enter a positive closed quantity",IF(OR(D390&lt;=0,D390&gt;1000000,ROUND(D390,8)&lt;&gt;D390),"Enter a positive closed quantity",IF(NOT(ISNUMBER(INDEX('Trades'!$D$9:$D$208,MATCH(B390,'Trades'!$A$9:$A$208,0)))),"Enter a valid opening date/time",IF(C390&lt;INDEX('Trades'!$D$9:$D$208,MATCH(B390,'Trades'!$A$9:$A$208,0)),"Exit precedes the opening",IF(AND(E390&lt;&gt;"",OR(NOT(ISNUMBER(E390)),E390&lt;=0)),"Enter a positive price or leave blank",IF(AND(F390&lt;&gt;"",NOT(ISNUMBER(F390))),"Gross P&amp;L must be numeric or blank",IF(AND(ISNUMBER(F390),OR(ABS(F390)&gt;1000000000,ROUND(F390,2)&lt;&gt;F390)),"Money: at most 2 decimals; absolute input value ≤ 1,000,000,000.",""))))))))))))))))</x:f>
      </x:c>
      <x:c r="I390" s="29" t="str">
        <x:f>IF(ISNUMBER(D390),ROUND(D390,8),"")</x:f>
      </x:c>
      <x:c r="J390" s="29" t="n">
        <x:f>IF(ISNUMBER(F390),1,0)</x:f>
        <x:v>0</x:v>
      </x:c>
      <x:c r="K390" s="29" t="n">
        <x:f>IF(COUNTA(A390:F390)=0,0,1)</x:f>
        <x:v>0</x:v>
      </x:c>
    </x:row>
    <x:row r="391" ht="36" customHeight="1">
      <x:c r="A391" s="34"/>
      <x:c r="B391" s="34"/>
      <x:c r="C391" s="35"/>
      <x:c r="D391" s="36"/>
      <x:c r="E391" s="36"/>
      <x:c r="F391" s="37"/>
      <x:c r="G391" s="38" t="n">
        <x:f>IF(K391=0,0,IF(H391="",1,-1))</x:f>
        <x:v>0</x:v>
      </x:c>
      <x:c r="H391" s="33" t="str">
        <x:f>IF(K391=0,"",IF(A391="","Enter an exit ID",IF(IF(IFERROR(OR(CODE(UPPER(LEFT(A391,1)))&lt;65,CODE(UPPER(LEFT(A391,1)))&gt;90),TRUE),TRUE,OR(NOT(ISTEXT(A391)),LEN(A391)&gt;64,LEN(A391)&lt;&gt;LEN(SUBSTITUTE(A391,"*","")),LEN(A391)&lt;&gt;LEN(SUBSTITUTE(A391,"?","")),LEN(A391)&lt;&gt;LEN(SUBSTITUTE(A391,"~","")),LEN(A391)&lt;&gt;LEN(SUBSTITUTE(A391,"=","")),LEN(A391)&lt;&gt;LEN(SUBSTITUTE(A391,"&lt;","")),LEN(A391)&lt;&gt;LEN(SUBSTITUTE(A391,"&gt;","")))),"IDs: text starting with A–Z, up to 64 characters; do not use *, ?, ~, =, &lt; or &gt;. Example: T-001.",IF(COUNTIFS('Exits'!$A$9:$A$608,A391)&lt;&gt;1,"Exit ID is duplicated",IF(B391="","Enter the parent trade ID",IF(IF(IFERROR(OR(CODE(UPPER(LEFT(B391,1)))&lt;65,CODE(UPPER(LEFT(B391,1)))&gt;90),TRUE),TRUE,OR(NOT(ISTEXT(B391)),LEN(B391)&gt;64,LEN(B391)&lt;&gt;LEN(SUBSTITUTE(B391,"*","")),LEN(B391)&lt;&gt;LEN(SUBSTITUTE(B391,"?","")),LEN(B391)&lt;&gt;LEN(SUBSTITUTE(B391,"~","")),LEN(B391)&lt;&gt;LEN(SUBSTITUTE(B391,"=","")),LEN(B391)&lt;&gt;LEN(SUBSTITUTE(B391,"&lt;","")),LEN(B391)&lt;&gt;LEN(SUBSTITUTE(B391,"&gt;","")))),"IDs: text starting with A–Z, up to 64 characters; do not use *, ?, ~, =, &lt; or &gt;. Example: T-001.",IF(COUNTIFS('Trades'!$A$9:$A$208,B391)&lt;&gt;1,"Parent trade ID must match one Trades row",IF(NOT(ISNUMBER(C391)),"Enter a valid closing date/time",IF(OR(C391&lt;1,C391&gt;2958465),"Enter a valid closing date/time",IF(NOT(ISNUMBER(D391)),"Enter a positive closed quantity",IF(OR(D391&lt;=0,D391&gt;1000000,ROUND(D391,8)&lt;&gt;D391),"Enter a positive closed quantity",IF(NOT(ISNUMBER(INDEX('Trades'!$D$9:$D$208,MATCH(B391,'Trades'!$A$9:$A$208,0)))),"Enter a valid opening date/time",IF(C391&lt;INDEX('Trades'!$D$9:$D$208,MATCH(B391,'Trades'!$A$9:$A$208,0)),"Exit precedes the opening",IF(AND(E391&lt;&gt;"",OR(NOT(ISNUMBER(E391)),E391&lt;=0)),"Enter a positive price or leave blank",IF(AND(F391&lt;&gt;"",NOT(ISNUMBER(F391))),"Gross P&amp;L must be numeric or blank",IF(AND(ISNUMBER(F391),OR(ABS(F391)&gt;1000000000,ROUND(F391,2)&lt;&gt;F391)),"Money: at most 2 decimals; absolute input value ≤ 1,000,000,000.",""))))))))))))))))</x:f>
      </x:c>
      <x:c r="I391" s="29" t="str">
        <x:f>IF(ISNUMBER(D391),ROUND(D391,8),"")</x:f>
      </x:c>
      <x:c r="J391" s="29" t="n">
        <x:f>IF(ISNUMBER(F391),1,0)</x:f>
        <x:v>0</x:v>
      </x:c>
      <x:c r="K391" s="29" t="n">
        <x:f>IF(COUNTA(A391:F391)=0,0,1)</x:f>
        <x:v>0</x:v>
      </x:c>
    </x:row>
    <x:row r="392" ht="36" customHeight="1">
      <x:c r="A392" s="34"/>
      <x:c r="B392" s="34"/>
      <x:c r="C392" s="35"/>
      <x:c r="D392" s="36"/>
      <x:c r="E392" s="36"/>
      <x:c r="F392" s="37"/>
      <x:c r="G392" s="38" t="n">
        <x:f>IF(K392=0,0,IF(H392="",1,-1))</x:f>
        <x:v>0</x:v>
      </x:c>
      <x:c r="H392" s="33" t="str">
        <x:f>IF(K392=0,"",IF(A392="","Enter an exit ID",IF(IF(IFERROR(OR(CODE(UPPER(LEFT(A392,1)))&lt;65,CODE(UPPER(LEFT(A392,1)))&gt;90),TRUE),TRUE,OR(NOT(ISTEXT(A392)),LEN(A392)&gt;64,LEN(A392)&lt;&gt;LEN(SUBSTITUTE(A392,"*","")),LEN(A392)&lt;&gt;LEN(SUBSTITUTE(A392,"?","")),LEN(A392)&lt;&gt;LEN(SUBSTITUTE(A392,"~","")),LEN(A392)&lt;&gt;LEN(SUBSTITUTE(A392,"=","")),LEN(A392)&lt;&gt;LEN(SUBSTITUTE(A392,"&lt;","")),LEN(A392)&lt;&gt;LEN(SUBSTITUTE(A392,"&gt;","")))),"IDs: text starting with A–Z, up to 64 characters; do not use *, ?, ~, =, &lt; or &gt;. Example: T-001.",IF(COUNTIFS('Exits'!$A$9:$A$608,A392)&lt;&gt;1,"Exit ID is duplicated",IF(B392="","Enter the parent trade ID",IF(IF(IFERROR(OR(CODE(UPPER(LEFT(B392,1)))&lt;65,CODE(UPPER(LEFT(B392,1)))&gt;90),TRUE),TRUE,OR(NOT(ISTEXT(B392)),LEN(B392)&gt;64,LEN(B392)&lt;&gt;LEN(SUBSTITUTE(B392,"*","")),LEN(B392)&lt;&gt;LEN(SUBSTITUTE(B392,"?","")),LEN(B392)&lt;&gt;LEN(SUBSTITUTE(B392,"~","")),LEN(B392)&lt;&gt;LEN(SUBSTITUTE(B392,"=","")),LEN(B392)&lt;&gt;LEN(SUBSTITUTE(B392,"&lt;","")),LEN(B392)&lt;&gt;LEN(SUBSTITUTE(B392,"&gt;","")))),"IDs: text starting with A–Z, up to 64 characters; do not use *, ?, ~, =, &lt; or &gt;. Example: T-001.",IF(COUNTIFS('Trades'!$A$9:$A$208,B392)&lt;&gt;1,"Parent trade ID must match one Trades row",IF(NOT(ISNUMBER(C392)),"Enter a valid closing date/time",IF(OR(C392&lt;1,C392&gt;2958465),"Enter a valid closing date/time",IF(NOT(ISNUMBER(D392)),"Enter a positive closed quantity",IF(OR(D392&lt;=0,D392&gt;1000000,ROUND(D392,8)&lt;&gt;D392),"Enter a positive closed quantity",IF(NOT(ISNUMBER(INDEX('Trades'!$D$9:$D$208,MATCH(B392,'Trades'!$A$9:$A$208,0)))),"Enter a valid opening date/time",IF(C392&lt;INDEX('Trades'!$D$9:$D$208,MATCH(B392,'Trades'!$A$9:$A$208,0)),"Exit precedes the opening",IF(AND(E392&lt;&gt;"",OR(NOT(ISNUMBER(E392)),E392&lt;=0)),"Enter a positive price or leave blank",IF(AND(F392&lt;&gt;"",NOT(ISNUMBER(F392))),"Gross P&amp;L must be numeric or blank",IF(AND(ISNUMBER(F392),OR(ABS(F392)&gt;1000000000,ROUND(F392,2)&lt;&gt;F392)),"Money: at most 2 decimals; absolute input value ≤ 1,000,000,000.",""))))))))))))))))</x:f>
      </x:c>
      <x:c r="I392" s="29" t="str">
        <x:f>IF(ISNUMBER(D392),ROUND(D392,8),"")</x:f>
      </x:c>
      <x:c r="J392" s="29" t="n">
        <x:f>IF(ISNUMBER(F392),1,0)</x:f>
        <x:v>0</x:v>
      </x:c>
      <x:c r="K392" s="29" t="n">
        <x:f>IF(COUNTA(A392:F392)=0,0,1)</x:f>
        <x:v>0</x:v>
      </x:c>
    </x:row>
    <x:row r="393" ht="36" customHeight="1">
      <x:c r="A393" s="34"/>
      <x:c r="B393" s="34"/>
      <x:c r="C393" s="35"/>
      <x:c r="D393" s="36"/>
      <x:c r="E393" s="36"/>
      <x:c r="F393" s="37"/>
      <x:c r="G393" s="38" t="n">
        <x:f>IF(K393=0,0,IF(H393="",1,-1))</x:f>
        <x:v>0</x:v>
      </x:c>
      <x:c r="H393" s="33" t="str">
        <x:f>IF(K393=0,"",IF(A393="","Enter an exit ID",IF(IF(IFERROR(OR(CODE(UPPER(LEFT(A393,1)))&lt;65,CODE(UPPER(LEFT(A393,1)))&gt;90),TRUE),TRUE,OR(NOT(ISTEXT(A393)),LEN(A393)&gt;64,LEN(A393)&lt;&gt;LEN(SUBSTITUTE(A393,"*","")),LEN(A393)&lt;&gt;LEN(SUBSTITUTE(A393,"?","")),LEN(A393)&lt;&gt;LEN(SUBSTITUTE(A393,"~","")),LEN(A393)&lt;&gt;LEN(SUBSTITUTE(A393,"=","")),LEN(A393)&lt;&gt;LEN(SUBSTITUTE(A393,"&lt;","")),LEN(A393)&lt;&gt;LEN(SUBSTITUTE(A393,"&gt;","")))),"IDs: text starting with A–Z, up to 64 characters; do not use *, ?, ~, =, &lt; or &gt;. Example: T-001.",IF(COUNTIFS('Exits'!$A$9:$A$608,A393)&lt;&gt;1,"Exit ID is duplicated",IF(B393="","Enter the parent trade ID",IF(IF(IFERROR(OR(CODE(UPPER(LEFT(B393,1)))&lt;65,CODE(UPPER(LEFT(B393,1)))&gt;90),TRUE),TRUE,OR(NOT(ISTEXT(B393)),LEN(B393)&gt;64,LEN(B393)&lt;&gt;LEN(SUBSTITUTE(B393,"*","")),LEN(B393)&lt;&gt;LEN(SUBSTITUTE(B393,"?","")),LEN(B393)&lt;&gt;LEN(SUBSTITUTE(B393,"~","")),LEN(B393)&lt;&gt;LEN(SUBSTITUTE(B393,"=","")),LEN(B393)&lt;&gt;LEN(SUBSTITUTE(B393,"&lt;","")),LEN(B393)&lt;&gt;LEN(SUBSTITUTE(B393,"&gt;","")))),"IDs: text starting with A–Z, up to 64 characters; do not use *, ?, ~, =, &lt; or &gt;. Example: T-001.",IF(COUNTIFS('Trades'!$A$9:$A$208,B393)&lt;&gt;1,"Parent trade ID must match one Trades row",IF(NOT(ISNUMBER(C393)),"Enter a valid closing date/time",IF(OR(C393&lt;1,C393&gt;2958465),"Enter a valid closing date/time",IF(NOT(ISNUMBER(D393)),"Enter a positive closed quantity",IF(OR(D393&lt;=0,D393&gt;1000000,ROUND(D393,8)&lt;&gt;D393),"Enter a positive closed quantity",IF(NOT(ISNUMBER(INDEX('Trades'!$D$9:$D$208,MATCH(B393,'Trades'!$A$9:$A$208,0)))),"Enter a valid opening date/time",IF(C393&lt;INDEX('Trades'!$D$9:$D$208,MATCH(B393,'Trades'!$A$9:$A$208,0)),"Exit precedes the opening",IF(AND(E393&lt;&gt;"",OR(NOT(ISNUMBER(E393)),E393&lt;=0)),"Enter a positive price or leave blank",IF(AND(F393&lt;&gt;"",NOT(ISNUMBER(F393))),"Gross P&amp;L must be numeric or blank",IF(AND(ISNUMBER(F393),OR(ABS(F393)&gt;1000000000,ROUND(F393,2)&lt;&gt;F393)),"Money: at most 2 decimals; absolute input value ≤ 1,000,000,000.",""))))))))))))))))</x:f>
      </x:c>
      <x:c r="I393" s="29" t="str">
        <x:f>IF(ISNUMBER(D393),ROUND(D393,8),"")</x:f>
      </x:c>
      <x:c r="J393" s="29" t="n">
        <x:f>IF(ISNUMBER(F393),1,0)</x:f>
        <x:v>0</x:v>
      </x:c>
      <x:c r="K393" s="29" t="n">
        <x:f>IF(COUNTA(A393:F393)=0,0,1)</x:f>
        <x:v>0</x:v>
      </x:c>
    </x:row>
    <x:row r="394" ht="36" customHeight="1">
      <x:c r="A394" s="34"/>
      <x:c r="B394" s="34"/>
      <x:c r="C394" s="35"/>
      <x:c r="D394" s="36"/>
      <x:c r="E394" s="36"/>
      <x:c r="F394" s="37"/>
      <x:c r="G394" s="38" t="n">
        <x:f>IF(K394=0,0,IF(H394="",1,-1))</x:f>
        <x:v>0</x:v>
      </x:c>
      <x:c r="H394" s="33" t="str">
        <x:f>IF(K394=0,"",IF(A394="","Enter an exit ID",IF(IF(IFERROR(OR(CODE(UPPER(LEFT(A394,1)))&lt;65,CODE(UPPER(LEFT(A394,1)))&gt;90),TRUE),TRUE,OR(NOT(ISTEXT(A394)),LEN(A394)&gt;64,LEN(A394)&lt;&gt;LEN(SUBSTITUTE(A394,"*","")),LEN(A394)&lt;&gt;LEN(SUBSTITUTE(A394,"?","")),LEN(A394)&lt;&gt;LEN(SUBSTITUTE(A394,"~","")),LEN(A394)&lt;&gt;LEN(SUBSTITUTE(A394,"=","")),LEN(A394)&lt;&gt;LEN(SUBSTITUTE(A394,"&lt;","")),LEN(A394)&lt;&gt;LEN(SUBSTITUTE(A394,"&gt;","")))),"IDs: text starting with A–Z, up to 64 characters; do not use *, ?, ~, =, &lt; or &gt;. Example: T-001.",IF(COUNTIFS('Exits'!$A$9:$A$608,A394)&lt;&gt;1,"Exit ID is duplicated",IF(B394="","Enter the parent trade ID",IF(IF(IFERROR(OR(CODE(UPPER(LEFT(B394,1)))&lt;65,CODE(UPPER(LEFT(B394,1)))&gt;90),TRUE),TRUE,OR(NOT(ISTEXT(B394)),LEN(B394)&gt;64,LEN(B394)&lt;&gt;LEN(SUBSTITUTE(B394,"*","")),LEN(B394)&lt;&gt;LEN(SUBSTITUTE(B394,"?","")),LEN(B394)&lt;&gt;LEN(SUBSTITUTE(B394,"~","")),LEN(B394)&lt;&gt;LEN(SUBSTITUTE(B394,"=","")),LEN(B394)&lt;&gt;LEN(SUBSTITUTE(B394,"&lt;","")),LEN(B394)&lt;&gt;LEN(SUBSTITUTE(B394,"&gt;","")))),"IDs: text starting with A–Z, up to 64 characters; do not use *, ?, ~, =, &lt; or &gt;. Example: T-001.",IF(COUNTIFS('Trades'!$A$9:$A$208,B394)&lt;&gt;1,"Parent trade ID must match one Trades row",IF(NOT(ISNUMBER(C394)),"Enter a valid closing date/time",IF(OR(C394&lt;1,C394&gt;2958465),"Enter a valid closing date/time",IF(NOT(ISNUMBER(D394)),"Enter a positive closed quantity",IF(OR(D394&lt;=0,D394&gt;1000000,ROUND(D394,8)&lt;&gt;D394),"Enter a positive closed quantity",IF(NOT(ISNUMBER(INDEX('Trades'!$D$9:$D$208,MATCH(B394,'Trades'!$A$9:$A$208,0)))),"Enter a valid opening date/time",IF(C394&lt;INDEX('Trades'!$D$9:$D$208,MATCH(B394,'Trades'!$A$9:$A$208,0)),"Exit precedes the opening",IF(AND(E394&lt;&gt;"",OR(NOT(ISNUMBER(E394)),E394&lt;=0)),"Enter a positive price or leave blank",IF(AND(F394&lt;&gt;"",NOT(ISNUMBER(F394))),"Gross P&amp;L must be numeric or blank",IF(AND(ISNUMBER(F394),OR(ABS(F394)&gt;1000000000,ROUND(F394,2)&lt;&gt;F394)),"Money: at most 2 decimals; absolute input value ≤ 1,000,000,000.",""))))))))))))))))</x:f>
      </x:c>
      <x:c r="I394" s="29" t="str">
        <x:f>IF(ISNUMBER(D394),ROUND(D394,8),"")</x:f>
      </x:c>
      <x:c r="J394" s="29" t="n">
        <x:f>IF(ISNUMBER(F394),1,0)</x:f>
        <x:v>0</x:v>
      </x:c>
      <x:c r="K394" s="29" t="n">
        <x:f>IF(COUNTA(A394:F394)=0,0,1)</x:f>
        <x:v>0</x:v>
      </x:c>
    </x:row>
    <x:row r="395" ht="36" customHeight="1">
      <x:c r="A395" s="34"/>
      <x:c r="B395" s="34"/>
      <x:c r="C395" s="35"/>
      <x:c r="D395" s="36"/>
      <x:c r="E395" s="36"/>
      <x:c r="F395" s="37"/>
      <x:c r="G395" s="38" t="n">
        <x:f>IF(K395=0,0,IF(H395="",1,-1))</x:f>
        <x:v>0</x:v>
      </x:c>
      <x:c r="H395" s="33" t="str">
        <x:f>IF(K395=0,"",IF(A395="","Enter an exit ID",IF(IF(IFERROR(OR(CODE(UPPER(LEFT(A395,1)))&lt;65,CODE(UPPER(LEFT(A395,1)))&gt;90),TRUE),TRUE,OR(NOT(ISTEXT(A395)),LEN(A395)&gt;64,LEN(A395)&lt;&gt;LEN(SUBSTITUTE(A395,"*","")),LEN(A395)&lt;&gt;LEN(SUBSTITUTE(A395,"?","")),LEN(A395)&lt;&gt;LEN(SUBSTITUTE(A395,"~","")),LEN(A395)&lt;&gt;LEN(SUBSTITUTE(A395,"=","")),LEN(A395)&lt;&gt;LEN(SUBSTITUTE(A395,"&lt;","")),LEN(A395)&lt;&gt;LEN(SUBSTITUTE(A395,"&gt;","")))),"IDs: text starting with A–Z, up to 64 characters; do not use *, ?, ~, =, &lt; or &gt;. Example: T-001.",IF(COUNTIFS('Exits'!$A$9:$A$608,A395)&lt;&gt;1,"Exit ID is duplicated",IF(B395="","Enter the parent trade ID",IF(IF(IFERROR(OR(CODE(UPPER(LEFT(B395,1)))&lt;65,CODE(UPPER(LEFT(B395,1)))&gt;90),TRUE),TRUE,OR(NOT(ISTEXT(B395)),LEN(B395)&gt;64,LEN(B395)&lt;&gt;LEN(SUBSTITUTE(B395,"*","")),LEN(B395)&lt;&gt;LEN(SUBSTITUTE(B395,"?","")),LEN(B395)&lt;&gt;LEN(SUBSTITUTE(B395,"~","")),LEN(B395)&lt;&gt;LEN(SUBSTITUTE(B395,"=","")),LEN(B395)&lt;&gt;LEN(SUBSTITUTE(B395,"&lt;","")),LEN(B395)&lt;&gt;LEN(SUBSTITUTE(B395,"&gt;","")))),"IDs: text starting with A–Z, up to 64 characters; do not use *, ?, ~, =, &lt; or &gt;. Example: T-001.",IF(COUNTIFS('Trades'!$A$9:$A$208,B395)&lt;&gt;1,"Parent trade ID must match one Trades row",IF(NOT(ISNUMBER(C395)),"Enter a valid closing date/time",IF(OR(C395&lt;1,C395&gt;2958465),"Enter a valid closing date/time",IF(NOT(ISNUMBER(D395)),"Enter a positive closed quantity",IF(OR(D395&lt;=0,D395&gt;1000000,ROUND(D395,8)&lt;&gt;D395),"Enter a positive closed quantity",IF(NOT(ISNUMBER(INDEX('Trades'!$D$9:$D$208,MATCH(B395,'Trades'!$A$9:$A$208,0)))),"Enter a valid opening date/time",IF(C395&lt;INDEX('Trades'!$D$9:$D$208,MATCH(B395,'Trades'!$A$9:$A$208,0)),"Exit precedes the opening",IF(AND(E395&lt;&gt;"",OR(NOT(ISNUMBER(E395)),E395&lt;=0)),"Enter a positive price or leave blank",IF(AND(F395&lt;&gt;"",NOT(ISNUMBER(F395))),"Gross P&amp;L must be numeric or blank",IF(AND(ISNUMBER(F395),OR(ABS(F395)&gt;1000000000,ROUND(F395,2)&lt;&gt;F395)),"Money: at most 2 decimals; absolute input value ≤ 1,000,000,000.",""))))))))))))))))</x:f>
      </x:c>
      <x:c r="I395" s="29" t="str">
        <x:f>IF(ISNUMBER(D395),ROUND(D395,8),"")</x:f>
      </x:c>
      <x:c r="J395" s="29" t="n">
        <x:f>IF(ISNUMBER(F395),1,0)</x:f>
        <x:v>0</x:v>
      </x:c>
      <x:c r="K395" s="29" t="n">
        <x:f>IF(COUNTA(A395:F395)=0,0,1)</x:f>
        <x:v>0</x:v>
      </x:c>
    </x:row>
    <x:row r="396" ht="36" customHeight="1">
      <x:c r="A396" s="34"/>
      <x:c r="B396" s="34"/>
      <x:c r="C396" s="35"/>
      <x:c r="D396" s="36"/>
      <x:c r="E396" s="36"/>
      <x:c r="F396" s="37"/>
      <x:c r="G396" s="38" t="n">
        <x:f>IF(K396=0,0,IF(H396="",1,-1))</x:f>
        <x:v>0</x:v>
      </x:c>
      <x:c r="H396" s="33" t="str">
        <x:f>IF(K396=0,"",IF(A396="","Enter an exit ID",IF(IF(IFERROR(OR(CODE(UPPER(LEFT(A396,1)))&lt;65,CODE(UPPER(LEFT(A396,1)))&gt;90),TRUE),TRUE,OR(NOT(ISTEXT(A396)),LEN(A396)&gt;64,LEN(A396)&lt;&gt;LEN(SUBSTITUTE(A396,"*","")),LEN(A396)&lt;&gt;LEN(SUBSTITUTE(A396,"?","")),LEN(A396)&lt;&gt;LEN(SUBSTITUTE(A396,"~","")),LEN(A396)&lt;&gt;LEN(SUBSTITUTE(A396,"=","")),LEN(A396)&lt;&gt;LEN(SUBSTITUTE(A396,"&lt;","")),LEN(A396)&lt;&gt;LEN(SUBSTITUTE(A396,"&gt;","")))),"IDs: text starting with A–Z, up to 64 characters; do not use *, ?, ~, =, &lt; or &gt;. Example: T-001.",IF(COUNTIFS('Exits'!$A$9:$A$608,A396)&lt;&gt;1,"Exit ID is duplicated",IF(B396="","Enter the parent trade ID",IF(IF(IFERROR(OR(CODE(UPPER(LEFT(B396,1)))&lt;65,CODE(UPPER(LEFT(B396,1)))&gt;90),TRUE),TRUE,OR(NOT(ISTEXT(B396)),LEN(B396)&gt;64,LEN(B396)&lt;&gt;LEN(SUBSTITUTE(B396,"*","")),LEN(B396)&lt;&gt;LEN(SUBSTITUTE(B396,"?","")),LEN(B396)&lt;&gt;LEN(SUBSTITUTE(B396,"~","")),LEN(B396)&lt;&gt;LEN(SUBSTITUTE(B396,"=","")),LEN(B396)&lt;&gt;LEN(SUBSTITUTE(B396,"&lt;","")),LEN(B396)&lt;&gt;LEN(SUBSTITUTE(B396,"&gt;","")))),"IDs: text starting with A–Z, up to 64 characters; do not use *, ?, ~, =, &lt; or &gt;. Example: T-001.",IF(COUNTIFS('Trades'!$A$9:$A$208,B396)&lt;&gt;1,"Parent trade ID must match one Trades row",IF(NOT(ISNUMBER(C396)),"Enter a valid closing date/time",IF(OR(C396&lt;1,C396&gt;2958465),"Enter a valid closing date/time",IF(NOT(ISNUMBER(D396)),"Enter a positive closed quantity",IF(OR(D396&lt;=0,D396&gt;1000000,ROUND(D396,8)&lt;&gt;D396),"Enter a positive closed quantity",IF(NOT(ISNUMBER(INDEX('Trades'!$D$9:$D$208,MATCH(B396,'Trades'!$A$9:$A$208,0)))),"Enter a valid opening date/time",IF(C396&lt;INDEX('Trades'!$D$9:$D$208,MATCH(B396,'Trades'!$A$9:$A$208,0)),"Exit precedes the opening",IF(AND(E396&lt;&gt;"",OR(NOT(ISNUMBER(E396)),E396&lt;=0)),"Enter a positive price or leave blank",IF(AND(F396&lt;&gt;"",NOT(ISNUMBER(F396))),"Gross P&amp;L must be numeric or blank",IF(AND(ISNUMBER(F396),OR(ABS(F396)&gt;1000000000,ROUND(F396,2)&lt;&gt;F396)),"Money: at most 2 decimals; absolute input value ≤ 1,000,000,000.",""))))))))))))))))</x:f>
      </x:c>
      <x:c r="I396" s="29" t="str">
        <x:f>IF(ISNUMBER(D396),ROUND(D396,8),"")</x:f>
      </x:c>
      <x:c r="J396" s="29" t="n">
        <x:f>IF(ISNUMBER(F396),1,0)</x:f>
        <x:v>0</x:v>
      </x:c>
      <x:c r="K396" s="29" t="n">
        <x:f>IF(COUNTA(A396:F396)=0,0,1)</x:f>
        <x:v>0</x:v>
      </x:c>
    </x:row>
    <x:row r="397" ht="36" customHeight="1">
      <x:c r="A397" s="34"/>
      <x:c r="B397" s="34"/>
      <x:c r="C397" s="35"/>
      <x:c r="D397" s="36"/>
      <x:c r="E397" s="36"/>
      <x:c r="F397" s="37"/>
      <x:c r="G397" s="38" t="n">
        <x:f>IF(K397=0,0,IF(H397="",1,-1))</x:f>
        <x:v>0</x:v>
      </x:c>
      <x:c r="H397" s="33" t="str">
        <x:f>IF(K397=0,"",IF(A397="","Enter an exit ID",IF(IF(IFERROR(OR(CODE(UPPER(LEFT(A397,1)))&lt;65,CODE(UPPER(LEFT(A397,1)))&gt;90),TRUE),TRUE,OR(NOT(ISTEXT(A397)),LEN(A397)&gt;64,LEN(A397)&lt;&gt;LEN(SUBSTITUTE(A397,"*","")),LEN(A397)&lt;&gt;LEN(SUBSTITUTE(A397,"?","")),LEN(A397)&lt;&gt;LEN(SUBSTITUTE(A397,"~","")),LEN(A397)&lt;&gt;LEN(SUBSTITUTE(A397,"=","")),LEN(A397)&lt;&gt;LEN(SUBSTITUTE(A397,"&lt;","")),LEN(A397)&lt;&gt;LEN(SUBSTITUTE(A397,"&gt;","")))),"IDs: text starting with A–Z, up to 64 characters; do not use *, ?, ~, =, &lt; or &gt;. Example: T-001.",IF(COUNTIFS('Exits'!$A$9:$A$608,A397)&lt;&gt;1,"Exit ID is duplicated",IF(B397="","Enter the parent trade ID",IF(IF(IFERROR(OR(CODE(UPPER(LEFT(B397,1)))&lt;65,CODE(UPPER(LEFT(B397,1)))&gt;90),TRUE),TRUE,OR(NOT(ISTEXT(B397)),LEN(B397)&gt;64,LEN(B397)&lt;&gt;LEN(SUBSTITUTE(B397,"*","")),LEN(B397)&lt;&gt;LEN(SUBSTITUTE(B397,"?","")),LEN(B397)&lt;&gt;LEN(SUBSTITUTE(B397,"~","")),LEN(B397)&lt;&gt;LEN(SUBSTITUTE(B397,"=","")),LEN(B397)&lt;&gt;LEN(SUBSTITUTE(B397,"&lt;","")),LEN(B397)&lt;&gt;LEN(SUBSTITUTE(B397,"&gt;","")))),"IDs: text starting with A–Z, up to 64 characters; do not use *, ?, ~, =, &lt; or &gt;. Example: T-001.",IF(COUNTIFS('Trades'!$A$9:$A$208,B397)&lt;&gt;1,"Parent trade ID must match one Trades row",IF(NOT(ISNUMBER(C397)),"Enter a valid closing date/time",IF(OR(C397&lt;1,C397&gt;2958465),"Enter a valid closing date/time",IF(NOT(ISNUMBER(D397)),"Enter a positive closed quantity",IF(OR(D397&lt;=0,D397&gt;1000000,ROUND(D397,8)&lt;&gt;D397),"Enter a positive closed quantity",IF(NOT(ISNUMBER(INDEX('Trades'!$D$9:$D$208,MATCH(B397,'Trades'!$A$9:$A$208,0)))),"Enter a valid opening date/time",IF(C397&lt;INDEX('Trades'!$D$9:$D$208,MATCH(B397,'Trades'!$A$9:$A$208,0)),"Exit precedes the opening",IF(AND(E397&lt;&gt;"",OR(NOT(ISNUMBER(E397)),E397&lt;=0)),"Enter a positive price or leave blank",IF(AND(F397&lt;&gt;"",NOT(ISNUMBER(F397))),"Gross P&amp;L must be numeric or blank",IF(AND(ISNUMBER(F397),OR(ABS(F397)&gt;1000000000,ROUND(F397,2)&lt;&gt;F397)),"Money: at most 2 decimals; absolute input value ≤ 1,000,000,000.",""))))))))))))))))</x:f>
      </x:c>
      <x:c r="I397" s="29" t="str">
        <x:f>IF(ISNUMBER(D397),ROUND(D397,8),"")</x:f>
      </x:c>
      <x:c r="J397" s="29" t="n">
        <x:f>IF(ISNUMBER(F397),1,0)</x:f>
        <x:v>0</x:v>
      </x:c>
      <x:c r="K397" s="29" t="n">
        <x:f>IF(COUNTA(A397:F397)=0,0,1)</x:f>
        <x:v>0</x:v>
      </x:c>
    </x:row>
    <x:row r="398" ht="36" customHeight="1">
      <x:c r="A398" s="34"/>
      <x:c r="B398" s="34"/>
      <x:c r="C398" s="35"/>
      <x:c r="D398" s="36"/>
      <x:c r="E398" s="36"/>
      <x:c r="F398" s="37"/>
      <x:c r="G398" s="38" t="n">
        <x:f>IF(K398=0,0,IF(H398="",1,-1))</x:f>
        <x:v>0</x:v>
      </x:c>
      <x:c r="H398" s="33" t="str">
        <x:f>IF(K398=0,"",IF(A398="","Enter an exit ID",IF(IF(IFERROR(OR(CODE(UPPER(LEFT(A398,1)))&lt;65,CODE(UPPER(LEFT(A398,1)))&gt;90),TRUE),TRUE,OR(NOT(ISTEXT(A398)),LEN(A398)&gt;64,LEN(A398)&lt;&gt;LEN(SUBSTITUTE(A398,"*","")),LEN(A398)&lt;&gt;LEN(SUBSTITUTE(A398,"?","")),LEN(A398)&lt;&gt;LEN(SUBSTITUTE(A398,"~","")),LEN(A398)&lt;&gt;LEN(SUBSTITUTE(A398,"=","")),LEN(A398)&lt;&gt;LEN(SUBSTITUTE(A398,"&lt;","")),LEN(A398)&lt;&gt;LEN(SUBSTITUTE(A398,"&gt;","")))),"IDs: text starting with A–Z, up to 64 characters; do not use *, ?, ~, =, &lt; or &gt;. Example: T-001.",IF(COUNTIFS('Exits'!$A$9:$A$608,A398)&lt;&gt;1,"Exit ID is duplicated",IF(B398="","Enter the parent trade ID",IF(IF(IFERROR(OR(CODE(UPPER(LEFT(B398,1)))&lt;65,CODE(UPPER(LEFT(B398,1)))&gt;90),TRUE),TRUE,OR(NOT(ISTEXT(B398)),LEN(B398)&gt;64,LEN(B398)&lt;&gt;LEN(SUBSTITUTE(B398,"*","")),LEN(B398)&lt;&gt;LEN(SUBSTITUTE(B398,"?","")),LEN(B398)&lt;&gt;LEN(SUBSTITUTE(B398,"~","")),LEN(B398)&lt;&gt;LEN(SUBSTITUTE(B398,"=","")),LEN(B398)&lt;&gt;LEN(SUBSTITUTE(B398,"&lt;","")),LEN(B398)&lt;&gt;LEN(SUBSTITUTE(B398,"&gt;","")))),"IDs: text starting with A–Z, up to 64 characters; do not use *, ?, ~, =, &lt; or &gt;. Example: T-001.",IF(COUNTIFS('Trades'!$A$9:$A$208,B398)&lt;&gt;1,"Parent trade ID must match one Trades row",IF(NOT(ISNUMBER(C398)),"Enter a valid closing date/time",IF(OR(C398&lt;1,C398&gt;2958465),"Enter a valid closing date/time",IF(NOT(ISNUMBER(D398)),"Enter a positive closed quantity",IF(OR(D398&lt;=0,D398&gt;1000000,ROUND(D398,8)&lt;&gt;D398),"Enter a positive closed quantity",IF(NOT(ISNUMBER(INDEX('Trades'!$D$9:$D$208,MATCH(B398,'Trades'!$A$9:$A$208,0)))),"Enter a valid opening date/time",IF(C398&lt;INDEX('Trades'!$D$9:$D$208,MATCH(B398,'Trades'!$A$9:$A$208,0)),"Exit precedes the opening",IF(AND(E398&lt;&gt;"",OR(NOT(ISNUMBER(E398)),E398&lt;=0)),"Enter a positive price or leave blank",IF(AND(F398&lt;&gt;"",NOT(ISNUMBER(F398))),"Gross P&amp;L must be numeric or blank",IF(AND(ISNUMBER(F398),OR(ABS(F398)&gt;1000000000,ROUND(F398,2)&lt;&gt;F398)),"Money: at most 2 decimals; absolute input value ≤ 1,000,000,000.",""))))))))))))))))</x:f>
      </x:c>
      <x:c r="I398" s="29" t="str">
        <x:f>IF(ISNUMBER(D398),ROUND(D398,8),"")</x:f>
      </x:c>
      <x:c r="J398" s="29" t="n">
        <x:f>IF(ISNUMBER(F398),1,0)</x:f>
        <x:v>0</x:v>
      </x:c>
      <x:c r="K398" s="29" t="n">
        <x:f>IF(COUNTA(A398:F398)=0,0,1)</x:f>
        <x:v>0</x:v>
      </x:c>
    </x:row>
    <x:row r="399" ht="36" customHeight="1">
      <x:c r="A399" s="34"/>
      <x:c r="B399" s="34"/>
      <x:c r="C399" s="35"/>
      <x:c r="D399" s="36"/>
      <x:c r="E399" s="36"/>
      <x:c r="F399" s="37"/>
      <x:c r="G399" s="38" t="n">
        <x:f>IF(K399=0,0,IF(H399="",1,-1))</x:f>
        <x:v>0</x:v>
      </x:c>
      <x:c r="H399" s="33" t="str">
        <x:f>IF(K399=0,"",IF(A399="","Enter an exit ID",IF(IF(IFERROR(OR(CODE(UPPER(LEFT(A399,1)))&lt;65,CODE(UPPER(LEFT(A399,1)))&gt;90),TRUE),TRUE,OR(NOT(ISTEXT(A399)),LEN(A399)&gt;64,LEN(A399)&lt;&gt;LEN(SUBSTITUTE(A399,"*","")),LEN(A399)&lt;&gt;LEN(SUBSTITUTE(A399,"?","")),LEN(A399)&lt;&gt;LEN(SUBSTITUTE(A399,"~","")),LEN(A399)&lt;&gt;LEN(SUBSTITUTE(A399,"=","")),LEN(A399)&lt;&gt;LEN(SUBSTITUTE(A399,"&lt;","")),LEN(A399)&lt;&gt;LEN(SUBSTITUTE(A399,"&gt;","")))),"IDs: text starting with A–Z, up to 64 characters; do not use *, ?, ~, =, &lt; or &gt;. Example: T-001.",IF(COUNTIFS('Exits'!$A$9:$A$608,A399)&lt;&gt;1,"Exit ID is duplicated",IF(B399="","Enter the parent trade ID",IF(IF(IFERROR(OR(CODE(UPPER(LEFT(B399,1)))&lt;65,CODE(UPPER(LEFT(B399,1)))&gt;90),TRUE),TRUE,OR(NOT(ISTEXT(B399)),LEN(B399)&gt;64,LEN(B399)&lt;&gt;LEN(SUBSTITUTE(B399,"*","")),LEN(B399)&lt;&gt;LEN(SUBSTITUTE(B399,"?","")),LEN(B399)&lt;&gt;LEN(SUBSTITUTE(B399,"~","")),LEN(B399)&lt;&gt;LEN(SUBSTITUTE(B399,"=","")),LEN(B399)&lt;&gt;LEN(SUBSTITUTE(B399,"&lt;","")),LEN(B399)&lt;&gt;LEN(SUBSTITUTE(B399,"&gt;","")))),"IDs: text starting with A–Z, up to 64 characters; do not use *, ?, ~, =, &lt; or &gt;. Example: T-001.",IF(COUNTIFS('Trades'!$A$9:$A$208,B399)&lt;&gt;1,"Parent trade ID must match one Trades row",IF(NOT(ISNUMBER(C399)),"Enter a valid closing date/time",IF(OR(C399&lt;1,C399&gt;2958465),"Enter a valid closing date/time",IF(NOT(ISNUMBER(D399)),"Enter a positive closed quantity",IF(OR(D399&lt;=0,D399&gt;1000000,ROUND(D399,8)&lt;&gt;D399),"Enter a positive closed quantity",IF(NOT(ISNUMBER(INDEX('Trades'!$D$9:$D$208,MATCH(B399,'Trades'!$A$9:$A$208,0)))),"Enter a valid opening date/time",IF(C399&lt;INDEX('Trades'!$D$9:$D$208,MATCH(B399,'Trades'!$A$9:$A$208,0)),"Exit precedes the opening",IF(AND(E399&lt;&gt;"",OR(NOT(ISNUMBER(E399)),E399&lt;=0)),"Enter a positive price or leave blank",IF(AND(F399&lt;&gt;"",NOT(ISNUMBER(F399))),"Gross P&amp;L must be numeric or blank",IF(AND(ISNUMBER(F399),OR(ABS(F399)&gt;1000000000,ROUND(F399,2)&lt;&gt;F399)),"Money: at most 2 decimals; absolute input value ≤ 1,000,000,000.",""))))))))))))))))</x:f>
      </x:c>
      <x:c r="I399" s="29" t="str">
        <x:f>IF(ISNUMBER(D399),ROUND(D399,8),"")</x:f>
      </x:c>
      <x:c r="J399" s="29" t="n">
        <x:f>IF(ISNUMBER(F399),1,0)</x:f>
        <x:v>0</x:v>
      </x:c>
      <x:c r="K399" s="29" t="n">
        <x:f>IF(COUNTA(A399:F399)=0,0,1)</x:f>
        <x:v>0</x:v>
      </x:c>
    </x:row>
    <x:row r="400" ht="36" customHeight="1">
      <x:c r="A400" s="34"/>
      <x:c r="B400" s="34"/>
      <x:c r="C400" s="35"/>
      <x:c r="D400" s="36"/>
      <x:c r="E400" s="36"/>
      <x:c r="F400" s="37"/>
      <x:c r="G400" s="38" t="n">
        <x:f>IF(K400=0,0,IF(H400="",1,-1))</x:f>
        <x:v>0</x:v>
      </x:c>
      <x:c r="H400" s="33" t="str">
        <x:f>IF(K400=0,"",IF(A400="","Enter an exit ID",IF(IF(IFERROR(OR(CODE(UPPER(LEFT(A400,1)))&lt;65,CODE(UPPER(LEFT(A400,1)))&gt;90),TRUE),TRUE,OR(NOT(ISTEXT(A400)),LEN(A400)&gt;64,LEN(A400)&lt;&gt;LEN(SUBSTITUTE(A400,"*","")),LEN(A400)&lt;&gt;LEN(SUBSTITUTE(A400,"?","")),LEN(A400)&lt;&gt;LEN(SUBSTITUTE(A400,"~","")),LEN(A400)&lt;&gt;LEN(SUBSTITUTE(A400,"=","")),LEN(A400)&lt;&gt;LEN(SUBSTITUTE(A400,"&lt;","")),LEN(A400)&lt;&gt;LEN(SUBSTITUTE(A400,"&gt;","")))),"IDs: text starting with A–Z, up to 64 characters; do not use *, ?, ~, =, &lt; or &gt;. Example: T-001.",IF(COUNTIFS('Exits'!$A$9:$A$608,A400)&lt;&gt;1,"Exit ID is duplicated",IF(B400="","Enter the parent trade ID",IF(IF(IFERROR(OR(CODE(UPPER(LEFT(B400,1)))&lt;65,CODE(UPPER(LEFT(B400,1)))&gt;90),TRUE),TRUE,OR(NOT(ISTEXT(B400)),LEN(B400)&gt;64,LEN(B400)&lt;&gt;LEN(SUBSTITUTE(B400,"*","")),LEN(B400)&lt;&gt;LEN(SUBSTITUTE(B400,"?","")),LEN(B400)&lt;&gt;LEN(SUBSTITUTE(B400,"~","")),LEN(B400)&lt;&gt;LEN(SUBSTITUTE(B400,"=","")),LEN(B400)&lt;&gt;LEN(SUBSTITUTE(B400,"&lt;","")),LEN(B400)&lt;&gt;LEN(SUBSTITUTE(B400,"&gt;","")))),"IDs: text starting with A–Z, up to 64 characters; do not use *, ?, ~, =, &lt; or &gt;. Example: T-001.",IF(COUNTIFS('Trades'!$A$9:$A$208,B400)&lt;&gt;1,"Parent trade ID must match one Trades row",IF(NOT(ISNUMBER(C400)),"Enter a valid closing date/time",IF(OR(C400&lt;1,C400&gt;2958465),"Enter a valid closing date/time",IF(NOT(ISNUMBER(D400)),"Enter a positive closed quantity",IF(OR(D400&lt;=0,D400&gt;1000000,ROUND(D400,8)&lt;&gt;D400),"Enter a positive closed quantity",IF(NOT(ISNUMBER(INDEX('Trades'!$D$9:$D$208,MATCH(B400,'Trades'!$A$9:$A$208,0)))),"Enter a valid opening date/time",IF(C400&lt;INDEX('Trades'!$D$9:$D$208,MATCH(B400,'Trades'!$A$9:$A$208,0)),"Exit precedes the opening",IF(AND(E400&lt;&gt;"",OR(NOT(ISNUMBER(E400)),E400&lt;=0)),"Enter a positive price or leave blank",IF(AND(F400&lt;&gt;"",NOT(ISNUMBER(F400))),"Gross P&amp;L must be numeric or blank",IF(AND(ISNUMBER(F400),OR(ABS(F400)&gt;1000000000,ROUND(F400,2)&lt;&gt;F400)),"Money: at most 2 decimals; absolute input value ≤ 1,000,000,000.",""))))))))))))))))</x:f>
      </x:c>
      <x:c r="I400" s="29" t="str">
        <x:f>IF(ISNUMBER(D400),ROUND(D400,8),"")</x:f>
      </x:c>
      <x:c r="J400" s="29" t="n">
        <x:f>IF(ISNUMBER(F400),1,0)</x:f>
        <x:v>0</x:v>
      </x:c>
      <x:c r="K400" s="29" t="n">
        <x:f>IF(COUNTA(A400:F400)=0,0,1)</x:f>
        <x:v>0</x:v>
      </x:c>
    </x:row>
    <x:row r="401" ht="36" customHeight="1">
      <x:c r="A401" s="34"/>
      <x:c r="B401" s="34"/>
      <x:c r="C401" s="35"/>
      <x:c r="D401" s="36"/>
      <x:c r="E401" s="36"/>
      <x:c r="F401" s="37"/>
      <x:c r="G401" s="38" t="n">
        <x:f>IF(K401=0,0,IF(H401="",1,-1))</x:f>
        <x:v>0</x:v>
      </x:c>
      <x:c r="H401" s="33" t="str">
        <x:f>IF(K401=0,"",IF(A401="","Enter an exit ID",IF(IF(IFERROR(OR(CODE(UPPER(LEFT(A401,1)))&lt;65,CODE(UPPER(LEFT(A401,1)))&gt;90),TRUE),TRUE,OR(NOT(ISTEXT(A401)),LEN(A401)&gt;64,LEN(A401)&lt;&gt;LEN(SUBSTITUTE(A401,"*","")),LEN(A401)&lt;&gt;LEN(SUBSTITUTE(A401,"?","")),LEN(A401)&lt;&gt;LEN(SUBSTITUTE(A401,"~","")),LEN(A401)&lt;&gt;LEN(SUBSTITUTE(A401,"=","")),LEN(A401)&lt;&gt;LEN(SUBSTITUTE(A401,"&lt;","")),LEN(A401)&lt;&gt;LEN(SUBSTITUTE(A401,"&gt;","")))),"IDs: text starting with A–Z, up to 64 characters; do not use *, ?, ~, =, &lt; or &gt;. Example: T-001.",IF(COUNTIFS('Exits'!$A$9:$A$608,A401)&lt;&gt;1,"Exit ID is duplicated",IF(B401="","Enter the parent trade ID",IF(IF(IFERROR(OR(CODE(UPPER(LEFT(B401,1)))&lt;65,CODE(UPPER(LEFT(B401,1)))&gt;90),TRUE),TRUE,OR(NOT(ISTEXT(B401)),LEN(B401)&gt;64,LEN(B401)&lt;&gt;LEN(SUBSTITUTE(B401,"*","")),LEN(B401)&lt;&gt;LEN(SUBSTITUTE(B401,"?","")),LEN(B401)&lt;&gt;LEN(SUBSTITUTE(B401,"~","")),LEN(B401)&lt;&gt;LEN(SUBSTITUTE(B401,"=","")),LEN(B401)&lt;&gt;LEN(SUBSTITUTE(B401,"&lt;","")),LEN(B401)&lt;&gt;LEN(SUBSTITUTE(B401,"&gt;","")))),"IDs: text starting with A–Z, up to 64 characters; do not use *, ?, ~, =, &lt; or &gt;. Example: T-001.",IF(COUNTIFS('Trades'!$A$9:$A$208,B401)&lt;&gt;1,"Parent trade ID must match one Trades row",IF(NOT(ISNUMBER(C401)),"Enter a valid closing date/time",IF(OR(C401&lt;1,C401&gt;2958465),"Enter a valid closing date/time",IF(NOT(ISNUMBER(D401)),"Enter a positive closed quantity",IF(OR(D401&lt;=0,D401&gt;1000000,ROUND(D401,8)&lt;&gt;D401),"Enter a positive closed quantity",IF(NOT(ISNUMBER(INDEX('Trades'!$D$9:$D$208,MATCH(B401,'Trades'!$A$9:$A$208,0)))),"Enter a valid opening date/time",IF(C401&lt;INDEX('Trades'!$D$9:$D$208,MATCH(B401,'Trades'!$A$9:$A$208,0)),"Exit precedes the opening",IF(AND(E401&lt;&gt;"",OR(NOT(ISNUMBER(E401)),E401&lt;=0)),"Enter a positive price or leave blank",IF(AND(F401&lt;&gt;"",NOT(ISNUMBER(F401))),"Gross P&amp;L must be numeric or blank",IF(AND(ISNUMBER(F401),OR(ABS(F401)&gt;1000000000,ROUND(F401,2)&lt;&gt;F401)),"Money: at most 2 decimals; absolute input value ≤ 1,000,000,000.",""))))))))))))))))</x:f>
      </x:c>
      <x:c r="I401" s="29" t="str">
        <x:f>IF(ISNUMBER(D401),ROUND(D401,8),"")</x:f>
      </x:c>
      <x:c r="J401" s="29" t="n">
        <x:f>IF(ISNUMBER(F401),1,0)</x:f>
        <x:v>0</x:v>
      </x:c>
      <x:c r="K401" s="29" t="n">
        <x:f>IF(COUNTA(A401:F401)=0,0,1)</x:f>
        <x:v>0</x:v>
      </x:c>
    </x:row>
    <x:row r="402" ht="36" customHeight="1">
      <x:c r="A402" s="34"/>
      <x:c r="B402" s="34"/>
      <x:c r="C402" s="35"/>
      <x:c r="D402" s="36"/>
      <x:c r="E402" s="36"/>
      <x:c r="F402" s="37"/>
      <x:c r="G402" s="38" t="n">
        <x:f>IF(K402=0,0,IF(H402="",1,-1))</x:f>
        <x:v>0</x:v>
      </x:c>
      <x:c r="H402" s="33" t="str">
        <x:f>IF(K402=0,"",IF(A402="","Enter an exit ID",IF(IF(IFERROR(OR(CODE(UPPER(LEFT(A402,1)))&lt;65,CODE(UPPER(LEFT(A402,1)))&gt;90),TRUE),TRUE,OR(NOT(ISTEXT(A402)),LEN(A402)&gt;64,LEN(A402)&lt;&gt;LEN(SUBSTITUTE(A402,"*","")),LEN(A402)&lt;&gt;LEN(SUBSTITUTE(A402,"?","")),LEN(A402)&lt;&gt;LEN(SUBSTITUTE(A402,"~","")),LEN(A402)&lt;&gt;LEN(SUBSTITUTE(A402,"=","")),LEN(A402)&lt;&gt;LEN(SUBSTITUTE(A402,"&lt;","")),LEN(A402)&lt;&gt;LEN(SUBSTITUTE(A402,"&gt;","")))),"IDs: text starting with A–Z, up to 64 characters; do not use *, ?, ~, =, &lt; or &gt;. Example: T-001.",IF(COUNTIFS('Exits'!$A$9:$A$608,A402)&lt;&gt;1,"Exit ID is duplicated",IF(B402="","Enter the parent trade ID",IF(IF(IFERROR(OR(CODE(UPPER(LEFT(B402,1)))&lt;65,CODE(UPPER(LEFT(B402,1)))&gt;90),TRUE),TRUE,OR(NOT(ISTEXT(B402)),LEN(B402)&gt;64,LEN(B402)&lt;&gt;LEN(SUBSTITUTE(B402,"*","")),LEN(B402)&lt;&gt;LEN(SUBSTITUTE(B402,"?","")),LEN(B402)&lt;&gt;LEN(SUBSTITUTE(B402,"~","")),LEN(B402)&lt;&gt;LEN(SUBSTITUTE(B402,"=","")),LEN(B402)&lt;&gt;LEN(SUBSTITUTE(B402,"&lt;","")),LEN(B402)&lt;&gt;LEN(SUBSTITUTE(B402,"&gt;","")))),"IDs: text starting with A–Z, up to 64 characters; do not use *, ?, ~, =, &lt; or &gt;. Example: T-001.",IF(COUNTIFS('Trades'!$A$9:$A$208,B402)&lt;&gt;1,"Parent trade ID must match one Trades row",IF(NOT(ISNUMBER(C402)),"Enter a valid closing date/time",IF(OR(C402&lt;1,C402&gt;2958465),"Enter a valid closing date/time",IF(NOT(ISNUMBER(D402)),"Enter a positive closed quantity",IF(OR(D402&lt;=0,D402&gt;1000000,ROUND(D402,8)&lt;&gt;D402),"Enter a positive closed quantity",IF(NOT(ISNUMBER(INDEX('Trades'!$D$9:$D$208,MATCH(B402,'Trades'!$A$9:$A$208,0)))),"Enter a valid opening date/time",IF(C402&lt;INDEX('Trades'!$D$9:$D$208,MATCH(B402,'Trades'!$A$9:$A$208,0)),"Exit precedes the opening",IF(AND(E402&lt;&gt;"",OR(NOT(ISNUMBER(E402)),E402&lt;=0)),"Enter a positive price or leave blank",IF(AND(F402&lt;&gt;"",NOT(ISNUMBER(F402))),"Gross P&amp;L must be numeric or blank",IF(AND(ISNUMBER(F402),OR(ABS(F402)&gt;1000000000,ROUND(F402,2)&lt;&gt;F402)),"Money: at most 2 decimals; absolute input value ≤ 1,000,000,000.",""))))))))))))))))</x:f>
      </x:c>
      <x:c r="I402" s="29" t="str">
        <x:f>IF(ISNUMBER(D402),ROUND(D402,8),"")</x:f>
      </x:c>
      <x:c r="J402" s="29" t="n">
        <x:f>IF(ISNUMBER(F402),1,0)</x:f>
        <x:v>0</x:v>
      </x:c>
      <x:c r="K402" s="29" t="n">
        <x:f>IF(COUNTA(A402:F402)=0,0,1)</x:f>
        <x:v>0</x:v>
      </x:c>
    </x:row>
    <x:row r="403" ht="36" customHeight="1">
      <x:c r="A403" s="34"/>
      <x:c r="B403" s="34"/>
      <x:c r="C403" s="35"/>
      <x:c r="D403" s="36"/>
      <x:c r="E403" s="36"/>
      <x:c r="F403" s="37"/>
      <x:c r="G403" s="38" t="n">
        <x:f>IF(K403=0,0,IF(H403="",1,-1))</x:f>
        <x:v>0</x:v>
      </x:c>
      <x:c r="H403" s="33" t="str">
        <x:f>IF(K403=0,"",IF(A403="","Enter an exit ID",IF(IF(IFERROR(OR(CODE(UPPER(LEFT(A403,1)))&lt;65,CODE(UPPER(LEFT(A403,1)))&gt;90),TRUE),TRUE,OR(NOT(ISTEXT(A403)),LEN(A403)&gt;64,LEN(A403)&lt;&gt;LEN(SUBSTITUTE(A403,"*","")),LEN(A403)&lt;&gt;LEN(SUBSTITUTE(A403,"?","")),LEN(A403)&lt;&gt;LEN(SUBSTITUTE(A403,"~","")),LEN(A403)&lt;&gt;LEN(SUBSTITUTE(A403,"=","")),LEN(A403)&lt;&gt;LEN(SUBSTITUTE(A403,"&lt;","")),LEN(A403)&lt;&gt;LEN(SUBSTITUTE(A403,"&gt;","")))),"IDs: text starting with A–Z, up to 64 characters; do not use *, ?, ~, =, &lt; or &gt;. Example: T-001.",IF(COUNTIFS('Exits'!$A$9:$A$608,A403)&lt;&gt;1,"Exit ID is duplicated",IF(B403="","Enter the parent trade ID",IF(IF(IFERROR(OR(CODE(UPPER(LEFT(B403,1)))&lt;65,CODE(UPPER(LEFT(B403,1)))&gt;90),TRUE),TRUE,OR(NOT(ISTEXT(B403)),LEN(B403)&gt;64,LEN(B403)&lt;&gt;LEN(SUBSTITUTE(B403,"*","")),LEN(B403)&lt;&gt;LEN(SUBSTITUTE(B403,"?","")),LEN(B403)&lt;&gt;LEN(SUBSTITUTE(B403,"~","")),LEN(B403)&lt;&gt;LEN(SUBSTITUTE(B403,"=","")),LEN(B403)&lt;&gt;LEN(SUBSTITUTE(B403,"&lt;","")),LEN(B403)&lt;&gt;LEN(SUBSTITUTE(B403,"&gt;","")))),"IDs: text starting with A–Z, up to 64 characters; do not use *, ?, ~, =, &lt; or &gt;. Example: T-001.",IF(COUNTIFS('Trades'!$A$9:$A$208,B403)&lt;&gt;1,"Parent trade ID must match one Trades row",IF(NOT(ISNUMBER(C403)),"Enter a valid closing date/time",IF(OR(C403&lt;1,C403&gt;2958465),"Enter a valid closing date/time",IF(NOT(ISNUMBER(D403)),"Enter a positive closed quantity",IF(OR(D403&lt;=0,D403&gt;1000000,ROUND(D403,8)&lt;&gt;D403),"Enter a positive closed quantity",IF(NOT(ISNUMBER(INDEX('Trades'!$D$9:$D$208,MATCH(B403,'Trades'!$A$9:$A$208,0)))),"Enter a valid opening date/time",IF(C403&lt;INDEX('Trades'!$D$9:$D$208,MATCH(B403,'Trades'!$A$9:$A$208,0)),"Exit precedes the opening",IF(AND(E403&lt;&gt;"",OR(NOT(ISNUMBER(E403)),E403&lt;=0)),"Enter a positive price or leave blank",IF(AND(F403&lt;&gt;"",NOT(ISNUMBER(F403))),"Gross P&amp;L must be numeric or blank",IF(AND(ISNUMBER(F403),OR(ABS(F403)&gt;1000000000,ROUND(F403,2)&lt;&gt;F403)),"Money: at most 2 decimals; absolute input value ≤ 1,000,000,000.",""))))))))))))))))</x:f>
      </x:c>
      <x:c r="I403" s="29" t="str">
        <x:f>IF(ISNUMBER(D403),ROUND(D403,8),"")</x:f>
      </x:c>
      <x:c r="J403" s="29" t="n">
        <x:f>IF(ISNUMBER(F403),1,0)</x:f>
        <x:v>0</x:v>
      </x:c>
      <x:c r="K403" s="29" t="n">
        <x:f>IF(COUNTA(A403:F403)=0,0,1)</x:f>
        <x:v>0</x:v>
      </x:c>
    </x:row>
    <x:row r="404" ht="36" customHeight="1">
      <x:c r="A404" s="34"/>
      <x:c r="B404" s="34"/>
      <x:c r="C404" s="35"/>
      <x:c r="D404" s="36"/>
      <x:c r="E404" s="36"/>
      <x:c r="F404" s="37"/>
      <x:c r="G404" s="38" t="n">
        <x:f>IF(K404=0,0,IF(H404="",1,-1))</x:f>
        <x:v>0</x:v>
      </x:c>
      <x:c r="H404" s="33" t="str">
        <x:f>IF(K404=0,"",IF(A404="","Enter an exit ID",IF(IF(IFERROR(OR(CODE(UPPER(LEFT(A404,1)))&lt;65,CODE(UPPER(LEFT(A404,1)))&gt;90),TRUE),TRUE,OR(NOT(ISTEXT(A404)),LEN(A404)&gt;64,LEN(A404)&lt;&gt;LEN(SUBSTITUTE(A404,"*","")),LEN(A404)&lt;&gt;LEN(SUBSTITUTE(A404,"?","")),LEN(A404)&lt;&gt;LEN(SUBSTITUTE(A404,"~","")),LEN(A404)&lt;&gt;LEN(SUBSTITUTE(A404,"=","")),LEN(A404)&lt;&gt;LEN(SUBSTITUTE(A404,"&lt;","")),LEN(A404)&lt;&gt;LEN(SUBSTITUTE(A404,"&gt;","")))),"IDs: text starting with A–Z, up to 64 characters; do not use *, ?, ~, =, &lt; or &gt;. Example: T-001.",IF(COUNTIFS('Exits'!$A$9:$A$608,A404)&lt;&gt;1,"Exit ID is duplicated",IF(B404="","Enter the parent trade ID",IF(IF(IFERROR(OR(CODE(UPPER(LEFT(B404,1)))&lt;65,CODE(UPPER(LEFT(B404,1)))&gt;90),TRUE),TRUE,OR(NOT(ISTEXT(B404)),LEN(B404)&gt;64,LEN(B404)&lt;&gt;LEN(SUBSTITUTE(B404,"*","")),LEN(B404)&lt;&gt;LEN(SUBSTITUTE(B404,"?","")),LEN(B404)&lt;&gt;LEN(SUBSTITUTE(B404,"~","")),LEN(B404)&lt;&gt;LEN(SUBSTITUTE(B404,"=","")),LEN(B404)&lt;&gt;LEN(SUBSTITUTE(B404,"&lt;","")),LEN(B404)&lt;&gt;LEN(SUBSTITUTE(B404,"&gt;","")))),"IDs: text starting with A–Z, up to 64 characters; do not use *, ?, ~, =, &lt; or &gt;. Example: T-001.",IF(COUNTIFS('Trades'!$A$9:$A$208,B404)&lt;&gt;1,"Parent trade ID must match one Trades row",IF(NOT(ISNUMBER(C404)),"Enter a valid closing date/time",IF(OR(C404&lt;1,C404&gt;2958465),"Enter a valid closing date/time",IF(NOT(ISNUMBER(D404)),"Enter a positive closed quantity",IF(OR(D404&lt;=0,D404&gt;1000000,ROUND(D404,8)&lt;&gt;D404),"Enter a positive closed quantity",IF(NOT(ISNUMBER(INDEX('Trades'!$D$9:$D$208,MATCH(B404,'Trades'!$A$9:$A$208,0)))),"Enter a valid opening date/time",IF(C404&lt;INDEX('Trades'!$D$9:$D$208,MATCH(B404,'Trades'!$A$9:$A$208,0)),"Exit precedes the opening",IF(AND(E404&lt;&gt;"",OR(NOT(ISNUMBER(E404)),E404&lt;=0)),"Enter a positive price or leave blank",IF(AND(F404&lt;&gt;"",NOT(ISNUMBER(F404))),"Gross P&amp;L must be numeric or blank",IF(AND(ISNUMBER(F404),OR(ABS(F404)&gt;1000000000,ROUND(F404,2)&lt;&gt;F404)),"Money: at most 2 decimals; absolute input value ≤ 1,000,000,000.",""))))))))))))))))</x:f>
      </x:c>
      <x:c r="I404" s="29" t="str">
        <x:f>IF(ISNUMBER(D404),ROUND(D404,8),"")</x:f>
      </x:c>
      <x:c r="J404" s="29" t="n">
        <x:f>IF(ISNUMBER(F404),1,0)</x:f>
        <x:v>0</x:v>
      </x:c>
      <x:c r="K404" s="29" t="n">
        <x:f>IF(COUNTA(A404:F404)=0,0,1)</x:f>
        <x:v>0</x:v>
      </x:c>
    </x:row>
    <x:row r="405" ht="36" customHeight="1">
      <x:c r="A405" s="34"/>
      <x:c r="B405" s="34"/>
      <x:c r="C405" s="35"/>
      <x:c r="D405" s="36"/>
      <x:c r="E405" s="36"/>
      <x:c r="F405" s="37"/>
      <x:c r="G405" s="38" t="n">
        <x:f>IF(K405=0,0,IF(H405="",1,-1))</x:f>
        <x:v>0</x:v>
      </x:c>
      <x:c r="H405" s="33" t="str">
        <x:f>IF(K405=0,"",IF(A405="","Enter an exit ID",IF(IF(IFERROR(OR(CODE(UPPER(LEFT(A405,1)))&lt;65,CODE(UPPER(LEFT(A405,1)))&gt;90),TRUE),TRUE,OR(NOT(ISTEXT(A405)),LEN(A405)&gt;64,LEN(A405)&lt;&gt;LEN(SUBSTITUTE(A405,"*","")),LEN(A405)&lt;&gt;LEN(SUBSTITUTE(A405,"?","")),LEN(A405)&lt;&gt;LEN(SUBSTITUTE(A405,"~","")),LEN(A405)&lt;&gt;LEN(SUBSTITUTE(A405,"=","")),LEN(A405)&lt;&gt;LEN(SUBSTITUTE(A405,"&lt;","")),LEN(A405)&lt;&gt;LEN(SUBSTITUTE(A405,"&gt;","")))),"IDs: text starting with A–Z, up to 64 characters; do not use *, ?, ~, =, &lt; or &gt;. Example: T-001.",IF(COUNTIFS('Exits'!$A$9:$A$608,A405)&lt;&gt;1,"Exit ID is duplicated",IF(B405="","Enter the parent trade ID",IF(IF(IFERROR(OR(CODE(UPPER(LEFT(B405,1)))&lt;65,CODE(UPPER(LEFT(B405,1)))&gt;90),TRUE),TRUE,OR(NOT(ISTEXT(B405)),LEN(B405)&gt;64,LEN(B405)&lt;&gt;LEN(SUBSTITUTE(B405,"*","")),LEN(B405)&lt;&gt;LEN(SUBSTITUTE(B405,"?","")),LEN(B405)&lt;&gt;LEN(SUBSTITUTE(B405,"~","")),LEN(B405)&lt;&gt;LEN(SUBSTITUTE(B405,"=","")),LEN(B405)&lt;&gt;LEN(SUBSTITUTE(B405,"&lt;","")),LEN(B405)&lt;&gt;LEN(SUBSTITUTE(B405,"&gt;","")))),"IDs: text starting with A–Z, up to 64 characters; do not use *, ?, ~, =, &lt; or &gt;. Example: T-001.",IF(COUNTIFS('Trades'!$A$9:$A$208,B405)&lt;&gt;1,"Parent trade ID must match one Trades row",IF(NOT(ISNUMBER(C405)),"Enter a valid closing date/time",IF(OR(C405&lt;1,C405&gt;2958465),"Enter a valid closing date/time",IF(NOT(ISNUMBER(D405)),"Enter a positive closed quantity",IF(OR(D405&lt;=0,D405&gt;1000000,ROUND(D405,8)&lt;&gt;D405),"Enter a positive closed quantity",IF(NOT(ISNUMBER(INDEX('Trades'!$D$9:$D$208,MATCH(B405,'Trades'!$A$9:$A$208,0)))),"Enter a valid opening date/time",IF(C405&lt;INDEX('Trades'!$D$9:$D$208,MATCH(B405,'Trades'!$A$9:$A$208,0)),"Exit precedes the opening",IF(AND(E405&lt;&gt;"",OR(NOT(ISNUMBER(E405)),E405&lt;=0)),"Enter a positive price or leave blank",IF(AND(F405&lt;&gt;"",NOT(ISNUMBER(F405))),"Gross P&amp;L must be numeric or blank",IF(AND(ISNUMBER(F405),OR(ABS(F405)&gt;1000000000,ROUND(F405,2)&lt;&gt;F405)),"Money: at most 2 decimals; absolute input value ≤ 1,000,000,000.",""))))))))))))))))</x:f>
      </x:c>
      <x:c r="I405" s="29" t="str">
        <x:f>IF(ISNUMBER(D405),ROUND(D405,8),"")</x:f>
      </x:c>
      <x:c r="J405" s="29" t="n">
        <x:f>IF(ISNUMBER(F405),1,0)</x:f>
        <x:v>0</x:v>
      </x:c>
      <x:c r="K405" s="29" t="n">
        <x:f>IF(COUNTA(A405:F405)=0,0,1)</x:f>
        <x:v>0</x:v>
      </x:c>
    </x:row>
    <x:row r="406" ht="36" customHeight="1">
      <x:c r="A406" s="34"/>
      <x:c r="B406" s="34"/>
      <x:c r="C406" s="35"/>
      <x:c r="D406" s="36"/>
      <x:c r="E406" s="36"/>
      <x:c r="F406" s="37"/>
      <x:c r="G406" s="38" t="n">
        <x:f>IF(K406=0,0,IF(H406="",1,-1))</x:f>
        <x:v>0</x:v>
      </x:c>
      <x:c r="H406" s="33" t="str">
        <x:f>IF(K406=0,"",IF(A406="","Enter an exit ID",IF(IF(IFERROR(OR(CODE(UPPER(LEFT(A406,1)))&lt;65,CODE(UPPER(LEFT(A406,1)))&gt;90),TRUE),TRUE,OR(NOT(ISTEXT(A406)),LEN(A406)&gt;64,LEN(A406)&lt;&gt;LEN(SUBSTITUTE(A406,"*","")),LEN(A406)&lt;&gt;LEN(SUBSTITUTE(A406,"?","")),LEN(A406)&lt;&gt;LEN(SUBSTITUTE(A406,"~","")),LEN(A406)&lt;&gt;LEN(SUBSTITUTE(A406,"=","")),LEN(A406)&lt;&gt;LEN(SUBSTITUTE(A406,"&lt;","")),LEN(A406)&lt;&gt;LEN(SUBSTITUTE(A406,"&gt;","")))),"IDs: text starting with A–Z, up to 64 characters; do not use *, ?, ~, =, &lt; or &gt;. Example: T-001.",IF(COUNTIFS('Exits'!$A$9:$A$608,A406)&lt;&gt;1,"Exit ID is duplicated",IF(B406="","Enter the parent trade ID",IF(IF(IFERROR(OR(CODE(UPPER(LEFT(B406,1)))&lt;65,CODE(UPPER(LEFT(B406,1)))&gt;90),TRUE),TRUE,OR(NOT(ISTEXT(B406)),LEN(B406)&gt;64,LEN(B406)&lt;&gt;LEN(SUBSTITUTE(B406,"*","")),LEN(B406)&lt;&gt;LEN(SUBSTITUTE(B406,"?","")),LEN(B406)&lt;&gt;LEN(SUBSTITUTE(B406,"~","")),LEN(B406)&lt;&gt;LEN(SUBSTITUTE(B406,"=","")),LEN(B406)&lt;&gt;LEN(SUBSTITUTE(B406,"&lt;","")),LEN(B406)&lt;&gt;LEN(SUBSTITUTE(B406,"&gt;","")))),"IDs: text starting with A–Z, up to 64 characters; do not use *, ?, ~, =, &lt; or &gt;. Example: T-001.",IF(COUNTIFS('Trades'!$A$9:$A$208,B406)&lt;&gt;1,"Parent trade ID must match one Trades row",IF(NOT(ISNUMBER(C406)),"Enter a valid closing date/time",IF(OR(C406&lt;1,C406&gt;2958465),"Enter a valid closing date/time",IF(NOT(ISNUMBER(D406)),"Enter a positive closed quantity",IF(OR(D406&lt;=0,D406&gt;1000000,ROUND(D406,8)&lt;&gt;D406),"Enter a positive closed quantity",IF(NOT(ISNUMBER(INDEX('Trades'!$D$9:$D$208,MATCH(B406,'Trades'!$A$9:$A$208,0)))),"Enter a valid opening date/time",IF(C406&lt;INDEX('Trades'!$D$9:$D$208,MATCH(B406,'Trades'!$A$9:$A$208,0)),"Exit precedes the opening",IF(AND(E406&lt;&gt;"",OR(NOT(ISNUMBER(E406)),E406&lt;=0)),"Enter a positive price or leave blank",IF(AND(F406&lt;&gt;"",NOT(ISNUMBER(F406))),"Gross P&amp;L must be numeric or blank",IF(AND(ISNUMBER(F406),OR(ABS(F406)&gt;1000000000,ROUND(F406,2)&lt;&gt;F406)),"Money: at most 2 decimals; absolute input value ≤ 1,000,000,000.",""))))))))))))))))</x:f>
      </x:c>
      <x:c r="I406" s="29" t="str">
        <x:f>IF(ISNUMBER(D406),ROUND(D406,8),"")</x:f>
      </x:c>
      <x:c r="J406" s="29" t="n">
        <x:f>IF(ISNUMBER(F406),1,0)</x:f>
        <x:v>0</x:v>
      </x:c>
      <x:c r="K406" s="29" t="n">
        <x:f>IF(COUNTA(A406:F406)=0,0,1)</x:f>
        <x:v>0</x:v>
      </x:c>
    </x:row>
    <x:row r="407" ht="36" customHeight="1">
      <x:c r="A407" s="34"/>
      <x:c r="B407" s="34"/>
      <x:c r="C407" s="35"/>
      <x:c r="D407" s="36"/>
      <x:c r="E407" s="36"/>
      <x:c r="F407" s="37"/>
      <x:c r="G407" s="38" t="n">
        <x:f>IF(K407=0,0,IF(H407="",1,-1))</x:f>
        <x:v>0</x:v>
      </x:c>
      <x:c r="H407" s="33" t="str">
        <x:f>IF(K407=0,"",IF(A407="","Enter an exit ID",IF(IF(IFERROR(OR(CODE(UPPER(LEFT(A407,1)))&lt;65,CODE(UPPER(LEFT(A407,1)))&gt;90),TRUE),TRUE,OR(NOT(ISTEXT(A407)),LEN(A407)&gt;64,LEN(A407)&lt;&gt;LEN(SUBSTITUTE(A407,"*","")),LEN(A407)&lt;&gt;LEN(SUBSTITUTE(A407,"?","")),LEN(A407)&lt;&gt;LEN(SUBSTITUTE(A407,"~","")),LEN(A407)&lt;&gt;LEN(SUBSTITUTE(A407,"=","")),LEN(A407)&lt;&gt;LEN(SUBSTITUTE(A407,"&lt;","")),LEN(A407)&lt;&gt;LEN(SUBSTITUTE(A407,"&gt;","")))),"IDs: text starting with A–Z, up to 64 characters; do not use *, ?, ~, =, &lt; or &gt;. Example: T-001.",IF(COUNTIFS('Exits'!$A$9:$A$608,A407)&lt;&gt;1,"Exit ID is duplicated",IF(B407="","Enter the parent trade ID",IF(IF(IFERROR(OR(CODE(UPPER(LEFT(B407,1)))&lt;65,CODE(UPPER(LEFT(B407,1)))&gt;90),TRUE),TRUE,OR(NOT(ISTEXT(B407)),LEN(B407)&gt;64,LEN(B407)&lt;&gt;LEN(SUBSTITUTE(B407,"*","")),LEN(B407)&lt;&gt;LEN(SUBSTITUTE(B407,"?","")),LEN(B407)&lt;&gt;LEN(SUBSTITUTE(B407,"~","")),LEN(B407)&lt;&gt;LEN(SUBSTITUTE(B407,"=","")),LEN(B407)&lt;&gt;LEN(SUBSTITUTE(B407,"&lt;","")),LEN(B407)&lt;&gt;LEN(SUBSTITUTE(B407,"&gt;","")))),"IDs: text starting with A–Z, up to 64 characters; do not use *, ?, ~, =, &lt; or &gt;. Example: T-001.",IF(COUNTIFS('Trades'!$A$9:$A$208,B407)&lt;&gt;1,"Parent trade ID must match one Trades row",IF(NOT(ISNUMBER(C407)),"Enter a valid closing date/time",IF(OR(C407&lt;1,C407&gt;2958465),"Enter a valid closing date/time",IF(NOT(ISNUMBER(D407)),"Enter a positive closed quantity",IF(OR(D407&lt;=0,D407&gt;1000000,ROUND(D407,8)&lt;&gt;D407),"Enter a positive closed quantity",IF(NOT(ISNUMBER(INDEX('Trades'!$D$9:$D$208,MATCH(B407,'Trades'!$A$9:$A$208,0)))),"Enter a valid opening date/time",IF(C407&lt;INDEX('Trades'!$D$9:$D$208,MATCH(B407,'Trades'!$A$9:$A$208,0)),"Exit precedes the opening",IF(AND(E407&lt;&gt;"",OR(NOT(ISNUMBER(E407)),E407&lt;=0)),"Enter a positive price or leave blank",IF(AND(F407&lt;&gt;"",NOT(ISNUMBER(F407))),"Gross P&amp;L must be numeric or blank",IF(AND(ISNUMBER(F407),OR(ABS(F407)&gt;1000000000,ROUND(F407,2)&lt;&gt;F407)),"Money: at most 2 decimals; absolute input value ≤ 1,000,000,000.",""))))))))))))))))</x:f>
      </x:c>
      <x:c r="I407" s="29" t="str">
        <x:f>IF(ISNUMBER(D407),ROUND(D407,8),"")</x:f>
      </x:c>
      <x:c r="J407" s="29" t="n">
        <x:f>IF(ISNUMBER(F407),1,0)</x:f>
        <x:v>0</x:v>
      </x:c>
      <x:c r="K407" s="29" t="n">
        <x:f>IF(COUNTA(A407:F407)=0,0,1)</x:f>
        <x:v>0</x:v>
      </x:c>
    </x:row>
    <x:row r="408" ht="36" customHeight="1">
      <x:c r="A408" s="34"/>
      <x:c r="B408" s="34"/>
      <x:c r="C408" s="35"/>
      <x:c r="D408" s="36"/>
      <x:c r="E408" s="36"/>
      <x:c r="F408" s="37"/>
      <x:c r="G408" s="38" t="n">
        <x:f>IF(K408=0,0,IF(H408="",1,-1))</x:f>
        <x:v>0</x:v>
      </x:c>
      <x:c r="H408" s="33" t="str">
        <x:f>IF(K408=0,"",IF(A408="","Enter an exit ID",IF(IF(IFERROR(OR(CODE(UPPER(LEFT(A408,1)))&lt;65,CODE(UPPER(LEFT(A408,1)))&gt;90),TRUE),TRUE,OR(NOT(ISTEXT(A408)),LEN(A408)&gt;64,LEN(A408)&lt;&gt;LEN(SUBSTITUTE(A408,"*","")),LEN(A408)&lt;&gt;LEN(SUBSTITUTE(A408,"?","")),LEN(A408)&lt;&gt;LEN(SUBSTITUTE(A408,"~","")),LEN(A408)&lt;&gt;LEN(SUBSTITUTE(A408,"=","")),LEN(A408)&lt;&gt;LEN(SUBSTITUTE(A408,"&lt;","")),LEN(A408)&lt;&gt;LEN(SUBSTITUTE(A408,"&gt;","")))),"IDs: text starting with A–Z, up to 64 characters; do not use *, ?, ~, =, &lt; or &gt;. Example: T-001.",IF(COUNTIFS('Exits'!$A$9:$A$608,A408)&lt;&gt;1,"Exit ID is duplicated",IF(B408="","Enter the parent trade ID",IF(IF(IFERROR(OR(CODE(UPPER(LEFT(B408,1)))&lt;65,CODE(UPPER(LEFT(B408,1)))&gt;90),TRUE),TRUE,OR(NOT(ISTEXT(B408)),LEN(B408)&gt;64,LEN(B408)&lt;&gt;LEN(SUBSTITUTE(B408,"*","")),LEN(B408)&lt;&gt;LEN(SUBSTITUTE(B408,"?","")),LEN(B408)&lt;&gt;LEN(SUBSTITUTE(B408,"~","")),LEN(B408)&lt;&gt;LEN(SUBSTITUTE(B408,"=","")),LEN(B408)&lt;&gt;LEN(SUBSTITUTE(B408,"&lt;","")),LEN(B408)&lt;&gt;LEN(SUBSTITUTE(B408,"&gt;","")))),"IDs: text starting with A–Z, up to 64 characters; do not use *, ?, ~, =, &lt; or &gt;. Example: T-001.",IF(COUNTIFS('Trades'!$A$9:$A$208,B408)&lt;&gt;1,"Parent trade ID must match one Trades row",IF(NOT(ISNUMBER(C408)),"Enter a valid closing date/time",IF(OR(C408&lt;1,C408&gt;2958465),"Enter a valid closing date/time",IF(NOT(ISNUMBER(D408)),"Enter a positive closed quantity",IF(OR(D408&lt;=0,D408&gt;1000000,ROUND(D408,8)&lt;&gt;D408),"Enter a positive closed quantity",IF(NOT(ISNUMBER(INDEX('Trades'!$D$9:$D$208,MATCH(B408,'Trades'!$A$9:$A$208,0)))),"Enter a valid opening date/time",IF(C408&lt;INDEX('Trades'!$D$9:$D$208,MATCH(B408,'Trades'!$A$9:$A$208,0)),"Exit precedes the opening",IF(AND(E408&lt;&gt;"",OR(NOT(ISNUMBER(E408)),E408&lt;=0)),"Enter a positive price or leave blank",IF(AND(F408&lt;&gt;"",NOT(ISNUMBER(F408))),"Gross P&amp;L must be numeric or blank",IF(AND(ISNUMBER(F408),OR(ABS(F408)&gt;1000000000,ROUND(F408,2)&lt;&gt;F408)),"Money: at most 2 decimals; absolute input value ≤ 1,000,000,000.",""))))))))))))))))</x:f>
      </x:c>
      <x:c r="I408" s="29" t="str">
        <x:f>IF(ISNUMBER(D408),ROUND(D408,8),"")</x:f>
      </x:c>
      <x:c r="J408" s="29" t="n">
        <x:f>IF(ISNUMBER(F408),1,0)</x:f>
        <x:v>0</x:v>
      </x:c>
      <x:c r="K408" s="29" t="n">
        <x:f>IF(COUNTA(A408:F408)=0,0,1)</x:f>
        <x:v>0</x:v>
      </x:c>
    </x:row>
    <x:row r="409" ht="36" customHeight="1">
      <x:c r="A409" s="34"/>
      <x:c r="B409" s="34"/>
      <x:c r="C409" s="35"/>
      <x:c r="D409" s="36"/>
      <x:c r="E409" s="36"/>
      <x:c r="F409" s="37"/>
      <x:c r="G409" s="38" t="n">
        <x:f>IF(K409=0,0,IF(H409="",1,-1))</x:f>
        <x:v>0</x:v>
      </x:c>
      <x:c r="H409" s="33" t="str">
        <x:f>IF(K409=0,"",IF(A409="","Enter an exit ID",IF(IF(IFERROR(OR(CODE(UPPER(LEFT(A409,1)))&lt;65,CODE(UPPER(LEFT(A409,1)))&gt;90),TRUE),TRUE,OR(NOT(ISTEXT(A409)),LEN(A409)&gt;64,LEN(A409)&lt;&gt;LEN(SUBSTITUTE(A409,"*","")),LEN(A409)&lt;&gt;LEN(SUBSTITUTE(A409,"?","")),LEN(A409)&lt;&gt;LEN(SUBSTITUTE(A409,"~","")),LEN(A409)&lt;&gt;LEN(SUBSTITUTE(A409,"=","")),LEN(A409)&lt;&gt;LEN(SUBSTITUTE(A409,"&lt;","")),LEN(A409)&lt;&gt;LEN(SUBSTITUTE(A409,"&gt;","")))),"IDs: text starting with A–Z, up to 64 characters; do not use *, ?, ~, =, &lt; or &gt;. Example: T-001.",IF(COUNTIFS('Exits'!$A$9:$A$608,A409)&lt;&gt;1,"Exit ID is duplicated",IF(B409="","Enter the parent trade ID",IF(IF(IFERROR(OR(CODE(UPPER(LEFT(B409,1)))&lt;65,CODE(UPPER(LEFT(B409,1)))&gt;90),TRUE),TRUE,OR(NOT(ISTEXT(B409)),LEN(B409)&gt;64,LEN(B409)&lt;&gt;LEN(SUBSTITUTE(B409,"*","")),LEN(B409)&lt;&gt;LEN(SUBSTITUTE(B409,"?","")),LEN(B409)&lt;&gt;LEN(SUBSTITUTE(B409,"~","")),LEN(B409)&lt;&gt;LEN(SUBSTITUTE(B409,"=","")),LEN(B409)&lt;&gt;LEN(SUBSTITUTE(B409,"&lt;","")),LEN(B409)&lt;&gt;LEN(SUBSTITUTE(B409,"&gt;","")))),"IDs: text starting with A–Z, up to 64 characters; do not use *, ?, ~, =, &lt; or &gt;. Example: T-001.",IF(COUNTIFS('Trades'!$A$9:$A$208,B409)&lt;&gt;1,"Parent trade ID must match one Trades row",IF(NOT(ISNUMBER(C409)),"Enter a valid closing date/time",IF(OR(C409&lt;1,C409&gt;2958465),"Enter a valid closing date/time",IF(NOT(ISNUMBER(D409)),"Enter a positive closed quantity",IF(OR(D409&lt;=0,D409&gt;1000000,ROUND(D409,8)&lt;&gt;D409),"Enter a positive closed quantity",IF(NOT(ISNUMBER(INDEX('Trades'!$D$9:$D$208,MATCH(B409,'Trades'!$A$9:$A$208,0)))),"Enter a valid opening date/time",IF(C409&lt;INDEX('Trades'!$D$9:$D$208,MATCH(B409,'Trades'!$A$9:$A$208,0)),"Exit precedes the opening",IF(AND(E409&lt;&gt;"",OR(NOT(ISNUMBER(E409)),E409&lt;=0)),"Enter a positive price or leave blank",IF(AND(F409&lt;&gt;"",NOT(ISNUMBER(F409))),"Gross P&amp;L must be numeric or blank",IF(AND(ISNUMBER(F409),OR(ABS(F409)&gt;1000000000,ROUND(F409,2)&lt;&gt;F409)),"Money: at most 2 decimals; absolute input value ≤ 1,000,000,000.",""))))))))))))))))</x:f>
      </x:c>
      <x:c r="I409" s="29" t="str">
        <x:f>IF(ISNUMBER(D409),ROUND(D409,8),"")</x:f>
      </x:c>
      <x:c r="J409" s="29" t="n">
        <x:f>IF(ISNUMBER(F409),1,0)</x:f>
        <x:v>0</x:v>
      </x:c>
      <x:c r="K409" s="29" t="n">
        <x:f>IF(COUNTA(A409:F409)=0,0,1)</x:f>
        <x:v>0</x:v>
      </x:c>
    </x:row>
    <x:row r="410" ht="36" customHeight="1">
      <x:c r="A410" s="34"/>
      <x:c r="B410" s="34"/>
      <x:c r="C410" s="35"/>
      <x:c r="D410" s="36"/>
      <x:c r="E410" s="36"/>
      <x:c r="F410" s="37"/>
      <x:c r="G410" s="38" t="n">
        <x:f>IF(K410=0,0,IF(H410="",1,-1))</x:f>
        <x:v>0</x:v>
      </x:c>
      <x:c r="H410" s="33" t="str">
        <x:f>IF(K410=0,"",IF(A410="","Enter an exit ID",IF(IF(IFERROR(OR(CODE(UPPER(LEFT(A410,1)))&lt;65,CODE(UPPER(LEFT(A410,1)))&gt;90),TRUE),TRUE,OR(NOT(ISTEXT(A410)),LEN(A410)&gt;64,LEN(A410)&lt;&gt;LEN(SUBSTITUTE(A410,"*","")),LEN(A410)&lt;&gt;LEN(SUBSTITUTE(A410,"?","")),LEN(A410)&lt;&gt;LEN(SUBSTITUTE(A410,"~","")),LEN(A410)&lt;&gt;LEN(SUBSTITUTE(A410,"=","")),LEN(A410)&lt;&gt;LEN(SUBSTITUTE(A410,"&lt;","")),LEN(A410)&lt;&gt;LEN(SUBSTITUTE(A410,"&gt;","")))),"IDs: text starting with A–Z, up to 64 characters; do not use *, ?, ~, =, &lt; or &gt;. Example: T-001.",IF(COUNTIFS('Exits'!$A$9:$A$608,A410)&lt;&gt;1,"Exit ID is duplicated",IF(B410="","Enter the parent trade ID",IF(IF(IFERROR(OR(CODE(UPPER(LEFT(B410,1)))&lt;65,CODE(UPPER(LEFT(B410,1)))&gt;90),TRUE),TRUE,OR(NOT(ISTEXT(B410)),LEN(B410)&gt;64,LEN(B410)&lt;&gt;LEN(SUBSTITUTE(B410,"*","")),LEN(B410)&lt;&gt;LEN(SUBSTITUTE(B410,"?","")),LEN(B410)&lt;&gt;LEN(SUBSTITUTE(B410,"~","")),LEN(B410)&lt;&gt;LEN(SUBSTITUTE(B410,"=","")),LEN(B410)&lt;&gt;LEN(SUBSTITUTE(B410,"&lt;","")),LEN(B410)&lt;&gt;LEN(SUBSTITUTE(B410,"&gt;","")))),"IDs: text starting with A–Z, up to 64 characters; do not use *, ?, ~, =, &lt; or &gt;. Example: T-001.",IF(COUNTIFS('Trades'!$A$9:$A$208,B410)&lt;&gt;1,"Parent trade ID must match one Trades row",IF(NOT(ISNUMBER(C410)),"Enter a valid closing date/time",IF(OR(C410&lt;1,C410&gt;2958465),"Enter a valid closing date/time",IF(NOT(ISNUMBER(D410)),"Enter a positive closed quantity",IF(OR(D410&lt;=0,D410&gt;1000000,ROUND(D410,8)&lt;&gt;D410),"Enter a positive closed quantity",IF(NOT(ISNUMBER(INDEX('Trades'!$D$9:$D$208,MATCH(B410,'Trades'!$A$9:$A$208,0)))),"Enter a valid opening date/time",IF(C410&lt;INDEX('Trades'!$D$9:$D$208,MATCH(B410,'Trades'!$A$9:$A$208,0)),"Exit precedes the opening",IF(AND(E410&lt;&gt;"",OR(NOT(ISNUMBER(E410)),E410&lt;=0)),"Enter a positive price or leave blank",IF(AND(F410&lt;&gt;"",NOT(ISNUMBER(F410))),"Gross P&amp;L must be numeric or blank",IF(AND(ISNUMBER(F410),OR(ABS(F410)&gt;1000000000,ROUND(F410,2)&lt;&gt;F410)),"Money: at most 2 decimals; absolute input value ≤ 1,000,000,000.",""))))))))))))))))</x:f>
      </x:c>
      <x:c r="I410" s="29" t="str">
        <x:f>IF(ISNUMBER(D410),ROUND(D410,8),"")</x:f>
      </x:c>
      <x:c r="J410" s="29" t="n">
        <x:f>IF(ISNUMBER(F410),1,0)</x:f>
        <x:v>0</x:v>
      </x:c>
      <x:c r="K410" s="29" t="n">
        <x:f>IF(COUNTA(A410:F410)=0,0,1)</x:f>
        <x:v>0</x:v>
      </x:c>
    </x:row>
    <x:row r="411" ht="36" customHeight="1">
      <x:c r="A411" s="34"/>
      <x:c r="B411" s="34"/>
      <x:c r="C411" s="35"/>
      <x:c r="D411" s="36"/>
      <x:c r="E411" s="36"/>
      <x:c r="F411" s="37"/>
      <x:c r="G411" s="38" t="n">
        <x:f>IF(K411=0,0,IF(H411="",1,-1))</x:f>
        <x:v>0</x:v>
      </x:c>
      <x:c r="H411" s="33" t="str">
        <x:f>IF(K411=0,"",IF(A411="","Enter an exit ID",IF(IF(IFERROR(OR(CODE(UPPER(LEFT(A411,1)))&lt;65,CODE(UPPER(LEFT(A411,1)))&gt;90),TRUE),TRUE,OR(NOT(ISTEXT(A411)),LEN(A411)&gt;64,LEN(A411)&lt;&gt;LEN(SUBSTITUTE(A411,"*","")),LEN(A411)&lt;&gt;LEN(SUBSTITUTE(A411,"?","")),LEN(A411)&lt;&gt;LEN(SUBSTITUTE(A411,"~","")),LEN(A411)&lt;&gt;LEN(SUBSTITUTE(A411,"=","")),LEN(A411)&lt;&gt;LEN(SUBSTITUTE(A411,"&lt;","")),LEN(A411)&lt;&gt;LEN(SUBSTITUTE(A411,"&gt;","")))),"IDs: text starting with A–Z, up to 64 characters; do not use *, ?, ~, =, &lt; or &gt;. Example: T-001.",IF(COUNTIFS('Exits'!$A$9:$A$608,A411)&lt;&gt;1,"Exit ID is duplicated",IF(B411="","Enter the parent trade ID",IF(IF(IFERROR(OR(CODE(UPPER(LEFT(B411,1)))&lt;65,CODE(UPPER(LEFT(B411,1)))&gt;90),TRUE),TRUE,OR(NOT(ISTEXT(B411)),LEN(B411)&gt;64,LEN(B411)&lt;&gt;LEN(SUBSTITUTE(B411,"*","")),LEN(B411)&lt;&gt;LEN(SUBSTITUTE(B411,"?","")),LEN(B411)&lt;&gt;LEN(SUBSTITUTE(B411,"~","")),LEN(B411)&lt;&gt;LEN(SUBSTITUTE(B411,"=","")),LEN(B411)&lt;&gt;LEN(SUBSTITUTE(B411,"&lt;","")),LEN(B411)&lt;&gt;LEN(SUBSTITUTE(B411,"&gt;","")))),"IDs: text starting with A–Z, up to 64 characters; do not use *, ?, ~, =, &lt; or &gt;. Example: T-001.",IF(COUNTIFS('Trades'!$A$9:$A$208,B411)&lt;&gt;1,"Parent trade ID must match one Trades row",IF(NOT(ISNUMBER(C411)),"Enter a valid closing date/time",IF(OR(C411&lt;1,C411&gt;2958465),"Enter a valid closing date/time",IF(NOT(ISNUMBER(D411)),"Enter a positive closed quantity",IF(OR(D411&lt;=0,D411&gt;1000000,ROUND(D411,8)&lt;&gt;D411),"Enter a positive closed quantity",IF(NOT(ISNUMBER(INDEX('Trades'!$D$9:$D$208,MATCH(B411,'Trades'!$A$9:$A$208,0)))),"Enter a valid opening date/time",IF(C411&lt;INDEX('Trades'!$D$9:$D$208,MATCH(B411,'Trades'!$A$9:$A$208,0)),"Exit precedes the opening",IF(AND(E411&lt;&gt;"",OR(NOT(ISNUMBER(E411)),E411&lt;=0)),"Enter a positive price or leave blank",IF(AND(F411&lt;&gt;"",NOT(ISNUMBER(F411))),"Gross P&amp;L must be numeric or blank",IF(AND(ISNUMBER(F411),OR(ABS(F411)&gt;1000000000,ROUND(F411,2)&lt;&gt;F411)),"Money: at most 2 decimals; absolute input value ≤ 1,000,000,000.",""))))))))))))))))</x:f>
      </x:c>
      <x:c r="I411" s="29" t="str">
        <x:f>IF(ISNUMBER(D411),ROUND(D411,8),"")</x:f>
      </x:c>
      <x:c r="J411" s="29" t="n">
        <x:f>IF(ISNUMBER(F411),1,0)</x:f>
        <x:v>0</x:v>
      </x:c>
      <x:c r="K411" s="29" t="n">
        <x:f>IF(COUNTA(A411:F411)=0,0,1)</x:f>
        <x:v>0</x:v>
      </x:c>
    </x:row>
    <x:row r="412" ht="36" customHeight="1">
      <x:c r="A412" s="34"/>
      <x:c r="B412" s="34"/>
      <x:c r="C412" s="35"/>
      <x:c r="D412" s="36"/>
      <x:c r="E412" s="36"/>
      <x:c r="F412" s="37"/>
      <x:c r="G412" s="38" t="n">
        <x:f>IF(K412=0,0,IF(H412="",1,-1))</x:f>
        <x:v>0</x:v>
      </x:c>
      <x:c r="H412" s="33" t="str">
        <x:f>IF(K412=0,"",IF(A412="","Enter an exit ID",IF(IF(IFERROR(OR(CODE(UPPER(LEFT(A412,1)))&lt;65,CODE(UPPER(LEFT(A412,1)))&gt;90),TRUE),TRUE,OR(NOT(ISTEXT(A412)),LEN(A412)&gt;64,LEN(A412)&lt;&gt;LEN(SUBSTITUTE(A412,"*","")),LEN(A412)&lt;&gt;LEN(SUBSTITUTE(A412,"?","")),LEN(A412)&lt;&gt;LEN(SUBSTITUTE(A412,"~","")),LEN(A412)&lt;&gt;LEN(SUBSTITUTE(A412,"=","")),LEN(A412)&lt;&gt;LEN(SUBSTITUTE(A412,"&lt;","")),LEN(A412)&lt;&gt;LEN(SUBSTITUTE(A412,"&gt;","")))),"IDs: text starting with A–Z, up to 64 characters; do not use *, ?, ~, =, &lt; or &gt;. Example: T-001.",IF(COUNTIFS('Exits'!$A$9:$A$608,A412)&lt;&gt;1,"Exit ID is duplicated",IF(B412="","Enter the parent trade ID",IF(IF(IFERROR(OR(CODE(UPPER(LEFT(B412,1)))&lt;65,CODE(UPPER(LEFT(B412,1)))&gt;90),TRUE),TRUE,OR(NOT(ISTEXT(B412)),LEN(B412)&gt;64,LEN(B412)&lt;&gt;LEN(SUBSTITUTE(B412,"*","")),LEN(B412)&lt;&gt;LEN(SUBSTITUTE(B412,"?","")),LEN(B412)&lt;&gt;LEN(SUBSTITUTE(B412,"~","")),LEN(B412)&lt;&gt;LEN(SUBSTITUTE(B412,"=","")),LEN(B412)&lt;&gt;LEN(SUBSTITUTE(B412,"&lt;","")),LEN(B412)&lt;&gt;LEN(SUBSTITUTE(B412,"&gt;","")))),"IDs: text starting with A–Z, up to 64 characters; do not use *, ?, ~, =, &lt; or &gt;. Example: T-001.",IF(COUNTIFS('Trades'!$A$9:$A$208,B412)&lt;&gt;1,"Parent trade ID must match one Trades row",IF(NOT(ISNUMBER(C412)),"Enter a valid closing date/time",IF(OR(C412&lt;1,C412&gt;2958465),"Enter a valid closing date/time",IF(NOT(ISNUMBER(D412)),"Enter a positive closed quantity",IF(OR(D412&lt;=0,D412&gt;1000000,ROUND(D412,8)&lt;&gt;D412),"Enter a positive closed quantity",IF(NOT(ISNUMBER(INDEX('Trades'!$D$9:$D$208,MATCH(B412,'Trades'!$A$9:$A$208,0)))),"Enter a valid opening date/time",IF(C412&lt;INDEX('Trades'!$D$9:$D$208,MATCH(B412,'Trades'!$A$9:$A$208,0)),"Exit precedes the opening",IF(AND(E412&lt;&gt;"",OR(NOT(ISNUMBER(E412)),E412&lt;=0)),"Enter a positive price or leave blank",IF(AND(F412&lt;&gt;"",NOT(ISNUMBER(F412))),"Gross P&amp;L must be numeric or blank",IF(AND(ISNUMBER(F412),OR(ABS(F412)&gt;1000000000,ROUND(F412,2)&lt;&gt;F412)),"Money: at most 2 decimals; absolute input value ≤ 1,000,000,000.",""))))))))))))))))</x:f>
      </x:c>
      <x:c r="I412" s="29" t="str">
        <x:f>IF(ISNUMBER(D412),ROUND(D412,8),"")</x:f>
      </x:c>
      <x:c r="J412" s="29" t="n">
        <x:f>IF(ISNUMBER(F412),1,0)</x:f>
        <x:v>0</x:v>
      </x:c>
      <x:c r="K412" s="29" t="n">
        <x:f>IF(COUNTA(A412:F412)=0,0,1)</x:f>
        <x:v>0</x:v>
      </x:c>
    </x:row>
    <x:row r="413" ht="36" customHeight="1">
      <x:c r="A413" s="34"/>
      <x:c r="B413" s="34"/>
      <x:c r="C413" s="35"/>
      <x:c r="D413" s="36"/>
      <x:c r="E413" s="36"/>
      <x:c r="F413" s="37"/>
      <x:c r="G413" s="38" t="n">
        <x:f>IF(K413=0,0,IF(H413="",1,-1))</x:f>
        <x:v>0</x:v>
      </x:c>
      <x:c r="H413" s="33" t="str">
        <x:f>IF(K413=0,"",IF(A413="","Enter an exit ID",IF(IF(IFERROR(OR(CODE(UPPER(LEFT(A413,1)))&lt;65,CODE(UPPER(LEFT(A413,1)))&gt;90),TRUE),TRUE,OR(NOT(ISTEXT(A413)),LEN(A413)&gt;64,LEN(A413)&lt;&gt;LEN(SUBSTITUTE(A413,"*","")),LEN(A413)&lt;&gt;LEN(SUBSTITUTE(A413,"?","")),LEN(A413)&lt;&gt;LEN(SUBSTITUTE(A413,"~","")),LEN(A413)&lt;&gt;LEN(SUBSTITUTE(A413,"=","")),LEN(A413)&lt;&gt;LEN(SUBSTITUTE(A413,"&lt;","")),LEN(A413)&lt;&gt;LEN(SUBSTITUTE(A413,"&gt;","")))),"IDs: text starting with A–Z, up to 64 characters; do not use *, ?, ~, =, &lt; or &gt;. Example: T-001.",IF(COUNTIFS('Exits'!$A$9:$A$608,A413)&lt;&gt;1,"Exit ID is duplicated",IF(B413="","Enter the parent trade ID",IF(IF(IFERROR(OR(CODE(UPPER(LEFT(B413,1)))&lt;65,CODE(UPPER(LEFT(B413,1)))&gt;90),TRUE),TRUE,OR(NOT(ISTEXT(B413)),LEN(B413)&gt;64,LEN(B413)&lt;&gt;LEN(SUBSTITUTE(B413,"*","")),LEN(B413)&lt;&gt;LEN(SUBSTITUTE(B413,"?","")),LEN(B413)&lt;&gt;LEN(SUBSTITUTE(B413,"~","")),LEN(B413)&lt;&gt;LEN(SUBSTITUTE(B413,"=","")),LEN(B413)&lt;&gt;LEN(SUBSTITUTE(B413,"&lt;","")),LEN(B413)&lt;&gt;LEN(SUBSTITUTE(B413,"&gt;","")))),"IDs: text starting with A–Z, up to 64 characters; do not use *, ?, ~, =, &lt; or &gt;. Example: T-001.",IF(COUNTIFS('Trades'!$A$9:$A$208,B413)&lt;&gt;1,"Parent trade ID must match one Trades row",IF(NOT(ISNUMBER(C413)),"Enter a valid closing date/time",IF(OR(C413&lt;1,C413&gt;2958465),"Enter a valid closing date/time",IF(NOT(ISNUMBER(D413)),"Enter a positive closed quantity",IF(OR(D413&lt;=0,D413&gt;1000000,ROUND(D413,8)&lt;&gt;D413),"Enter a positive closed quantity",IF(NOT(ISNUMBER(INDEX('Trades'!$D$9:$D$208,MATCH(B413,'Trades'!$A$9:$A$208,0)))),"Enter a valid opening date/time",IF(C413&lt;INDEX('Trades'!$D$9:$D$208,MATCH(B413,'Trades'!$A$9:$A$208,0)),"Exit precedes the opening",IF(AND(E413&lt;&gt;"",OR(NOT(ISNUMBER(E413)),E413&lt;=0)),"Enter a positive price or leave blank",IF(AND(F413&lt;&gt;"",NOT(ISNUMBER(F413))),"Gross P&amp;L must be numeric or blank",IF(AND(ISNUMBER(F413),OR(ABS(F413)&gt;1000000000,ROUND(F413,2)&lt;&gt;F413)),"Money: at most 2 decimals; absolute input value ≤ 1,000,000,000.",""))))))))))))))))</x:f>
      </x:c>
      <x:c r="I413" s="29" t="str">
        <x:f>IF(ISNUMBER(D413),ROUND(D413,8),"")</x:f>
      </x:c>
      <x:c r="J413" s="29" t="n">
        <x:f>IF(ISNUMBER(F413),1,0)</x:f>
        <x:v>0</x:v>
      </x:c>
      <x:c r="K413" s="29" t="n">
        <x:f>IF(COUNTA(A413:F413)=0,0,1)</x:f>
        <x:v>0</x:v>
      </x:c>
    </x:row>
    <x:row r="414" ht="36" customHeight="1">
      <x:c r="A414" s="34"/>
      <x:c r="B414" s="34"/>
      <x:c r="C414" s="35"/>
      <x:c r="D414" s="36"/>
      <x:c r="E414" s="36"/>
      <x:c r="F414" s="37"/>
      <x:c r="G414" s="38" t="n">
        <x:f>IF(K414=0,0,IF(H414="",1,-1))</x:f>
        <x:v>0</x:v>
      </x:c>
      <x:c r="H414" s="33" t="str">
        <x:f>IF(K414=0,"",IF(A414="","Enter an exit ID",IF(IF(IFERROR(OR(CODE(UPPER(LEFT(A414,1)))&lt;65,CODE(UPPER(LEFT(A414,1)))&gt;90),TRUE),TRUE,OR(NOT(ISTEXT(A414)),LEN(A414)&gt;64,LEN(A414)&lt;&gt;LEN(SUBSTITUTE(A414,"*","")),LEN(A414)&lt;&gt;LEN(SUBSTITUTE(A414,"?","")),LEN(A414)&lt;&gt;LEN(SUBSTITUTE(A414,"~","")),LEN(A414)&lt;&gt;LEN(SUBSTITUTE(A414,"=","")),LEN(A414)&lt;&gt;LEN(SUBSTITUTE(A414,"&lt;","")),LEN(A414)&lt;&gt;LEN(SUBSTITUTE(A414,"&gt;","")))),"IDs: text starting with A–Z, up to 64 characters; do not use *, ?, ~, =, &lt; or &gt;. Example: T-001.",IF(COUNTIFS('Exits'!$A$9:$A$608,A414)&lt;&gt;1,"Exit ID is duplicated",IF(B414="","Enter the parent trade ID",IF(IF(IFERROR(OR(CODE(UPPER(LEFT(B414,1)))&lt;65,CODE(UPPER(LEFT(B414,1)))&gt;90),TRUE),TRUE,OR(NOT(ISTEXT(B414)),LEN(B414)&gt;64,LEN(B414)&lt;&gt;LEN(SUBSTITUTE(B414,"*","")),LEN(B414)&lt;&gt;LEN(SUBSTITUTE(B414,"?","")),LEN(B414)&lt;&gt;LEN(SUBSTITUTE(B414,"~","")),LEN(B414)&lt;&gt;LEN(SUBSTITUTE(B414,"=","")),LEN(B414)&lt;&gt;LEN(SUBSTITUTE(B414,"&lt;","")),LEN(B414)&lt;&gt;LEN(SUBSTITUTE(B414,"&gt;","")))),"IDs: text starting with A–Z, up to 64 characters; do not use *, ?, ~, =, &lt; or &gt;. Example: T-001.",IF(COUNTIFS('Trades'!$A$9:$A$208,B414)&lt;&gt;1,"Parent trade ID must match one Trades row",IF(NOT(ISNUMBER(C414)),"Enter a valid closing date/time",IF(OR(C414&lt;1,C414&gt;2958465),"Enter a valid closing date/time",IF(NOT(ISNUMBER(D414)),"Enter a positive closed quantity",IF(OR(D414&lt;=0,D414&gt;1000000,ROUND(D414,8)&lt;&gt;D414),"Enter a positive closed quantity",IF(NOT(ISNUMBER(INDEX('Trades'!$D$9:$D$208,MATCH(B414,'Trades'!$A$9:$A$208,0)))),"Enter a valid opening date/time",IF(C414&lt;INDEX('Trades'!$D$9:$D$208,MATCH(B414,'Trades'!$A$9:$A$208,0)),"Exit precedes the opening",IF(AND(E414&lt;&gt;"",OR(NOT(ISNUMBER(E414)),E414&lt;=0)),"Enter a positive price or leave blank",IF(AND(F414&lt;&gt;"",NOT(ISNUMBER(F414))),"Gross P&amp;L must be numeric or blank",IF(AND(ISNUMBER(F414),OR(ABS(F414)&gt;1000000000,ROUND(F414,2)&lt;&gt;F414)),"Money: at most 2 decimals; absolute input value ≤ 1,000,000,000.",""))))))))))))))))</x:f>
      </x:c>
      <x:c r="I414" s="29" t="str">
        <x:f>IF(ISNUMBER(D414),ROUND(D414,8),"")</x:f>
      </x:c>
      <x:c r="J414" s="29" t="n">
        <x:f>IF(ISNUMBER(F414),1,0)</x:f>
        <x:v>0</x:v>
      </x:c>
      <x:c r="K414" s="29" t="n">
        <x:f>IF(COUNTA(A414:F414)=0,0,1)</x:f>
        <x:v>0</x:v>
      </x:c>
    </x:row>
    <x:row r="415" ht="36" customHeight="1">
      <x:c r="A415" s="34"/>
      <x:c r="B415" s="34"/>
      <x:c r="C415" s="35"/>
      <x:c r="D415" s="36"/>
      <x:c r="E415" s="36"/>
      <x:c r="F415" s="37"/>
      <x:c r="G415" s="38" t="n">
        <x:f>IF(K415=0,0,IF(H415="",1,-1))</x:f>
        <x:v>0</x:v>
      </x:c>
      <x:c r="H415" s="33" t="str">
        <x:f>IF(K415=0,"",IF(A415="","Enter an exit ID",IF(IF(IFERROR(OR(CODE(UPPER(LEFT(A415,1)))&lt;65,CODE(UPPER(LEFT(A415,1)))&gt;90),TRUE),TRUE,OR(NOT(ISTEXT(A415)),LEN(A415)&gt;64,LEN(A415)&lt;&gt;LEN(SUBSTITUTE(A415,"*","")),LEN(A415)&lt;&gt;LEN(SUBSTITUTE(A415,"?","")),LEN(A415)&lt;&gt;LEN(SUBSTITUTE(A415,"~","")),LEN(A415)&lt;&gt;LEN(SUBSTITUTE(A415,"=","")),LEN(A415)&lt;&gt;LEN(SUBSTITUTE(A415,"&lt;","")),LEN(A415)&lt;&gt;LEN(SUBSTITUTE(A415,"&gt;","")))),"IDs: text starting with A–Z, up to 64 characters; do not use *, ?, ~, =, &lt; or &gt;. Example: T-001.",IF(COUNTIFS('Exits'!$A$9:$A$608,A415)&lt;&gt;1,"Exit ID is duplicated",IF(B415="","Enter the parent trade ID",IF(IF(IFERROR(OR(CODE(UPPER(LEFT(B415,1)))&lt;65,CODE(UPPER(LEFT(B415,1)))&gt;90),TRUE),TRUE,OR(NOT(ISTEXT(B415)),LEN(B415)&gt;64,LEN(B415)&lt;&gt;LEN(SUBSTITUTE(B415,"*","")),LEN(B415)&lt;&gt;LEN(SUBSTITUTE(B415,"?","")),LEN(B415)&lt;&gt;LEN(SUBSTITUTE(B415,"~","")),LEN(B415)&lt;&gt;LEN(SUBSTITUTE(B415,"=","")),LEN(B415)&lt;&gt;LEN(SUBSTITUTE(B415,"&lt;","")),LEN(B415)&lt;&gt;LEN(SUBSTITUTE(B415,"&gt;","")))),"IDs: text starting with A–Z, up to 64 characters; do not use *, ?, ~, =, &lt; or &gt;. Example: T-001.",IF(COUNTIFS('Trades'!$A$9:$A$208,B415)&lt;&gt;1,"Parent trade ID must match one Trades row",IF(NOT(ISNUMBER(C415)),"Enter a valid closing date/time",IF(OR(C415&lt;1,C415&gt;2958465),"Enter a valid closing date/time",IF(NOT(ISNUMBER(D415)),"Enter a positive closed quantity",IF(OR(D415&lt;=0,D415&gt;1000000,ROUND(D415,8)&lt;&gt;D415),"Enter a positive closed quantity",IF(NOT(ISNUMBER(INDEX('Trades'!$D$9:$D$208,MATCH(B415,'Trades'!$A$9:$A$208,0)))),"Enter a valid opening date/time",IF(C415&lt;INDEX('Trades'!$D$9:$D$208,MATCH(B415,'Trades'!$A$9:$A$208,0)),"Exit precedes the opening",IF(AND(E415&lt;&gt;"",OR(NOT(ISNUMBER(E415)),E415&lt;=0)),"Enter a positive price or leave blank",IF(AND(F415&lt;&gt;"",NOT(ISNUMBER(F415))),"Gross P&amp;L must be numeric or blank",IF(AND(ISNUMBER(F415),OR(ABS(F415)&gt;1000000000,ROUND(F415,2)&lt;&gt;F415)),"Money: at most 2 decimals; absolute input value ≤ 1,000,000,000.",""))))))))))))))))</x:f>
      </x:c>
      <x:c r="I415" s="29" t="str">
        <x:f>IF(ISNUMBER(D415),ROUND(D415,8),"")</x:f>
      </x:c>
      <x:c r="J415" s="29" t="n">
        <x:f>IF(ISNUMBER(F415),1,0)</x:f>
        <x:v>0</x:v>
      </x:c>
      <x:c r="K415" s="29" t="n">
        <x:f>IF(COUNTA(A415:F415)=0,0,1)</x:f>
        <x:v>0</x:v>
      </x:c>
    </x:row>
    <x:row r="416" ht="36" customHeight="1">
      <x:c r="A416" s="34"/>
      <x:c r="B416" s="34"/>
      <x:c r="C416" s="35"/>
      <x:c r="D416" s="36"/>
      <x:c r="E416" s="36"/>
      <x:c r="F416" s="37"/>
      <x:c r="G416" s="38" t="n">
        <x:f>IF(K416=0,0,IF(H416="",1,-1))</x:f>
        <x:v>0</x:v>
      </x:c>
      <x:c r="H416" s="33" t="str">
        <x:f>IF(K416=0,"",IF(A416="","Enter an exit ID",IF(IF(IFERROR(OR(CODE(UPPER(LEFT(A416,1)))&lt;65,CODE(UPPER(LEFT(A416,1)))&gt;90),TRUE),TRUE,OR(NOT(ISTEXT(A416)),LEN(A416)&gt;64,LEN(A416)&lt;&gt;LEN(SUBSTITUTE(A416,"*","")),LEN(A416)&lt;&gt;LEN(SUBSTITUTE(A416,"?","")),LEN(A416)&lt;&gt;LEN(SUBSTITUTE(A416,"~","")),LEN(A416)&lt;&gt;LEN(SUBSTITUTE(A416,"=","")),LEN(A416)&lt;&gt;LEN(SUBSTITUTE(A416,"&lt;","")),LEN(A416)&lt;&gt;LEN(SUBSTITUTE(A416,"&gt;","")))),"IDs: text starting with A–Z, up to 64 characters; do not use *, ?, ~, =, &lt; or &gt;. Example: T-001.",IF(COUNTIFS('Exits'!$A$9:$A$608,A416)&lt;&gt;1,"Exit ID is duplicated",IF(B416="","Enter the parent trade ID",IF(IF(IFERROR(OR(CODE(UPPER(LEFT(B416,1)))&lt;65,CODE(UPPER(LEFT(B416,1)))&gt;90),TRUE),TRUE,OR(NOT(ISTEXT(B416)),LEN(B416)&gt;64,LEN(B416)&lt;&gt;LEN(SUBSTITUTE(B416,"*","")),LEN(B416)&lt;&gt;LEN(SUBSTITUTE(B416,"?","")),LEN(B416)&lt;&gt;LEN(SUBSTITUTE(B416,"~","")),LEN(B416)&lt;&gt;LEN(SUBSTITUTE(B416,"=","")),LEN(B416)&lt;&gt;LEN(SUBSTITUTE(B416,"&lt;","")),LEN(B416)&lt;&gt;LEN(SUBSTITUTE(B416,"&gt;","")))),"IDs: text starting with A–Z, up to 64 characters; do not use *, ?, ~, =, &lt; or &gt;. Example: T-001.",IF(COUNTIFS('Trades'!$A$9:$A$208,B416)&lt;&gt;1,"Parent trade ID must match one Trades row",IF(NOT(ISNUMBER(C416)),"Enter a valid closing date/time",IF(OR(C416&lt;1,C416&gt;2958465),"Enter a valid closing date/time",IF(NOT(ISNUMBER(D416)),"Enter a positive closed quantity",IF(OR(D416&lt;=0,D416&gt;1000000,ROUND(D416,8)&lt;&gt;D416),"Enter a positive closed quantity",IF(NOT(ISNUMBER(INDEX('Trades'!$D$9:$D$208,MATCH(B416,'Trades'!$A$9:$A$208,0)))),"Enter a valid opening date/time",IF(C416&lt;INDEX('Trades'!$D$9:$D$208,MATCH(B416,'Trades'!$A$9:$A$208,0)),"Exit precedes the opening",IF(AND(E416&lt;&gt;"",OR(NOT(ISNUMBER(E416)),E416&lt;=0)),"Enter a positive price or leave blank",IF(AND(F416&lt;&gt;"",NOT(ISNUMBER(F416))),"Gross P&amp;L must be numeric or blank",IF(AND(ISNUMBER(F416),OR(ABS(F416)&gt;1000000000,ROUND(F416,2)&lt;&gt;F416)),"Money: at most 2 decimals; absolute input value ≤ 1,000,000,000.",""))))))))))))))))</x:f>
      </x:c>
      <x:c r="I416" s="29" t="str">
        <x:f>IF(ISNUMBER(D416),ROUND(D416,8),"")</x:f>
      </x:c>
      <x:c r="J416" s="29" t="n">
        <x:f>IF(ISNUMBER(F416),1,0)</x:f>
        <x:v>0</x:v>
      </x:c>
      <x:c r="K416" s="29" t="n">
        <x:f>IF(COUNTA(A416:F416)=0,0,1)</x:f>
        <x:v>0</x:v>
      </x:c>
    </x:row>
    <x:row r="417" ht="36" customHeight="1">
      <x:c r="A417" s="34"/>
      <x:c r="B417" s="34"/>
      <x:c r="C417" s="35"/>
      <x:c r="D417" s="36"/>
      <x:c r="E417" s="36"/>
      <x:c r="F417" s="37"/>
      <x:c r="G417" s="38" t="n">
        <x:f>IF(K417=0,0,IF(H417="",1,-1))</x:f>
        <x:v>0</x:v>
      </x:c>
      <x:c r="H417" s="33" t="str">
        <x:f>IF(K417=0,"",IF(A417="","Enter an exit ID",IF(IF(IFERROR(OR(CODE(UPPER(LEFT(A417,1)))&lt;65,CODE(UPPER(LEFT(A417,1)))&gt;90),TRUE),TRUE,OR(NOT(ISTEXT(A417)),LEN(A417)&gt;64,LEN(A417)&lt;&gt;LEN(SUBSTITUTE(A417,"*","")),LEN(A417)&lt;&gt;LEN(SUBSTITUTE(A417,"?","")),LEN(A417)&lt;&gt;LEN(SUBSTITUTE(A417,"~","")),LEN(A417)&lt;&gt;LEN(SUBSTITUTE(A417,"=","")),LEN(A417)&lt;&gt;LEN(SUBSTITUTE(A417,"&lt;","")),LEN(A417)&lt;&gt;LEN(SUBSTITUTE(A417,"&gt;","")))),"IDs: text starting with A–Z, up to 64 characters; do not use *, ?, ~, =, &lt; or &gt;. Example: T-001.",IF(COUNTIFS('Exits'!$A$9:$A$608,A417)&lt;&gt;1,"Exit ID is duplicated",IF(B417="","Enter the parent trade ID",IF(IF(IFERROR(OR(CODE(UPPER(LEFT(B417,1)))&lt;65,CODE(UPPER(LEFT(B417,1)))&gt;90),TRUE),TRUE,OR(NOT(ISTEXT(B417)),LEN(B417)&gt;64,LEN(B417)&lt;&gt;LEN(SUBSTITUTE(B417,"*","")),LEN(B417)&lt;&gt;LEN(SUBSTITUTE(B417,"?","")),LEN(B417)&lt;&gt;LEN(SUBSTITUTE(B417,"~","")),LEN(B417)&lt;&gt;LEN(SUBSTITUTE(B417,"=","")),LEN(B417)&lt;&gt;LEN(SUBSTITUTE(B417,"&lt;","")),LEN(B417)&lt;&gt;LEN(SUBSTITUTE(B417,"&gt;","")))),"IDs: text starting with A–Z, up to 64 characters; do not use *, ?, ~, =, &lt; or &gt;. Example: T-001.",IF(COUNTIFS('Trades'!$A$9:$A$208,B417)&lt;&gt;1,"Parent trade ID must match one Trades row",IF(NOT(ISNUMBER(C417)),"Enter a valid closing date/time",IF(OR(C417&lt;1,C417&gt;2958465),"Enter a valid closing date/time",IF(NOT(ISNUMBER(D417)),"Enter a positive closed quantity",IF(OR(D417&lt;=0,D417&gt;1000000,ROUND(D417,8)&lt;&gt;D417),"Enter a positive closed quantity",IF(NOT(ISNUMBER(INDEX('Trades'!$D$9:$D$208,MATCH(B417,'Trades'!$A$9:$A$208,0)))),"Enter a valid opening date/time",IF(C417&lt;INDEX('Trades'!$D$9:$D$208,MATCH(B417,'Trades'!$A$9:$A$208,0)),"Exit precedes the opening",IF(AND(E417&lt;&gt;"",OR(NOT(ISNUMBER(E417)),E417&lt;=0)),"Enter a positive price or leave blank",IF(AND(F417&lt;&gt;"",NOT(ISNUMBER(F417))),"Gross P&amp;L must be numeric or blank",IF(AND(ISNUMBER(F417),OR(ABS(F417)&gt;1000000000,ROUND(F417,2)&lt;&gt;F417)),"Money: at most 2 decimals; absolute input value ≤ 1,000,000,000.",""))))))))))))))))</x:f>
      </x:c>
      <x:c r="I417" s="29" t="str">
        <x:f>IF(ISNUMBER(D417),ROUND(D417,8),"")</x:f>
      </x:c>
      <x:c r="J417" s="29" t="n">
        <x:f>IF(ISNUMBER(F417),1,0)</x:f>
        <x:v>0</x:v>
      </x:c>
      <x:c r="K417" s="29" t="n">
        <x:f>IF(COUNTA(A417:F417)=0,0,1)</x:f>
        <x:v>0</x:v>
      </x:c>
    </x:row>
    <x:row r="418" ht="36" customHeight="1">
      <x:c r="A418" s="34"/>
      <x:c r="B418" s="34"/>
      <x:c r="C418" s="35"/>
      <x:c r="D418" s="36"/>
      <x:c r="E418" s="36"/>
      <x:c r="F418" s="37"/>
      <x:c r="G418" s="38" t="n">
        <x:f>IF(K418=0,0,IF(H418="",1,-1))</x:f>
        <x:v>0</x:v>
      </x:c>
      <x:c r="H418" s="33" t="str">
        <x:f>IF(K418=0,"",IF(A418="","Enter an exit ID",IF(IF(IFERROR(OR(CODE(UPPER(LEFT(A418,1)))&lt;65,CODE(UPPER(LEFT(A418,1)))&gt;90),TRUE),TRUE,OR(NOT(ISTEXT(A418)),LEN(A418)&gt;64,LEN(A418)&lt;&gt;LEN(SUBSTITUTE(A418,"*","")),LEN(A418)&lt;&gt;LEN(SUBSTITUTE(A418,"?","")),LEN(A418)&lt;&gt;LEN(SUBSTITUTE(A418,"~","")),LEN(A418)&lt;&gt;LEN(SUBSTITUTE(A418,"=","")),LEN(A418)&lt;&gt;LEN(SUBSTITUTE(A418,"&lt;","")),LEN(A418)&lt;&gt;LEN(SUBSTITUTE(A418,"&gt;","")))),"IDs: text starting with A–Z, up to 64 characters; do not use *, ?, ~, =, &lt; or &gt;. Example: T-001.",IF(COUNTIFS('Exits'!$A$9:$A$608,A418)&lt;&gt;1,"Exit ID is duplicated",IF(B418="","Enter the parent trade ID",IF(IF(IFERROR(OR(CODE(UPPER(LEFT(B418,1)))&lt;65,CODE(UPPER(LEFT(B418,1)))&gt;90),TRUE),TRUE,OR(NOT(ISTEXT(B418)),LEN(B418)&gt;64,LEN(B418)&lt;&gt;LEN(SUBSTITUTE(B418,"*","")),LEN(B418)&lt;&gt;LEN(SUBSTITUTE(B418,"?","")),LEN(B418)&lt;&gt;LEN(SUBSTITUTE(B418,"~","")),LEN(B418)&lt;&gt;LEN(SUBSTITUTE(B418,"=","")),LEN(B418)&lt;&gt;LEN(SUBSTITUTE(B418,"&lt;","")),LEN(B418)&lt;&gt;LEN(SUBSTITUTE(B418,"&gt;","")))),"IDs: text starting with A–Z, up to 64 characters; do not use *, ?, ~, =, &lt; or &gt;. Example: T-001.",IF(COUNTIFS('Trades'!$A$9:$A$208,B418)&lt;&gt;1,"Parent trade ID must match one Trades row",IF(NOT(ISNUMBER(C418)),"Enter a valid closing date/time",IF(OR(C418&lt;1,C418&gt;2958465),"Enter a valid closing date/time",IF(NOT(ISNUMBER(D418)),"Enter a positive closed quantity",IF(OR(D418&lt;=0,D418&gt;1000000,ROUND(D418,8)&lt;&gt;D418),"Enter a positive closed quantity",IF(NOT(ISNUMBER(INDEX('Trades'!$D$9:$D$208,MATCH(B418,'Trades'!$A$9:$A$208,0)))),"Enter a valid opening date/time",IF(C418&lt;INDEX('Trades'!$D$9:$D$208,MATCH(B418,'Trades'!$A$9:$A$208,0)),"Exit precedes the opening",IF(AND(E418&lt;&gt;"",OR(NOT(ISNUMBER(E418)),E418&lt;=0)),"Enter a positive price or leave blank",IF(AND(F418&lt;&gt;"",NOT(ISNUMBER(F418))),"Gross P&amp;L must be numeric or blank",IF(AND(ISNUMBER(F418),OR(ABS(F418)&gt;1000000000,ROUND(F418,2)&lt;&gt;F418)),"Money: at most 2 decimals; absolute input value ≤ 1,000,000,000.",""))))))))))))))))</x:f>
      </x:c>
      <x:c r="I418" s="29" t="str">
        <x:f>IF(ISNUMBER(D418),ROUND(D418,8),"")</x:f>
      </x:c>
      <x:c r="J418" s="29" t="n">
        <x:f>IF(ISNUMBER(F418),1,0)</x:f>
        <x:v>0</x:v>
      </x:c>
      <x:c r="K418" s="29" t="n">
        <x:f>IF(COUNTA(A418:F418)=0,0,1)</x:f>
        <x:v>0</x:v>
      </x:c>
    </x:row>
    <x:row r="419" ht="36" customHeight="1">
      <x:c r="A419" s="34"/>
      <x:c r="B419" s="34"/>
      <x:c r="C419" s="35"/>
      <x:c r="D419" s="36"/>
      <x:c r="E419" s="36"/>
      <x:c r="F419" s="37"/>
      <x:c r="G419" s="38" t="n">
        <x:f>IF(K419=0,0,IF(H419="",1,-1))</x:f>
        <x:v>0</x:v>
      </x:c>
      <x:c r="H419" s="33" t="str">
        <x:f>IF(K419=0,"",IF(A419="","Enter an exit ID",IF(IF(IFERROR(OR(CODE(UPPER(LEFT(A419,1)))&lt;65,CODE(UPPER(LEFT(A419,1)))&gt;90),TRUE),TRUE,OR(NOT(ISTEXT(A419)),LEN(A419)&gt;64,LEN(A419)&lt;&gt;LEN(SUBSTITUTE(A419,"*","")),LEN(A419)&lt;&gt;LEN(SUBSTITUTE(A419,"?","")),LEN(A419)&lt;&gt;LEN(SUBSTITUTE(A419,"~","")),LEN(A419)&lt;&gt;LEN(SUBSTITUTE(A419,"=","")),LEN(A419)&lt;&gt;LEN(SUBSTITUTE(A419,"&lt;","")),LEN(A419)&lt;&gt;LEN(SUBSTITUTE(A419,"&gt;","")))),"IDs: text starting with A–Z, up to 64 characters; do not use *, ?, ~, =, &lt; or &gt;. Example: T-001.",IF(COUNTIFS('Exits'!$A$9:$A$608,A419)&lt;&gt;1,"Exit ID is duplicated",IF(B419="","Enter the parent trade ID",IF(IF(IFERROR(OR(CODE(UPPER(LEFT(B419,1)))&lt;65,CODE(UPPER(LEFT(B419,1)))&gt;90),TRUE),TRUE,OR(NOT(ISTEXT(B419)),LEN(B419)&gt;64,LEN(B419)&lt;&gt;LEN(SUBSTITUTE(B419,"*","")),LEN(B419)&lt;&gt;LEN(SUBSTITUTE(B419,"?","")),LEN(B419)&lt;&gt;LEN(SUBSTITUTE(B419,"~","")),LEN(B419)&lt;&gt;LEN(SUBSTITUTE(B419,"=","")),LEN(B419)&lt;&gt;LEN(SUBSTITUTE(B419,"&lt;","")),LEN(B419)&lt;&gt;LEN(SUBSTITUTE(B419,"&gt;","")))),"IDs: text starting with A–Z, up to 64 characters; do not use *, ?, ~, =, &lt; or &gt;. Example: T-001.",IF(COUNTIFS('Trades'!$A$9:$A$208,B419)&lt;&gt;1,"Parent trade ID must match one Trades row",IF(NOT(ISNUMBER(C419)),"Enter a valid closing date/time",IF(OR(C419&lt;1,C419&gt;2958465),"Enter a valid closing date/time",IF(NOT(ISNUMBER(D419)),"Enter a positive closed quantity",IF(OR(D419&lt;=0,D419&gt;1000000,ROUND(D419,8)&lt;&gt;D419),"Enter a positive closed quantity",IF(NOT(ISNUMBER(INDEX('Trades'!$D$9:$D$208,MATCH(B419,'Trades'!$A$9:$A$208,0)))),"Enter a valid opening date/time",IF(C419&lt;INDEX('Trades'!$D$9:$D$208,MATCH(B419,'Trades'!$A$9:$A$208,0)),"Exit precedes the opening",IF(AND(E419&lt;&gt;"",OR(NOT(ISNUMBER(E419)),E419&lt;=0)),"Enter a positive price or leave blank",IF(AND(F419&lt;&gt;"",NOT(ISNUMBER(F419))),"Gross P&amp;L must be numeric or blank",IF(AND(ISNUMBER(F419),OR(ABS(F419)&gt;1000000000,ROUND(F419,2)&lt;&gt;F419)),"Money: at most 2 decimals; absolute input value ≤ 1,000,000,000.",""))))))))))))))))</x:f>
      </x:c>
      <x:c r="I419" s="29" t="str">
        <x:f>IF(ISNUMBER(D419),ROUND(D419,8),"")</x:f>
      </x:c>
      <x:c r="J419" s="29" t="n">
        <x:f>IF(ISNUMBER(F419),1,0)</x:f>
        <x:v>0</x:v>
      </x:c>
      <x:c r="K419" s="29" t="n">
        <x:f>IF(COUNTA(A419:F419)=0,0,1)</x:f>
        <x:v>0</x:v>
      </x:c>
    </x:row>
    <x:row r="420" ht="36" customHeight="1">
      <x:c r="A420" s="34"/>
      <x:c r="B420" s="34"/>
      <x:c r="C420" s="35"/>
      <x:c r="D420" s="36"/>
      <x:c r="E420" s="36"/>
      <x:c r="F420" s="37"/>
      <x:c r="G420" s="38" t="n">
        <x:f>IF(K420=0,0,IF(H420="",1,-1))</x:f>
        <x:v>0</x:v>
      </x:c>
      <x:c r="H420" s="33" t="str">
        <x:f>IF(K420=0,"",IF(A420="","Enter an exit ID",IF(IF(IFERROR(OR(CODE(UPPER(LEFT(A420,1)))&lt;65,CODE(UPPER(LEFT(A420,1)))&gt;90),TRUE),TRUE,OR(NOT(ISTEXT(A420)),LEN(A420)&gt;64,LEN(A420)&lt;&gt;LEN(SUBSTITUTE(A420,"*","")),LEN(A420)&lt;&gt;LEN(SUBSTITUTE(A420,"?","")),LEN(A420)&lt;&gt;LEN(SUBSTITUTE(A420,"~","")),LEN(A420)&lt;&gt;LEN(SUBSTITUTE(A420,"=","")),LEN(A420)&lt;&gt;LEN(SUBSTITUTE(A420,"&lt;","")),LEN(A420)&lt;&gt;LEN(SUBSTITUTE(A420,"&gt;","")))),"IDs: text starting with A–Z, up to 64 characters; do not use *, ?, ~, =, &lt; or &gt;. Example: T-001.",IF(COUNTIFS('Exits'!$A$9:$A$608,A420)&lt;&gt;1,"Exit ID is duplicated",IF(B420="","Enter the parent trade ID",IF(IF(IFERROR(OR(CODE(UPPER(LEFT(B420,1)))&lt;65,CODE(UPPER(LEFT(B420,1)))&gt;90),TRUE),TRUE,OR(NOT(ISTEXT(B420)),LEN(B420)&gt;64,LEN(B420)&lt;&gt;LEN(SUBSTITUTE(B420,"*","")),LEN(B420)&lt;&gt;LEN(SUBSTITUTE(B420,"?","")),LEN(B420)&lt;&gt;LEN(SUBSTITUTE(B420,"~","")),LEN(B420)&lt;&gt;LEN(SUBSTITUTE(B420,"=","")),LEN(B420)&lt;&gt;LEN(SUBSTITUTE(B420,"&lt;","")),LEN(B420)&lt;&gt;LEN(SUBSTITUTE(B420,"&gt;","")))),"IDs: text starting with A–Z, up to 64 characters; do not use *, ?, ~, =, &lt; or &gt;. Example: T-001.",IF(COUNTIFS('Trades'!$A$9:$A$208,B420)&lt;&gt;1,"Parent trade ID must match one Trades row",IF(NOT(ISNUMBER(C420)),"Enter a valid closing date/time",IF(OR(C420&lt;1,C420&gt;2958465),"Enter a valid closing date/time",IF(NOT(ISNUMBER(D420)),"Enter a positive closed quantity",IF(OR(D420&lt;=0,D420&gt;1000000,ROUND(D420,8)&lt;&gt;D420),"Enter a positive closed quantity",IF(NOT(ISNUMBER(INDEX('Trades'!$D$9:$D$208,MATCH(B420,'Trades'!$A$9:$A$208,0)))),"Enter a valid opening date/time",IF(C420&lt;INDEX('Trades'!$D$9:$D$208,MATCH(B420,'Trades'!$A$9:$A$208,0)),"Exit precedes the opening",IF(AND(E420&lt;&gt;"",OR(NOT(ISNUMBER(E420)),E420&lt;=0)),"Enter a positive price or leave blank",IF(AND(F420&lt;&gt;"",NOT(ISNUMBER(F420))),"Gross P&amp;L must be numeric or blank",IF(AND(ISNUMBER(F420),OR(ABS(F420)&gt;1000000000,ROUND(F420,2)&lt;&gt;F420)),"Money: at most 2 decimals; absolute input value ≤ 1,000,000,000.",""))))))))))))))))</x:f>
      </x:c>
      <x:c r="I420" s="29" t="str">
        <x:f>IF(ISNUMBER(D420),ROUND(D420,8),"")</x:f>
      </x:c>
      <x:c r="J420" s="29" t="n">
        <x:f>IF(ISNUMBER(F420),1,0)</x:f>
        <x:v>0</x:v>
      </x:c>
      <x:c r="K420" s="29" t="n">
        <x:f>IF(COUNTA(A420:F420)=0,0,1)</x:f>
        <x:v>0</x:v>
      </x:c>
    </x:row>
    <x:row r="421" ht="36" customHeight="1">
      <x:c r="A421" s="34"/>
      <x:c r="B421" s="34"/>
      <x:c r="C421" s="35"/>
      <x:c r="D421" s="36"/>
      <x:c r="E421" s="36"/>
      <x:c r="F421" s="37"/>
      <x:c r="G421" s="38" t="n">
        <x:f>IF(K421=0,0,IF(H421="",1,-1))</x:f>
        <x:v>0</x:v>
      </x:c>
      <x:c r="H421" s="33" t="str">
        <x:f>IF(K421=0,"",IF(A421="","Enter an exit ID",IF(IF(IFERROR(OR(CODE(UPPER(LEFT(A421,1)))&lt;65,CODE(UPPER(LEFT(A421,1)))&gt;90),TRUE),TRUE,OR(NOT(ISTEXT(A421)),LEN(A421)&gt;64,LEN(A421)&lt;&gt;LEN(SUBSTITUTE(A421,"*","")),LEN(A421)&lt;&gt;LEN(SUBSTITUTE(A421,"?","")),LEN(A421)&lt;&gt;LEN(SUBSTITUTE(A421,"~","")),LEN(A421)&lt;&gt;LEN(SUBSTITUTE(A421,"=","")),LEN(A421)&lt;&gt;LEN(SUBSTITUTE(A421,"&lt;","")),LEN(A421)&lt;&gt;LEN(SUBSTITUTE(A421,"&gt;","")))),"IDs: text starting with A–Z, up to 64 characters; do not use *, ?, ~, =, &lt; or &gt;. Example: T-001.",IF(COUNTIFS('Exits'!$A$9:$A$608,A421)&lt;&gt;1,"Exit ID is duplicated",IF(B421="","Enter the parent trade ID",IF(IF(IFERROR(OR(CODE(UPPER(LEFT(B421,1)))&lt;65,CODE(UPPER(LEFT(B421,1)))&gt;90),TRUE),TRUE,OR(NOT(ISTEXT(B421)),LEN(B421)&gt;64,LEN(B421)&lt;&gt;LEN(SUBSTITUTE(B421,"*","")),LEN(B421)&lt;&gt;LEN(SUBSTITUTE(B421,"?","")),LEN(B421)&lt;&gt;LEN(SUBSTITUTE(B421,"~","")),LEN(B421)&lt;&gt;LEN(SUBSTITUTE(B421,"=","")),LEN(B421)&lt;&gt;LEN(SUBSTITUTE(B421,"&lt;","")),LEN(B421)&lt;&gt;LEN(SUBSTITUTE(B421,"&gt;","")))),"IDs: text starting with A–Z, up to 64 characters; do not use *, ?, ~, =, &lt; or &gt;. Example: T-001.",IF(COUNTIFS('Trades'!$A$9:$A$208,B421)&lt;&gt;1,"Parent trade ID must match one Trades row",IF(NOT(ISNUMBER(C421)),"Enter a valid closing date/time",IF(OR(C421&lt;1,C421&gt;2958465),"Enter a valid closing date/time",IF(NOT(ISNUMBER(D421)),"Enter a positive closed quantity",IF(OR(D421&lt;=0,D421&gt;1000000,ROUND(D421,8)&lt;&gt;D421),"Enter a positive closed quantity",IF(NOT(ISNUMBER(INDEX('Trades'!$D$9:$D$208,MATCH(B421,'Trades'!$A$9:$A$208,0)))),"Enter a valid opening date/time",IF(C421&lt;INDEX('Trades'!$D$9:$D$208,MATCH(B421,'Trades'!$A$9:$A$208,0)),"Exit precedes the opening",IF(AND(E421&lt;&gt;"",OR(NOT(ISNUMBER(E421)),E421&lt;=0)),"Enter a positive price or leave blank",IF(AND(F421&lt;&gt;"",NOT(ISNUMBER(F421))),"Gross P&amp;L must be numeric or blank",IF(AND(ISNUMBER(F421),OR(ABS(F421)&gt;1000000000,ROUND(F421,2)&lt;&gt;F421)),"Money: at most 2 decimals; absolute input value ≤ 1,000,000,000.",""))))))))))))))))</x:f>
      </x:c>
      <x:c r="I421" s="29" t="str">
        <x:f>IF(ISNUMBER(D421),ROUND(D421,8),"")</x:f>
      </x:c>
      <x:c r="J421" s="29" t="n">
        <x:f>IF(ISNUMBER(F421),1,0)</x:f>
        <x:v>0</x:v>
      </x:c>
      <x:c r="K421" s="29" t="n">
        <x:f>IF(COUNTA(A421:F421)=0,0,1)</x:f>
        <x:v>0</x:v>
      </x:c>
    </x:row>
    <x:row r="422" ht="36" customHeight="1">
      <x:c r="A422" s="34"/>
      <x:c r="B422" s="34"/>
      <x:c r="C422" s="35"/>
      <x:c r="D422" s="36"/>
      <x:c r="E422" s="36"/>
      <x:c r="F422" s="37"/>
      <x:c r="G422" s="38" t="n">
        <x:f>IF(K422=0,0,IF(H422="",1,-1))</x:f>
        <x:v>0</x:v>
      </x:c>
      <x:c r="H422" s="33" t="str">
        <x:f>IF(K422=0,"",IF(A422="","Enter an exit ID",IF(IF(IFERROR(OR(CODE(UPPER(LEFT(A422,1)))&lt;65,CODE(UPPER(LEFT(A422,1)))&gt;90),TRUE),TRUE,OR(NOT(ISTEXT(A422)),LEN(A422)&gt;64,LEN(A422)&lt;&gt;LEN(SUBSTITUTE(A422,"*","")),LEN(A422)&lt;&gt;LEN(SUBSTITUTE(A422,"?","")),LEN(A422)&lt;&gt;LEN(SUBSTITUTE(A422,"~","")),LEN(A422)&lt;&gt;LEN(SUBSTITUTE(A422,"=","")),LEN(A422)&lt;&gt;LEN(SUBSTITUTE(A422,"&lt;","")),LEN(A422)&lt;&gt;LEN(SUBSTITUTE(A422,"&gt;","")))),"IDs: text starting with A–Z, up to 64 characters; do not use *, ?, ~, =, &lt; or &gt;. Example: T-001.",IF(COUNTIFS('Exits'!$A$9:$A$608,A422)&lt;&gt;1,"Exit ID is duplicated",IF(B422="","Enter the parent trade ID",IF(IF(IFERROR(OR(CODE(UPPER(LEFT(B422,1)))&lt;65,CODE(UPPER(LEFT(B422,1)))&gt;90),TRUE),TRUE,OR(NOT(ISTEXT(B422)),LEN(B422)&gt;64,LEN(B422)&lt;&gt;LEN(SUBSTITUTE(B422,"*","")),LEN(B422)&lt;&gt;LEN(SUBSTITUTE(B422,"?","")),LEN(B422)&lt;&gt;LEN(SUBSTITUTE(B422,"~","")),LEN(B422)&lt;&gt;LEN(SUBSTITUTE(B422,"=","")),LEN(B422)&lt;&gt;LEN(SUBSTITUTE(B422,"&lt;","")),LEN(B422)&lt;&gt;LEN(SUBSTITUTE(B422,"&gt;","")))),"IDs: text starting with A–Z, up to 64 characters; do not use *, ?, ~, =, &lt; or &gt;. Example: T-001.",IF(COUNTIFS('Trades'!$A$9:$A$208,B422)&lt;&gt;1,"Parent trade ID must match one Trades row",IF(NOT(ISNUMBER(C422)),"Enter a valid closing date/time",IF(OR(C422&lt;1,C422&gt;2958465),"Enter a valid closing date/time",IF(NOT(ISNUMBER(D422)),"Enter a positive closed quantity",IF(OR(D422&lt;=0,D422&gt;1000000,ROUND(D422,8)&lt;&gt;D422),"Enter a positive closed quantity",IF(NOT(ISNUMBER(INDEX('Trades'!$D$9:$D$208,MATCH(B422,'Trades'!$A$9:$A$208,0)))),"Enter a valid opening date/time",IF(C422&lt;INDEX('Trades'!$D$9:$D$208,MATCH(B422,'Trades'!$A$9:$A$208,0)),"Exit precedes the opening",IF(AND(E422&lt;&gt;"",OR(NOT(ISNUMBER(E422)),E422&lt;=0)),"Enter a positive price or leave blank",IF(AND(F422&lt;&gt;"",NOT(ISNUMBER(F422))),"Gross P&amp;L must be numeric or blank",IF(AND(ISNUMBER(F422),OR(ABS(F422)&gt;1000000000,ROUND(F422,2)&lt;&gt;F422)),"Money: at most 2 decimals; absolute input value ≤ 1,000,000,000.",""))))))))))))))))</x:f>
      </x:c>
      <x:c r="I422" s="29" t="str">
        <x:f>IF(ISNUMBER(D422),ROUND(D422,8),"")</x:f>
      </x:c>
      <x:c r="J422" s="29" t="n">
        <x:f>IF(ISNUMBER(F422),1,0)</x:f>
        <x:v>0</x:v>
      </x:c>
      <x:c r="K422" s="29" t="n">
        <x:f>IF(COUNTA(A422:F422)=0,0,1)</x:f>
        <x:v>0</x:v>
      </x:c>
    </x:row>
    <x:row r="423" ht="36" customHeight="1">
      <x:c r="A423" s="34"/>
      <x:c r="B423" s="34"/>
      <x:c r="C423" s="35"/>
      <x:c r="D423" s="36"/>
      <x:c r="E423" s="36"/>
      <x:c r="F423" s="37"/>
      <x:c r="G423" s="38" t="n">
        <x:f>IF(K423=0,0,IF(H423="",1,-1))</x:f>
        <x:v>0</x:v>
      </x:c>
      <x:c r="H423" s="33" t="str">
        <x:f>IF(K423=0,"",IF(A423="","Enter an exit ID",IF(IF(IFERROR(OR(CODE(UPPER(LEFT(A423,1)))&lt;65,CODE(UPPER(LEFT(A423,1)))&gt;90),TRUE),TRUE,OR(NOT(ISTEXT(A423)),LEN(A423)&gt;64,LEN(A423)&lt;&gt;LEN(SUBSTITUTE(A423,"*","")),LEN(A423)&lt;&gt;LEN(SUBSTITUTE(A423,"?","")),LEN(A423)&lt;&gt;LEN(SUBSTITUTE(A423,"~","")),LEN(A423)&lt;&gt;LEN(SUBSTITUTE(A423,"=","")),LEN(A423)&lt;&gt;LEN(SUBSTITUTE(A423,"&lt;","")),LEN(A423)&lt;&gt;LEN(SUBSTITUTE(A423,"&gt;","")))),"IDs: text starting with A–Z, up to 64 characters; do not use *, ?, ~, =, &lt; or &gt;. Example: T-001.",IF(COUNTIFS('Exits'!$A$9:$A$608,A423)&lt;&gt;1,"Exit ID is duplicated",IF(B423="","Enter the parent trade ID",IF(IF(IFERROR(OR(CODE(UPPER(LEFT(B423,1)))&lt;65,CODE(UPPER(LEFT(B423,1)))&gt;90),TRUE),TRUE,OR(NOT(ISTEXT(B423)),LEN(B423)&gt;64,LEN(B423)&lt;&gt;LEN(SUBSTITUTE(B423,"*","")),LEN(B423)&lt;&gt;LEN(SUBSTITUTE(B423,"?","")),LEN(B423)&lt;&gt;LEN(SUBSTITUTE(B423,"~","")),LEN(B423)&lt;&gt;LEN(SUBSTITUTE(B423,"=","")),LEN(B423)&lt;&gt;LEN(SUBSTITUTE(B423,"&lt;","")),LEN(B423)&lt;&gt;LEN(SUBSTITUTE(B423,"&gt;","")))),"IDs: text starting with A–Z, up to 64 characters; do not use *, ?, ~, =, &lt; or &gt;. Example: T-001.",IF(COUNTIFS('Trades'!$A$9:$A$208,B423)&lt;&gt;1,"Parent trade ID must match one Trades row",IF(NOT(ISNUMBER(C423)),"Enter a valid closing date/time",IF(OR(C423&lt;1,C423&gt;2958465),"Enter a valid closing date/time",IF(NOT(ISNUMBER(D423)),"Enter a positive closed quantity",IF(OR(D423&lt;=0,D423&gt;1000000,ROUND(D423,8)&lt;&gt;D423),"Enter a positive closed quantity",IF(NOT(ISNUMBER(INDEX('Trades'!$D$9:$D$208,MATCH(B423,'Trades'!$A$9:$A$208,0)))),"Enter a valid opening date/time",IF(C423&lt;INDEX('Trades'!$D$9:$D$208,MATCH(B423,'Trades'!$A$9:$A$208,0)),"Exit precedes the opening",IF(AND(E423&lt;&gt;"",OR(NOT(ISNUMBER(E423)),E423&lt;=0)),"Enter a positive price or leave blank",IF(AND(F423&lt;&gt;"",NOT(ISNUMBER(F423))),"Gross P&amp;L must be numeric or blank",IF(AND(ISNUMBER(F423),OR(ABS(F423)&gt;1000000000,ROUND(F423,2)&lt;&gt;F423)),"Money: at most 2 decimals; absolute input value ≤ 1,000,000,000.",""))))))))))))))))</x:f>
      </x:c>
      <x:c r="I423" s="29" t="str">
        <x:f>IF(ISNUMBER(D423),ROUND(D423,8),"")</x:f>
      </x:c>
      <x:c r="J423" s="29" t="n">
        <x:f>IF(ISNUMBER(F423),1,0)</x:f>
        <x:v>0</x:v>
      </x:c>
      <x:c r="K423" s="29" t="n">
        <x:f>IF(COUNTA(A423:F423)=0,0,1)</x:f>
        <x:v>0</x:v>
      </x:c>
    </x:row>
    <x:row r="424" ht="36" customHeight="1">
      <x:c r="A424" s="34"/>
      <x:c r="B424" s="34"/>
      <x:c r="C424" s="35"/>
      <x:c r="D424" s="36"/>
      <x:c r="E424" s="36"/>
      <x:c r="F424" s="37"/>
      <x:c r="G424" s="38" t="n">
        <x:f>IF(K424=0,0,IF(H424="",1,-1))</x:f>
        <x:v>0</x:v>
      </x:c>
      <x:c r="H424" s="33" t="str">
        <x:f>IF(K424=0,"",IF(A424="","Enter an exit ID",IF(IF(IFERROR(OR(CODE(UPPER(LEFT(A424,1)))&lt;65,CODE(UPPER(LEFT(A424,1)))&gt;90),TRUE),TRUE,OR(NOT(ISTEXT(A424)),LEN(A424)&gt;64,LEN(A424)&lt;&gt;LEN(SUBSTITUTE(A424,"*","")),LEN(A424)&lt;&gt;LEN(SUBSTITUTE(A424,"?","")),LEN(A424)&lt;&gt;LEN(SUBSTITUTE(A424,"~","")),LEN(A424)&lt;&gt;LEN(SUBSTITUTE(A424,"=","")),LEN(A424)&lt;&gt;LEN(SUBSTITUTE(A424,"&lt;","")),LEN(A424)&lt;&gt;LEN(SUBSTITUTE(A424,"&gt;","")))),"IDs: text starting with A–Z, up to 64 characters; do not use *, ?, ~, =, &lt; or &gt;. Example: T-001.",IF(COUNTIFS('Exits'!$A$9:$A$608,A424)&lt;&gt;1,"Exit ID is duplicated",IF(B424="","Enter the parent trade ID",IF(IF(IFERROR(OR(CODE(UPPER(LEFT(B424,1)))&lt;65,CODE(UPPER(LEFT(B424,1)))&gt;90),TRUE),TRUE,OR(NOT(ISTEXT(B424)),LEN(B424)&gt;64,LEN(B424)&lt;&gt;LEN(SUBSTITUTE(B424,"*","")),LEN(B424)&lt;&gt;LEN(SUBSTITUTE(B424,"?","")),LEN(B424)&lt;&gt;LEN(SUBSTITUTE(B424,"~","")),LEN(B424)&lt;&gt;LEN(SUBSTITUTE(B424,"=","")),LEN(B424)&lt;&gt;LEN(SUBSTITUTE(B424,"&lt;","")),LEN(B424)&lt;&gt;LEN(SUBSTITUTE(B424,"&gt;","")))),"IDs: text starting with A–Z, up to 64 characters; do not use *, ?, ~, =, &lt; or &gt;. Example: T-001.",IF(COUNTIFS('Trades'!$A$9:$A$208,B424)&lt;&gt;1,"Parent trade ID must match one Trades row",IF(NOT(ISNUMBER(C424)),"Enter a valid closing date/time",IF(OR(C424&lt;1,C424&gt;2958465),"Enter a valid closing date/time",IF(NOT(ISNUMBER(D424)),"Enter a positive closed quantity",IF(OR(D424&lt;=0,D424&gt;1000000,ROUND(D424,8)&lt;&gt;D424),"Enter a positive closed quantity",IF(NOT(ISNUMBER(INDEX('Trades'!$D$9:$D$208,MATCH(B424,'Trades'!$A$9:$A$208,0)))),"Enter a valid opening date/time",IF(C424&lt;INDEX('Trades'!$D$9:$D$208,MATCH(B424,'Trades'!$A$9:$A$208,0)),"Exit precedes the opening",IF(AND(E424&lt;&gt;"",OR(NOT(ISNUMBER(E424)),E424&lt;=0)),"Enter a positive price or leave blank",IF(AND(F424&lt;&gt;"",NOT(ISNUMBER(F424))),"Gross P&amp;L must be numeric or blank",IF(AND(ISNUMBER(F424),OR(ABS(F424)&gt;1000000000,ROUND(F424,2)&lt;&gt;F424)),"Money: at most 2 decimals; absolute input value ≤ 1,000,000,000.",""))))))))))))))))</x:f>
      </x:c>
      <x:c r="I424" s="29" t="str">
        <x:f>IF(ISNUMBER(D424),ROUND(D424,8),"")</x:f>
      </x:c>
      <x:c r="J424" s="29" t="n">
        <x:f>IF(ISNUMBER(F424),1,0)</x:f>
        <x:v>0</x:v>
      </x:c>
      <x:c r="K424" s="29" t="n">
        <x:f>IF(COUNTA(A424:F424)=0,0,1)</x:f>
        <x:v>0</x:v>
      </x:c>
    </x:row>
    <x:row r="425" ht="36" customHeight="1">
      <x:c r="A425" s="34"/>
      <x:c r="B425" s="34"/>
      <x:c r="C425" s="35"/>
      <x:c r="D425" s="36"/>
      <x:c r="E425" s="36"/>
      <x:c r="F425" s="37"/>
      <x:c r="G425" s="38" t="n">
        <x:f>IF(K425=0,0,IF(H425="",1,-1))</x:f>
        <x:v>0</x:v>
      </x:c>
      <x:c r="H425" s="33" t="str">
        <x:f>IF(K425=0,"",IF(A425="","Enter an exit ID",IF(IF(IFERROR(OR(CODE(UPPER(LEFT(A425,1)))&lt;65,CODE(UPPER(LEFT(A425,1)))&gt;90),TRUE),TRUE,OR(NOT(ISTEXT(A425)),LEN(A425)&gt;64,LEN(A425)&lt;&gt;LEN(SUBSTITUTE(A425,"*","")),LEN(A425)&lt;&gt;LEN(SUBSTITUTE(A425,"?","")),LEN(A425)&lt;&gt;LEN(SUBSTITUTE(A425,"~","")),LEN(A425)&lt;&gt;LEN(SUBSTITUTE(A425,"=","")),LEN(A425)&lt;&gt;LEN(SUBSTITUTE(A425,"&lt;","")),LEN(A425)&lt;&gt;LEN(SUBSTITUTE(A425,"&gt;","")))),"IDs: text starting with A–Z, up to 64 characters; do not use *, ?, ~, =, &lt; or &gt;. Example: T-001.",IF(COUNTIFS('Exits'!$A$9:$A$608,A425)&lt;&gt;1,"Exit ID is duplicated",IF(B425="","Enter the parent trade ID",IF(IF(IFERROR(OR(CODE(UPPER(LEFT(B425,1)))&lt;65,CODE(UPPER(LEFT(B425,1)))&gt;90),TRUE),TRUE,OR(NOT(ISTEXT(B425)),LEN(B425)&gt;64,LEN(B425)&lt;&gt;LEN(SUBSTITUTE(B425,"*","")),LEN(B425)&lt;&gt;LEN(SUBSTITUTE(B425,"?","")),LEN(B425)&lt;&gt;LEN(SUBSTITUTE(B425,"~","")),LEN(B425)&lt;&gt;LEN(SUBSTITUTE(B425,"=","")),LEN(B425)&lt;&gt;LEN(SUBSTITUTE(B425,"&lt;","")),LEN(B425)&lt;&gt;LEN(SUBSTITUTE(B425,"&gt;","")))),"IDs: text starting with A–Z, up to 64 characters; do not use *, ?, ~, =, &lt; or &gt;. Example: T-001.",IF(COUNTIFS('Trades'!$A$9:$A$208,B425)&lt;&gt;1,"Parent trade ID must match one Trades row",IF(NOT(ISNUMBER(C425)),"Enter a valid closing date/time",IF(OR(C425&lt;1,C425&gt;2958465),"Enter a valid closing date/time",IF(NOT(ISNUMBER(D425)),"Enter a positive closed quantity",IF(OR(D425&lt;=0,D425&gt;1000000,ROUND(D425,8)&lt;&gt;D425),"Enter a positive closed quantity",IF(NOT(ISNUMBER(INDEX('Trades'!$D$9:$D$208,MATCH(B425,'Trades'!$A$9:$A$208,0)))),"Enter a valid opening date/time",IF(C425&lt;INDEX('Trades'!$D$9:$D$208,MATCH(B425,'Trades'!$A$9:$A$208,0)),"Exit precedes the opening",IF(AND(E425&lt;&gt;"",OR(NOT(ISNUMBER(E425)),E425&lt;=0)),"Enter a positive price or leave blank",IF(AND(F425&lt;&gt;"",NOT(ISNUMBER(F425))),"Gross P&amp;L must be numeric or blank",IF(AND(ISNUMBER(F425),OR(ABS(F425)&gt;1000000000,ROUND(F425,2)&lt;&gt;F425)),"Money: at most 2 decimals; absolute input value ≤ 1,000,000,000.",""))))))))))))))))</x:f>
      </x:c>
      <x:c r="I425" s="29" t="str">
        <x:f>IF(ISNUMBER(D425),ROUND(D425,8),"")</x:f>
      </x:c>
      <x:c r="J425" s="29" t="n">
        <x:f>IF(ISNUMBER(F425),1,0)</x:f>
        <x:v>0</x:v>
      </x:c>
      <x:c r="K425" s="29" t="n">
        <x:f>IF(COUNTA(A425:F425)=0,0,1)</x:f>
        <x:v>0</x:v>
      </x:c>
    </x:row>
    <x:row r="426" ht="36" customHeight="1">
      <x:c r="A426" s="34"/>
      <x:c r="B426" s="34"/>
      <x:c r="C426" s="35"/>
      <x:c r="D426" s="36"/>
      <x:c r="E426" s="36"/>
      <x:c r="F426" s="37"/>
      <x:c r="G426" s="38" t="n">
        <x:f>IF(K426=0,0,IF(H426="",1,-1))</x:f>
        <x:v>0</x:v>
      </x:c>
      <x:c r="H426" s="33" t="str">
        <x:f>IF(K426=0,"",IF(A426="","Enter an exit ID",IF(IF(IFERROR(OR(CODE(UPPER(LEFT(A426,1)))&lt;65,CODE(UPPER(LEFT(A426,1)))&gt;90),TRUE),TRUE,OR(NOT(ISTEXT(A426)),LEN(A426)&gt;64,LEN(A426)&lt;&gt;LEN(SUBSTITUTE(A426,"*","")),LEN(A426)&lt;&gt;LEN(SUBSTITUTE(A426,"?","")),LEN(A426)&lt;&gt;LEN(SUBSTITUTE(A426,"~","")),LEN(A426)&lt;&gt;LEN(SUBSTITUTE(A426,"=","")),LEN(A426)&lt;&gt;LEN(SUBSTITUTE(A426,"&lt;","")),LEN(A426)&lt;&gt;LEN(SUBSTITUTE(A426,"&gt;","")))),"IDs: text starting with A–Z, up to 64 characters; do not use *, ?, ~, =, &lt; or &gt;. Example: T-001.",IF(COUNTIFS('Exits'!$A$9:$A$608,A426)&lt;&gt;1,"Exit ID is duplicated",IF(B426="","Enter the parent trade ID",IF(IF(IFERROR(OR(CODE(UPPER(LEFT(B426,1)))&lt;65,CODE(UPPER(LEFT(B426,1)))&gt;90),TRUE),TRUE,OR(NOT(ISTEXT(B426)),LEN(B426)&gt;64,LEN(B426)&lt;&gt;LEN(SUBSTITUTE(B426,"*","")),LEN(B426)&lt;&gt;LEN(SUBSTITUTE(B426,"?","")),LEN(B426)&lt;&gt;LEN(SUBSTITUTE(B426,"~","")),LEN(B426)&lt;&gt;LEN(SUBSTITUTE(B426,"=","")),LEN(B426)&lt;&gt;LEN(SUBSTITUTE(B426,"&lt;","")),LEN(B426)&lt;&gt;LEN(SUBSTITUTE(B426,"&gt;","")))),"IDs: text starting with A–Z, up to 64 characters; do not use *, ?, ~, =, &lt; or &gt;. Example: T-001.",IF(COUNTIFS('Trades'!$A$9:$A$208,B426)&lt;&gt;1,"Parent trade ID must match one Trades row",IF(NOT(ISNUMBER(C426)),"Enter a valid closing date/time",IF(OR(C426&lt;1,C426&gt;2958465),"Enter a valid closing date/time",IF(NOT(ISNUMBER(D426)),"Enter a positive closed quantity",IF(OR(D426&lt;=0,D426&gt;1000000,ROUND(D426,8)&lt;&gt;D426),"Enter a positive closed quantity",IF(NOT(ISNUMBER(INDEX('Trades'!$D$9:$D$208,MATCH(B426,'Trades'!$A$9:$A$208,0)))),"Enter a valid opening date/time",IF(C426&lt;INDEX('Trades'!$D$9:$D$208,MATCH(B426,'Trades'!$A$9:$A$208,0)),"Exit precedes the opening",IF(AND(E426&lt;&gt;"",OR(NOT(ISNUMBER(E426)),E426&lt;=0)),"Enter a positive price or leave blank",IF(AND(F426&lt;&gt;"",NOT(ISNUMBER(F426))),"Gross P&amp;L must be numeric or blank",IF(AND(ISNUMBER(F426),OR(ABS(F426)&gt;1000000000,ROUND(F426,2)&lt;&gt;F426)),"Money: at most 2 decimals; absolute input value ≤ 1,000,000,000.",""))))))))))))))))</x:f>
      </x:c>
      <x:c r="I426" s="29" t="str">
        <x:f>IF(ISNUMBER(D426),ROUND(D426,8),"")</x:f>
      </x:c>
      <x:c r="J426" s="29" t="n">
        <x:f>IF(ISNUMBER(F426),1,0)</x:f>
        <x:v>0</x:v>
      </x:c>
      <x:c r="K426" s="29" t="n">
        <x:f>IF(COUNTA(A426:F426)=0,0,1)</x:f>
        <x:v>0</x:v>
      </x:c>
    </x:row>
    <x:row r="427" ht="36" customHeight="1">
      <x:c r="A427" s="34"/>
      <x:c r="B427" s="34"/>
      <x:c r="C427" s="35"/>
      <x:c r="D427" s="36"/>
      <x:c r="E427" s="36"/>
      <x:c r="F427" s="37"/>
      <x:c r="G427" s="38" t="n">
        <x:f>IF(K427=0,0,IF(H427="",1,-1))</x:f>
        <x:v>0</x:v>
      </x:c>
      <x:c r="H427" s="33" t="str">
        <x:f>IF(K427=0,"",IF(A427="","Enter an exit ID",IF(IF(IFERROR(OR(CODE(UPPER(LEFT(A427,1)))&lt;65,CODE(UPPER(LEFT(A427,1)))&gt;90),TRUE),TRUE,OR(NOT(ISTEXT(A427)),LEN(A427)&gt;64,LEN(A427)&lt;&gt;LEN(SUBSTITUTE(A427,"*","")),LEN(A427)&lt;&gt;LEN(SUBSTITUTE(A427,"?","")),LEN(A427)&lt;&gt;LEN(SUBSTITUTE(A427,"~","")),LEN(A427)&lt;&gt;LEN(SUBSTITUTE(A427,"=","")),LEN(A427)&lt;&gt;LEN(SUBSTITUTE(A427,"&lt;","")),LEN(A427)&lt;&gt;LEN(SUBSTITUTE(A427,"&gt;","")))),"IDs: text starting with A–Z, up to 64 characters; do not use *, ?, ~, =, &lt; or &gt;. Example: T-001.",IF(COUNTIFS('Exits'!$A$9:$A$608,A427)&lt;&gt;1,"Exit ID is duplicated",IF(B427="","Enter the parent trade ID",IF(IF(IFERROR(OR(CODE(UPPER(LEFT(B427,1)))&lt;65,CODE(UPPER(LEFT(B427,1)))&gt;90),TRUE),TRUE,OR(NOT(ISTEXT(B427)),LEN(B427)&gt;64,LEN(B427)&lt;&gt;LEN(SUBSTITUTE(B427,"*","")),LEN(B427)&lt;&gt;LEN(SUBSTITUTE(B427,"?","")),LEN(B427)&lt;&gt;LEN(SUBSTITUTE(B427,"~","")),LEN(B427)&lt;&gt;LEN(SUBSTITUTE(B427,"=","")),LEN(B427)&lt;&gt;LEN(SUBSTITUTE(B427,"&lt;","")),LEN(B427)&lt;&gt;LEN(SUBSTITUTE(B427,"&gt;","")))),"IDs: text starting with A–Z, up to 64 characters; do not use *, ?, ~, =, &lt; or &gt;. Example: T-001.",IF(COUNTIFS('Trades'!$A$9:$A$208,B427)&lt;&gt;1,"Parent trade ID must match one Trades row",IF(NOT(ISNUMBER(C427)),"Enter a valid closing date/time",IF(OR(C427&lt;1,C427&gt;2958465),"Enter a valid closing date/time",IF(NOT(ISNUMBER(D427)),"Enter a positive closed quantity",IF(OR(D427&lt;=0,D427&gt;1000000,ROUND(D427,8)&lt;&gt;D427),"Enter a positive closed quantity",IF(NOT(ISNUMBER(INDEX('Trades'!$D$9:$D$208,MATCH(B427,'Trades'!$A$9:$A$208,0)))),"Enter a valid opening date/time",IF(C427&lt;INDEX('Trades'!$D$9:$D$208,MATCH(B427,'Trades'!$A$9:$A$208,0)),"Exit precedes the opening",IF(AND(E427&lt;&gt;"",OR(NOT(ISNUMBER(E427)),E427&lt;=0)),"Enter a positive price or leave blank",IF(AND(F427&lt;&gt;"",NOT(ISNUMBER(F427))),"Gross P&amp;L must be numeric or blank",IF(AND(ISNUMBER(F427),OR(ABS(F427)&gt;1000000000,ROUND(F427,2)&lt;&gt;F427)),"Money: at most 2 decimals; absolute input value ≤ 1,000,000,000.",""))))))))))))))))</x:f>
      </x:c>
      <x:c r="I427" s="29" t="str">
        <x:f>IF(ISNUMBER(D427),ROUND(D427,8),"")</x:f>
      </x:c>
      <x:c r="J427" s="29" t="n">
        <x:f>IF(ISNUMBER(F427),1,0)</x:f>
        <x:v>0</x:v>
      </x:c>
      <x:c r="K427" s="29" t="n">
        <x:f>IF(COUNTA(A427:F427)=0,0,1)</x:f>
        <x:v>0</x:v>
      </x:c>
    </x:row>
    <x:row r="428" ht="36" customHeight="1">
      <x:c r="A428" s="34"/>
      <x:c r="B428" s="34"/>
      <x:c r="C428" s="35"/>
      <x:c r="D428" s="36"/>
      <x:c r="E428" s="36"/>
      <x:c r="F428" s="37"/>
      <x:c r="G428" s="38" t="n">
        <x:f>IF(K428=0,0,IF(H428="",1,-1))</x:f>
        <x:v>0</x:v>
      </x:c>
      <x:c r="H428" s="33" t="str">
        <x:f>IF(K428=0,"",IF(A428="","Enter an exit ID",IF(IF(IFERROR(OR(CODE(UPPER(LEFT(A428,1)))&lt;65,CODE(UPPER(LEFT(A428,1)))&gt;90),TRUE),TRUE,OR(NOT(ISTEXT(A428)),LEN(A428)&gt;64,LEN(A428)&lt;&gt;LEN(SUBSTITUTE(A428,"*","")),LEN(A428)&lt;&gt;LEN(SUBSTITUTE(A428,"?","")),LEN(A428)&lt;&gt;LEN(SUBSTITUTE(A428,"~","")),LEN(A428)&lt;&gt;LEN(SUBSTITUTE(A428,"=","")),LEN(A428)&lt;&gt;LEN(SUBSTITUTE(A428,"&lt;","")),LEN(A428)&lt;&gt;LEN(SUBSTITUTE(A428,"&gt;","")))),"IDs: text starting with A–Z, up to 64 characters; do not use *, ?, ~, =, &lt; or &gt;. Example: T-001.",IF(COUNTIFS('Exits'!$A$9:$A$608,A428)&lt;&gt;1,"Exit ID is duplicated",IF(B428="","Enter the parent trade ID",IF(IF(IFERROR(OR(CODE(UPPER(LEFT(B428,1)))&lt;65,CODE(UPPER(LEFT(B428,1)))&gt;90),TRUE),TRUE,OR(NOT(ISTEXT(B428)),LEN(B428)&gt;64,LEN(B428)&lt;&gt;LEN(SUBSTITUTE(B428,"*","")),LEN(B428)&lt;&gt;LEN(SUBSTITUTE(B428,"?","")),LEN(B428)&lt;&gt;LEN(SUBSTITUTE(B428,"~","")),LEN(B428)&lt;&gt;LEN(SUBSTITUTE(B428,"=","")),LEN(B428)&lt;&gt;LEN(SUBSTITUTE(B428,"&lt;","")),LEN(B428)&lt;&gt;LEN(SUBSTITUTE(B428,"&gt;","")))),"IDs: text starting with A–Z, up to 64 characters; do not use *, ?, ~, =, &lt; or &gt;. Example: T-001.",IF(COUNTIFS('Trades'!$A$9:$A$208,B428)&lt;&gt;1,"Parent trade ID must match one Trades row",IF(NOT(ISNUMBER(C428)),"Enter a valid closing date/time",IF(OR(C428&lt;1,C428&gt;2958465),"Enter a valid closing date/time",IF(NOT(ISNUMBER(D428)),"Enter a positive closed quantity",IF(OR(D428&lt;=0,D428&gt;1000000,ROUND(D428,8)&lt;&gt;D428),"Enter a positive closed quantity",IF(NOT(ISNUMBER(INDEX('Trades'!$D$9:$D$208,MATCH(B428,'Trades'!$A$9:$A$208,0)))),"Enter a valid opening date/time",IF(C428&lt;INDEX('Trades'!$D$9:$D$208,MATCH(B428,'Trades'!$A$9:$A$208,0)),"Exit precedes the opening",IF(AND(E428&lt;&gt;"",OR(NOT(ISNUMBER(E428)),E428&lt;=0)),"Enter a positive price or leave blank",IF(AND(F428&lt;&gt;"",NOT(ISNUMBER(F428))),"Gross P&amp;L must be numeric or blank",IF(AND(ISNUMBER(F428),OR(ABS(F428)&gt;1000000000,ROUND(F428,2)&lt;&gt;F428)),"Money: at most 2 decimals; absolute input value ≤ 1,000,000,000.",""))))))))))))))))</x:f>
      </x:c>
      <x:c r="I428" s="29" t="str">
        <x:f>IF(ISNUMBER(D428),ROUND(D428,8),"")</x:f>
      </x:c>
      <x:c r="J428" s="29" t="n">
        <x:f>IF(ISNUMBER(F428),1,0)</x:f>
        <x:v>0</x:v>
      </x:c>
      <x:c r="K428" s="29" t="n">
        <x:f>IF(COUNTA(A428:F428)=0,0,1)</x:f>
        <x:v>0</x:v>
      </x:c>
    </x:row>
    <x:row r="429" ht="36" customHeight="1">
      <x:c r="A429" s="34"/>
      <x:c r="B429" s="34"/>
      <x:c r="C429" s="35"/>
      <x:c r="D429" s="36"/>
      <x:c r="E429" s="36"/>
      <x:c r="F429" s="37"/>
      <x:c r="G429" s="38" t="n">
        <x:f>IF(K429=0,0,IF(H429="",1,-1))</x:f>
        <x:v>0</x:v>
      </x:c>
      <x:c r="H429" s="33" t="str">
        <x:f>IF(K429=0,"",IF(A429="","Enter an exit ID",IF(IF(IFERROR(OR(CODE(UPPER(LEFT(A429,1)))&lt;65,CODE(UPPER(LEFT(A429,1)))&gt;90),TRUE),TRUE,OR(NOT(ISTEXT(A429)),LEN(A429)&gt;64,LEN(A429)&lt;&gt;LEN(SUBSTITUTE(A429,"*","")),LEN(A429)&lt;&gt;LEN(SUBSTITUTE(A429,"?","")),LEN(A429)&lt;&gt;LEN(SUBSTITUTE(A429,"~","")),LEN(A429)&lt;&gt;LEN(SUBSTITUTE(A429,"=","")),LEN(A429)&lt;&gt;LEN(SUBSTITUTE(A429,"&lt;","")),LEN(A429)&lt;&gt;LEN(SUBSTITUTE(A429,"&gt;","")))),"IDs: text starting with A–Z, up to 64 characters; do not use *, ?, ~, =, &lt; or &gt;. Example: T-001.",IF(COUNTIFS('Exits'!$A$9:$A$608,A429)&lt;&gt;1,"Exit ID is duplicated",IF(B429="","Enter the parent trade ID",IF(IF(IFERROR(OR(CODE(UPPER(LEFT(B429,1)))&lt;65,CODE(UPPER(LEFT(B429,1)))&gt;90),TRUE),TRUE,OR(NOT(ISTEXT(B429)),LEN(B429)&gt;64,LEN(B429)&lt;&gt;LEN(SUBSTITUTE(B429,"*","")),LEN(B429)&lt;&gt;LEN(SUBSTITUTE(B429,"?","")),LEN(B429)&lt;&gt;LEN(SUBSTITUTE(B429,"~","")),LEN(B429)&lt;&gt;LEN(SUBSTITUTE(B429,"=","")),LEN(B429)&lt;&gt;LEN(SUBSTITUTE(B429,"&lt;","")),LEN(B429)&lt;&gt;LEN(SUBSTITUTE(B429,"&gt;","")))),"IDs: text starting with A–Z, up to 64 characters; do not use *, ?, ~, =, &lt; or &gt;. Example: T-001.",IF(COUNTIFS('Trades'!$A$9:$A$208,B429)&lt;&gt;1,"Parent trade ID must match one Trades row",IF(NOT(ISNUMBER(C429)),"Enter a valid closing date/time",IF(OR(C429&lt;1,C429&gt;2958465),"Enter a valid closing date/time",IF(NOT(ISNUMBER(D429)),"Enter a positive closed quantity",IF(OR(D429&lt;=0,D429&gt;1000000,ROUND(D429,8)&lt;&gt;D429),"Enter a positive closed quantity",IF(NOT(ISNUMBER(INDEX('Trades'!$D$9:$D$208,MATCH(B429,'Trades'!$A$9:$A$208,0)))),"Enter a valid opening date/time",IF(C429&lt;INDEX('Trades'!$D$9:$D$208,MATCH(B429,'Trades'!$A$9:$A$208,0)),"Exit precedes the opening",IF(AND(E429&lt;&gt;"",OR(NOT(ISNUMBER(E429)),E429&lt;=0)),"Enter a positive price or leave blank",IF(AND(F429&lt;&gt;"",NOT(ISNUMBER(F429))),"Gross P&amp;L must be numeric or blank",IF(AND(ISNUMBER(F429),OR(ABS(F429)&gt;1000000000,ROUND(F429,2)&lt;&gt;F429)),"Money: at most 2 decimals; absolute input value ≤ 1,000,000,000.",""))))))))))))))))</x:f>
      </x:c>
      <x:c r="I429" s="29" t="str">
        <x:f>IF(ISNUMBER(D429),ROUND(D429,8),"")</x:f>
      </x:c>
      <x:c r="J429" s="29" t="n">
        <x:f>IF(ISNUMBER(F429),1,0)</x:f>
        <x:v>0</x:v>
      </x:c>
      <x:c r="K429" s="29" t="n">
        <x:f>IF(COUNTA(A429:F429)=0,0,1)</x:f>
        <x:v>0</x:v>
      </x:c>
    </x:row>
    <x:row r="430" ht="36" customHeight="1">
      <x:c r="A430" s="34"/>
      <x:c r="B430" s="34"/>
      <x:c r="C430" s="35"/>
      <x:c r="D430" s="36"/>
      <x:c r="E430" s="36"/>
      <x:c r="F430" s="37"/>
      <x:c r="G430" s="38" t="n">
        <x:f>IF(K430=0,0,IF(H430="",1,-1))</x:f>
        <x:v>0</x:v>
      </x:c>
      <x:c r="H430" s="33" t="str">
        <x:f>IF(K430=0,"",IF(A430="","Enter an exit ID",IF(IF(IFERROR(OR(CODE(UPPER(LEFT(A430,1)))&lt;65,CODE(UPPER(LEFT(A430,1)))&gt;90),TRUE),TRUE,OR(NOT(ISTEXT(A430)),LEN(A430)&gt;64,LEN(A430)&lt;&gt;LEN(SUBSTITUTE(A430,"*","")),LEN(A430)&lt;&gt;LEN(SUBSTITUTE(A430,"?","")),LEN(A430)&lt;&gt;LEN(SUBSTITUTE(A430,"~","")),LEN(A430)&lt;&gt;LEN(SUBSTITUTE(A430,"=","")),LEN(A430)&lt;&gt;LEN(SUBSTITUTE(A430,"&lt;","")),LEN(A430)&lt;&gt;LEN(SUBSTITUTE(A430,"&gt;","")))),"IDs: text starting with A–Z, up to 64 characters; do not use *, ?, ~, =, &lt; or &gt;. Example: T-001.",IF(COUNTIFS('Exits'!$A$9:$A$608,A430)&lt;&gt;1,"Exit ID is duplicated",IF(B430="","Enter the parent trade ID",IF(IF(IFERROR(OR(CODE(UPPER(LEFT(B430,1)))&lt;65,CODE(UPPER(LEFT(B430,1)))&gt;90),TRUE),TRUE,OR(NOT(ISTEXT(B430)),LEN(B430)&gt;64,LEN(B430)&lt;&gt;LEN(SUBSTITUTE(B430,"*","")),LEN(B430)&lt;&gt;LEN(SUBSTITUTE(B430,"?","")),LEN(B430)&lt;&gt;LEN(SUBSTITUTE(B430,"~","")),LEN(B430)&lt;&gt;LEN(SUBSTITUTE(B430,"=","")),LEN(B430)&lt;&gt;LEN(SUBSTITUTE(B430,"&lt;","")),LEN(B430)&lt;&gt;LEN(SUBSTITUTE(B430,"&gt;","")))),"IDs: text starting with A–Z, up to 64 characters; do not use *, ?, ~, =, &lt; or &gt;. Example: T-001.",IF(COUNTIFS('Trades'!$A$9:$A$208,B430)&lt;&gt;1,"Parent trade ID must match one Trades row",IF(NOT(ISNUMBER(C430)),"Enter a valid closing date/time",IF(OR(C430&lt;1,C430&gt;2958465),"Enter a valid closing date/time",IF(NOT(ISNUMBER(D430)),"Enter a positive closed quantity",IF(OR(D430&lt;=0,D430&gt;1000000,ROUND(D430,8)&lt;&gt;D430),"Enter a positive closed quantity",IF(NOT(ISNUMBER(INDEX('Trades'!$D$9:$D$208,MATCH(B430,'Trades'!$A$9:$A$208,0)))),"Enter a valid opening date/time",IF(C430&lt;INDEX('Trades'!$D$9:$D$208,MATCH(B430,'Trades'!$A$9:$A$208,0)),"Exit precedes the opening",IF(AND(E430&lt;&gt;"",OR(NOT(ISNUMBER(E430)),E430&lt;=0)),"Enter a positive price or leave blank",IF(AND(F430&lt;&gt;"",NOT(ISNUMBER(F430))),"Gross P&amp;L must be numeric or blank",IF(AND(ISNUMBER(F430),OR(ABS(F430)&gt;1000000000,ROUND(F430,2)&lt;&gt;F430)),"Money: at most 2 decimals; absolute input value ≤ 1,000,000,000.",""))))))))))))))))</x:f>
      </x:c>
      <x:c r="I430" s="29" t="str">
        <x:f>IF(ISNUMBER(D430),ROUND(D430,8),"")</x:f>
      </x:c>
      <x:c r="J430" s="29" t="n">
        <x:f>IF(ISNUMBER(F430),1,0)</x:f>
        <x:v>0</x:v>
      </x:c>
      <x:c r="K430" s="29" t="n">
        <x:f>IF(COUNTA(A430:F430)=0,0,1)</x:f>
        <x:v>0</x:v>
      </x:c>
    </x:row>
    <x:row r="431" ht="36" customHeight="1">
      <x:c r="A431" s="34"/>
      <x:c r="B431" s="34"/>
      <x:c r="C431" s="35"/>
      <x:c r="D431" s="36"/>
      <x:c r="E431" s="36"/>
      <x:c r="F431" s="37"/>
      <x:c r="G431" s="38" t="n">
        <x:f>IF(K431=0,0,IF(H431="",1,-1))</x:f>
        <x:v>0</x:v>
      </x:c>
      <x:c r="H431" s="33" t="str">
        <x:f>IF(K431=0,"",IF(A431="","Enter an exit ID",IF(IF(IFERROR(OR(CODE(UPPER(LEFT(A431,1)))&lt;65,CODE(UPPER(LEFT(A431,1)))&gt;90),TRUE),TRUE,OR(NOT(ISTEXT(A431)),LEN(A431)&gt;64,LEN(A431)&lt;&gt;LEN(SUBSTITUTE(A431,"*","")),LEN(A431)&lt;&gt;LEN(SUBSTITUTE(A431,"?","")),LEN(A431)&lt;&gt;LEN(SUBSTITUTE(A431,"~","")),LEN(A431)&lt;&gt;LEN(SUBSTITUTE(A431,"=","")),LEN(A431)&lt;&gt;LEN(SUBSTITUTE(A431,"&lt;","")),LEN(A431)&lt;&gt;LEN(SUBSTITUTE(A431,"&gt;","")))),"IDs: text starting with A–Z, up to 64 characters; do not use *, ?, ~, =, &lt; or &gt;. Example: T-001.",IF(COUNTIFS('Exits'!$A$9:$A$608,A431)&lt;&gt;1,"Exit ID is duplicated",IF(B431="","Enter the parent trade ID",IF(IF(IFERROR(OR(CODE(UPPER(LEFT(B431,1)))&lt;65,CODE(UPPER(LEFT(B431,1)))&gt;90),TRUE),TRUE,OR(NOT(ISTEXT(B431)),LEN(B431)&gt;64,LEN(B431)&lt;&gt;LEN(SUBSTITUTE(B431,"*","")),LEN(B431)&lt;&gt;LEN(SUBSTITUTE(B431,"?","")),LEN(B431)&lt;&gt;LEN(SUBSTITUTE(B431,"~","")),LEN(B431)&lt;&gt;LEN(SUBSTITUTE(B431,"=","")),LEN(B431)&lt;&gt;LEN(SUBSTITUTE(B431,"&lt;","")),LEN(B431)&lt;&gt;LEN(SUBSTITUTE(B431,"&gt;","")))),"IDs: text starting with A–Z, up to 64 characters; do not use *, ?, ~, =, &lt; or &gt;. Example: T-001.",IF(COUNTIFS('Trades'!$A$9:$A$208,B431)&lt;&gt;1,"Parent trade ID must match one Trades row",IF(NOT(ISNUMBER(C431)),"Enter a valid closing date/time",IF(OR(C431&lt;1,C431&gt;2958465),"Enter a valid closing date/time",IF(NOT(ISNUMBER(D431)),"Enter a positive closed quantity",IF(OR(D431&lt;=0,D431&gt;1000000,ROUND(D431,8)&lt;&gt;D431),"Enter a positive closed quantity",IF(NOT(ISNUMBER(INDEX('Trades'!$D$9:$D$208,MATCH(B431,'Trades'!$A$9:$A$208,0)))),"Enter a valid opening date/time",IF(C431&lt;INDEX('Trades'!$D$9:$D$208,MATCH(B431,'Trades'!$A$9:$A$208,0)),"Exit precedes the opening",IF(AND(E431&lt;&gt;"",OR(NOT(ISNUMBER(E431)),E431&lt;=0)),"Enter a positive price or leave blank",IF(AND(F431&lt;&gt;"",NOT(ISNUMBER(F431))),"Gross P&amp;L must be numeric or blank",IF(AND(ISNUMBER(F431),OR(ABS(F431)&gt;1000000000,ROUND(F431,2)&lt;&gt;F431)),"Money: at most 2 decimals; absolute input value ≤ 1,000,000,000.",""))))))))))))))))</x:f>
      </x:c>
      <x:c r="I431" s="29" t="str">
        <x:f>IF(ISNUMBER(D431),ROUND(D431,8),"")</x:f>
      </x:c>
      <x:c r="J431" s="29" t="n">
        <x:f>IF(ISNUMBER(F431),1,0)</x:f>
        <x:v>0</x:v>
      </x:c>
      <x:c r="K431" s="29" t="n">
        <x:f>IF(COUNTA(A431:F431)=0,0,1)</x:f>
        <x:v>0</x:v>
      </x:c>
    </x:row>
    <x:row r="432" ht="36" customHeight="1">
      <x:c r="A432" s="34"/>
      <x:c r="B432" s="34"/>
      <x:c r="C432" s="35"/>
      <x:c r="D432" s="36"/>
      <x:c r="E432" s="36"/>
      <x:c r="F432" s="37"/>
      <x:c r="G432" s="38" t="n">
        <x:f>IF(K432=0,0,IF(H432="",1,-1))</x:f>
        <x:v>0</x:v>
      </x:c>
      <x:c r="H432" s="33" t="str">
        <x:f>IF(K432=0,"",IF(A432="","Enter an exit ID",IF(IF(IFERROR(OR(CODE(UPPER(LEFT(A432,1)))&lt;65,CODE(UPPER(LEFT(A432,1)))&gt;90),TRUE),TRUE,OR(NOT(ISTEXT(A432)),LEN(A432)&gt;64,LEN(A432)&lt;&gt;LEN(SUBSTITUTE(A432,"*","")),LEN(A432)&lt;&gt;LEN(SUBSTITUTE(A432,"?","")),LEN(A432)&lt;&gt;LEN(SUBSTITUTE(A432,"~","")),LEN(A432)&lt;&gt;LEN(SUBSTITUTE(A432,"=","")),LEN(A432)&lt;&gt;LEN(SUBSTITUTE(A432,"&lt;","")),LEN(A432)&lt;&gt;LEN(SUBSTITUTE(A432,"&gt;","")))),"IDs: text starting with A–Z, up to 64 characters; do not use *, ?, ~, =, &lt; or &gt;. Example: T-001.",IF(COUNTIFS('Exits'!$A$9:$A$608,A432)&lt;&gt;1,"Exit ID is duplicated",IF(B432="","Enter the parent trade ID",IF(IF(IFERROR(OR(CODE(UPPER(LEFT(B432,1)))&lt;65,CODE(UPPER(LEFT(B432,1)))&gt;90),TRUE),TRUE,OR(NOT(ISTEXT(B432)),LEN(B432)&gt;64,LEN(B432)&lt;&gt;LEN(SUBSTITUTE(B432,"*","")),LEN(B432)&lt;&gt;LEN(SUBSTITUTE(B432,"?","")),LEN(B432)&lt;&gt;LEN(SUBSTITUTE(B432,"~","")),LEN(B432)&lt;&gt;LEN(SUBSTITUTE(B432,"=","")),LEN(B432)&lt;&gt;LEN(SUBSTITUTE(B432,"&lt;","")),LEN(B432)&lt;&gt;LEN(SUBSTITUTE(B432,"&gt;","")))),"IDs: text starting with A–Z, up to 64 characters; do not use *, ?, ~, =, &lt; or &gt;. Example: T-001.",IF(COUNTIFS('Trades'!$A$9:$A$208,B432)&lt;&gt;1,"Parent trade ID must match one Trades row",IF(NOT(ISNUMBER(C432)),"Enter a valid closing date/time",IF(OR(C432&lt;1,C432&gt;2958465),"Enter a valid closing date/time",IF(NOT(ISNUMBER(D432)),"Enter a positive closed quantity",IF(OR(D432&lt;=0,D432&gt;1000000,ROUND(D432,8)&lt;&gt;D432),"Enter a positive closed quantity",IF(NOT(ISNUMBER(INDEX('Trades'!$D$9:$D$208,MATCH(B432,'Trades'!$A$9:$A$208,0)))),"Enter a valid opening date/time",IF(C432&lt;INDEX('Trades'!$D$9:$D$208,MATCH(B432,'Trades'!$A$9:$A$208,0)),"Exit precedes the opening",IF(AND(E432&lt;&gt;"",OR(NOT(ISNUMBER(E432)),E432&lt;=0)),"Enter a positive price or leave blank",IF(AND(F432&lt;&gt;"",NOT(ISNUMBER(F432))),"Gross P&amp;L must be numeric or blank",IF(AND(ISNUMBER(F432),OR(ABS(F432)&gt;1000000000,ROUND(F432,2)&lt;&gt;F432)),"Money: at most 2 decimals; absolute input value ≤ 1,000,000,000.",""))))))))))))))))</x:f>
      </x:c>
      <x:c r="I432" s="29" t="str">
        <x:f>IF(ISNUMBER(D432),ROUND(D432,8),"")</x:f>
      </x:c>
      <x:c r="J432" s="29" t="n">
        <x:f>IF(ISNUMBER(F432),1,0)</x:f>
        <x:v>0</x:v>
      </x:c>
      <x:c r="K432" s="29" t="n">
        <x:f>IF(COUNTA(A432:F432)=0,0,1)</x:f>
        <x:v>0</x:v>
      </x:c>
    </x:row>
    <x:row r="433" ht="36" customHeight="1">
      <x:c r="A433" s="34"/>
      <x:c r="B433" s="34"/>
      <x:c r="C433" s="35"/>
      <x:c r="D433" s="36"/>
      <x:c r="E433" s="36"/>
      <x:c r="F433" s="37"/>
      <x:c r="G433" s="38" t="n">
        <x:f>IF(K433=0,0,IF(H433="",1,-1))</x:f>
        <x:v>0</x:v>
      </x:c>
      <x:c r="H433" s="33" t="str">
        <x:f>IF(K433=0,"",IF(A433="","Enter an exit ID",IF(IF(IFERROR(OR(CODE(UPPER(LEFT(A433,1)))&lt;65,CODE(UPPER(LEFT(A433,1)))&gt;90),TRUE),TRUE,OR(NOT(ISTEXT(A433)),LEN(A433)&gt;64,LEN(A433)&lt;&gt;LEN(SUBSTITUTE(A433,"*","")),LEN(A433)&lt;&gt;LEN(SUBSTITUTE(A433,"?","")),LEN(A433)&lt;&gt;LEN(SUBSTITUTE(A433,"~","")),LEN(A433)&lt;&gt;LEN(SUBSTITUTE(A433,"=","")),LEN(A433)&lt;&gt;LEN(SUBSTITUTE(A433,"&lt;","")),LEN(A433)&lt;&gt;LEN(SUBSTITUTE(A433,"&gt;","")))),"IDs: text starting with A–Z, up to 64 characters; do not use *, ?, ~, =, &lt; or &gt;. Example: T-001.",IF(COUNTIFS('Exits'!$A$9:$A$608,A433)&lt;&gt;1,"Exit ID is duplicated",IF(B433="","Enter the parent trade ID",IF(IF(IFERROR(OR(CODE(UPPER(LEFT(B433,1)))&lt;65,CODE(UPPER(LEFT(B433,1)))&gt;90),TRUE),TRUE,OR(NOT(ISTEXT(B433)),LEN(B433)&gt;64,LEN(B433)&lt;&gt;LEN(SUBSTITUTE(B433,"*","")),LEN(B433)&lt;&gt;LEN(SUBSTITUTE(B433,"?","")),LEN(B433)&lt;&gt;LEN(SUBSTITUTE(B433,"~","")),LEN(B433)&lt;&gt;LEN(SUBSTITUTE(B433,"=","")),LEN(B433)&lt;&gt;LEN(SUBSTITUTE(B433,"&lt;","")),LEN(B433)&lt;&gt;LEN(SUBSTITUTE(B433,"&gt;","")))),"IDs: text starting with A–Z, up to 64 characters; do not use *, ?, ~, =, &lt; or &gt;. Example: T-001.",IF(COUNTIFS('Trades'!$A$9:$A$208,B433)&lt;&gt;1,"Parent trade ID must match one Trades row",IF(NOT(ISNUMBER(C433)),"Enter a valid closing date/time",IF(OR(C433&lt;1,C433&gt;2958465),"Enter a valid closing date/time",IF(NOT(ISNUMBER(D433)),"Enter a positive closed quantity",IF(OR(D433&lt;=0,D433&gt;1000000,ROUND(D433,8)&lt;&gt;D433),"Enter a positive closed quantity",IF(NOT(ISNUMBER(INDEX('Trades'!$D$9:$D$208,MATCH(B433,'Trades'!$A$9:$A$208,0)))),"Enter a valid opening date/time",IF(C433&lt;INDEX('Trades'!$D$9:$D$208,MATCH(B433,'Trades'!$A$9:$A$208,0)),"Exit precedes the opening",IF(AND(E433&lt;&gt;"",OR(NOT(ISNUMBER(E433)),E433&lt;=0)),"Enter a positive price or leave blank",IF(AND(F433&lt;&gt;"",NOT(ISNUMBER(F433))),"Gross P&amp;L must be numeric or blank",IF(AND(ISNUMBER(F433),OR(ABS(F433)&gt;1000000000,ROUND(F433,2)&lt;&gt;F433)),"Money: at most 2 decimals; absolute input value ≤ 1,000,000,000.",""))))))))))))))))</x:f>
      </x:c>
      <x:c r="I433" s="29" t="str">
        <x:f>IF(ISNUMBER(D433),ROUND(D433,8),"")</x:f>
      </x:c>
      <x:c r="J433" s="29" t="n">
        <x:f>IF(ISNUMBER(F433),1,0)</x:f>
        <x:v>0</x:v>
      </x:c>
      <x:c r="K433" s="29" t="n">
        <x:f>IF(COUNTA(A433:F433)=0,0,1)</x:f>
        <x:v>0</x:v>
      </x:c>
    </x:row>
    <x:row r="434" ht="36" customHeight="1">
      <x:c r="A434" s="34"/>
      <x:c r="B434" s="34"/>
      <x:c r="C434" s="35"/>
      <x:c r="D434" s="36"/>
      <x:c r="E434" s="36"/>
      <x:c r="F434" s="37"/>
      <x:c r="G434" s="38" t="n">
        <x:f>IF(K434=0,0,IF(H434="",1,-1))</x:f>
        <x:v>0</x:v>
      </x:c>
      <x:c r="H434" s="33" t="str">
        <x:f>IF(K434=0,"",IF(A434="","Enter an exit ID",IF(IF(IFERROR(OR(CODE(UPPER(LEFT(A434,1)))&lt;65,CODE(UPPER(LEFT(A434,1)))&gt;90),TRUE),TRUE,OR(NOT(ISTEXT(A434)),LEN(A434)&gt;64,LEN(A434)&lt;&gt;LEN(SUBSTITUTE(A434,"*","")),LEN(A434)&lt;&gt;LEN(SUBSTITUTE(A434,"?","")),LEN(A434)&lt;&gt;LEN(SUBSTITUTE(A434,"~","")),LEN(A434)&lt;&gt;LEN(SUBSTITUTE(A434,"=","")),LEN(A434)&lt;&gt;LEN(SUBSTITUTE(A434,"&lt;","")),LEN(A434)&lt;&gt;LEN(SUBSTITUTE(A434,"&gt;","")))),"IDs: text starting with A–Z, up to 64 characters; do not use *, ?, ~, =, &lt; or &gt;. Example: T-001.",IF(COUNTIFS('Exits'!$A$9:$A$608,A434)&lt;&gt;1,"Exit ID is duplicated",IF(B434="","Enter the parent trade ID",IF(IF(IFERROR(OR(CODE(UPPER(LEFT(B434,1)))&lt;65,CODE(UPPER(LEFT(B434,1)))&gt;90),TRUE),TRUE,OR(NOT(ISTEXT(B434)),LEN(B434)&gt;64,LEN(B434)&lt;&gt;LEN(SUBSTITUTE(B434,"*","")),LEN(B434)&lt;&gt;LEN(SUBSTITUTE(B434,"?","")),LEN(B434)&lt;&gt;LEN(SUBSTITUTE(B434,"~","")),LEN(B434)&lt;&gt;LEN(SUBSTITUTE(B434,"=","")),LEN(B434)&lt;&gt;LEN(SUBSTITUTE(B434,"&lt;","")),LEN(B434)&lt;&gt;LEN(SUBSTITUTE(B434,"&gt;","")))),"IDs: text starting with A–Z, up to 64 characters; do not use *, ?, ~, =, &lt; or &gt;. Example: T-001.",IF(COUNTIFS('Trades'!$A$9:$A$208,B434)&lt;&gt;1,"Parent trade ID must match one Trades row",IF(NOT(ISNUMBER(C434)),"Enter a valid closing date/time",IF(OR(C434&lt;1,C434&gt;2958465),"Enter a valid closing date/time",IF(NOT(ISNUMBER(D434)),"Enter a positive closed quantity",IF(OR(D434&lt;=0,D434&gt;1000000,ROUND(D434,8)&lt;&gt;D434),"Enter a positive closed quantity",IF(NOT(ISNUMBER(INDEX('Trades'!$D$9:$D$208,MATCH(B434,'Trades'!$A$9:$A$208,0)))),"Enter a valid opening date/time",IF(C434&lt;INDEX('Trades'!$D$9:$D$208,MATCH(B434,'Trades'!$A$9:$A$208,0)),"Exit precedes the opening",IF(AND(E434&lt;&gt;"",OR(NOT(ISNUMBER(E434)),E434&lt;=0)),"Enter a positive price or leave blank",IF(AND(F434&lt;&gt;"",NOT(ISNUMBER(F434))),"Gross P&amp;L must be numeric or blank",IF(AND(ISNUMBER(F434),OR(ABS(F434)&gt;1000000000,ROUND(F434,2)&lt;&gt;F434)),"Money: at most 2 decimals; absolute input value ≤ 1,000,000,000.",""))))))))))))))))</x:f>
      </x:c>
      <x:c r="I434" s="29" t="str">
        <x:f>IF(ISNUMBER(D434),ROUND(D434,8),"")</x:f>
      </x:c>
      <x:c r="J434" s="29" t="n">
        <x:f>IF(ISNUMBER(F434),1,0)</x:f>
        <x:v>0</x:v>
      </x:c>
      <x:c r="K434" s="29" t="n">
        <x:f>IF(COUNTA(A434:F434)=0,0,1)</x:f>
        <x:v>0</x:v>
      </x:c>
    </x:row>
    <x:row r="435" ht="36" customHeight="1">
      <x:c r="A435" s="34"/>
      <x:c r="B435" s="34"/>
      <x:c r="C435" s="35"/>
      <x:c r="D435" s="36"/>
      <x:c r="E435" s="36"/>
      <x:c r="F435" s="37"/>
      <x:c r="G435" s="38" t="n">
        <x:f>IF(K435=0,0,IF(H435="",1,-1))</x:f>
        <x:v>0</x:v>
      </x:c>
      <x:c r="H435" s="33" t="str">
        <x:f>IF(K435=0,"",IF(A435="","Enter an exit ID",IF(IF(IFERROR(OR(CODE(UPPER(LEFT(A435,1)))&lt;65,CODE(UPPER(LEFT(A435,1)))&gt;90),TRUE),TRUE,OR(NOT(ISTEXT(A435)),LEN(A435)&gt;64,LEN(A435)&lt;&gt;LEN(SUBSTITUTE(A435,"*","")),LEN(A435)&lt;&gt;LEN(SUBSTITUTE(A435,"?","")),LEN(A435)&lt;&gt;LEN(SUBSTITUTE(A435,"~","")),LEN(A435)&lt;&gt;LEN(SUBSTITUTE(A435,"=","")),LEN(A435)&lt;&gt;LEN(SUBSTITUTE(A435,"&lt;","")),LEN(A435)&lt;&gt;LEN(SUBSTITUTE(A435,"&gt;","")))),"IDs: text starting with A–Z, up to 64 characters; do not use *, ?, ~, =, &lt; or &gt;. Example: T-001.",IF(COUNTIFS('Exits'!$A$9:$A$608,A435)&lt;&gt;1,"Exit ID is duplicated",IF(B435="","Enter the parent trade ID",IF(IF(IFERROR(OR(CODE(UPPER(LEFT(B435,1)))&lt;65,CODE(UPPER(LEFT(B435,1)))&gt;90),TRUE),TRUE,OR(NOT(ISTEXT(B435)),LEN(B435)&gt;64,LEN(B435)&lt;&gt;LEN(SUBSTITUTE(B435,"*","")),LEN(B435)&lt;&gt;LEN(SUBSTITUTE(B435,"?","")),LEN(B435)&lt;&gt;LEN(SUBSTITUTE(B435,"~","")),LEN(B435)&lt;&gt;LEN(SUBSTITUTE(B435,"=","")),LEN(B435)&lt;&gt;LEN(SUBSTITUTE(B435,"&lt;","")),LEN(B435)&lt;&gt;LEN(SUBSTITUTE(B435,"&gt;","")))),"IDs: text starting with A–Z, up to 64 characters; do not use *, ?, ~, =, &lt; or &gt;. Example: T-001.",IF(COUNTIFS('Trades'!$A$9:$A$208,B435)&lt;&gt;1,"Parent trade ID must match one Trades row",IF(NOT(ISNUMBER(C435)),"Enter a valid closing date/time",IF(OR(C435&lt;1,C435&gt;2958465),"Enter a valid closing date/time",IF(NOT(ISNUMBER(D435)),"Enter a positive closed quantity",IF(OR(D435&lt;=0,D435&gt;1000000,ROUND(D435,8)&lt;&gt;D435),"Enter a positive closed quantity",IF(NOT(ISNUMBER(INDEX('Trades'!$D$9:$D$208,MATCH(B435,'Trades'!$A$9:$A$208,0)))),"Enter a valid opening date/time",IF(C435&lt;INDEX('Trades'!$D$9:$D$208,MATCH(B435,'Trades'!$A$9:$A$208,0)),"Exit precedes the opening",IF(AND(E435&lt;&gt;"",OR(NOT(ISNUMBER(E435)),E435&lt;=0)),"Enter a positive price or leave blank",IF(AND(F435&lt;&gt;"",NOT(ISNUMBER(F435))),"Gross P&amp;L must be numeric or blank",IF(AND(ISNUMBER(F435),OR(ABS(F435)&gt;1000000000,ROUND(F435,2)&lt;&gt;F435)),"Money: at most 2 decimals; absolute input value ≤ 1,000,000,000.",""))))))))))))))))</x:f>
      </x:c>
      <x:c r="I435" s="29" t="str">
        <x:f>IF(ISNUMBER(D435),ROUND(D435,8),"")</x:f>
      </x:c>
      <x:c r="J435" s="29" t="n">
        <x:f>IF(ISNUMBER(F435),1,0)</x:f>
        <x:v>0</x:v>
      </x:c>
      <x:c r="K435" s="29" t="n">
        <x:f>IF(COUNTA(A435:F435)=0,0,1)</x:f>
        <x:v>0</x:v>
      </x:c>
    </x:row>
    <x:row r="436" ht="36" customHeight="1">
      <x:c r="A436" s="34"/>
      <x:c r="B436" s="34"/>
      <x:c r="C436" s="35"/>
      <x:c r="D436" s="36"/>
      <x:c r="E436" s="36"/>
      <x:c r="F436" s="37"/>
      <x:c r="G436" s="38" t="n">
        <x:f>IF(K436=0,0,IF(H436="",1,-1))</x:f>
        <x:v>0</x:v>
      </x:c>
      <x:c r="H436" s="33" t="str">
        <x:f>IF(K436=0,"",IF(A436="","Enter an exit ID",IF(IF(IFERROR(OR(CODE(UPPER(LEFT(A436,1)))&lt;65,CODE(UPPER(LEFT(A436,1)))&gt;90),TRUE),TRUE,OR(NOT(ISTEXT(A436)),LEN(A436)&gt;64,LEN(A436)&lt;&gt;LEN(SUBSTITUTE(A436,"*","")),LEN(A436)&lt;&gt;LEN(SUBSTITUTE(A436,"?","")),LEN(A436)&lt;&gt;LEN(SUBSTITUTE(A436,"~","")),LEN(A436)&lt;&gt;LEN(SUBSTITUTE(A436,"=","")),LEN(A436)&lt;&gt;LEN(SUBSTITUTE(A436,"&lt;","")),LEN(A436)&lt;&gt;LEN(SUBSTITUTE(A436,"&gt;","")))),"IDs: text starting with A–Z, up to 64 characters; do not use *, ?, ~, =, &lt; or &gt;. Example: T-001.",IF(COUNTIFS('Exits'!$A$9:$A$608,A436)&lt;&gt;1,"Exit ID is duplicated",IF(B436="","Enter the parent trade ID",IF(IF(IFERROR(OR(CODE(UPPER(LEFT(B436,1)))&lt;65,CODE(UPPER(LEFT(B436,1)))&gt;90),TRUE),TRUE,OR(NOT(ISTEXT(B436)),LEN(B436)&gt;64,LEN(B436)&lt;&gt;LEN(SUBSTITUTE(B436,"*","")),LEN(B436)&lt;&gt;LEN(SUBSTITUTE(B436,"?","")),LEN(B436)&lt;&gt;LEN(SUBSTITUTE(B436,"~","")),LEN(B436)&lt;&gt;LEN(SUBSTITUTE(B436,"=","")),LEN(B436)&lt;&gt;LEN(SUBSTITUTE(B436,"&lt;","")),LEN(B436)&lt;&gt;LEN(SUBSTITUTE(B436,"&gt;","")))),"IDs: text starting with A–Z, up to 64 characters; do not use *, ?, ~, =, &lt; or &gt;. Example: T-001.",IF(COUNTIFS('Trades'!$A$9:$A$208,B436)&lt;&gt;1,"Parent trade ID must match one Trades row",IF(NOT(ISNUMBER(C436)),"Enter a valid closing date/time",IF(OR(C436&lt;1,C436&gt;2958465),"Enter a valid closing date/time",IF(NOT(ISNUMBER(D436)),"Enter a positive closed quantity",IF(OR(D436&lt;=0,D436&gt;1000000,ROUND(D436,8)&lt;&gt;D436),"Enter a positive closed quantity",IF(NOT(ISNUMBER(INDEX('Trades'!$D$9:$D$208,MATCH(B436,'Trades'!$A$9:$A$208,0)))),"Enter a valid opening date/time",IF(C436&lt;INDEX('Trades'!$D$9:$D$208,MATCH(B436,'Trades'!$A$9:$A$208,0)),"Exit precedes the opening",IF(AND(E436&lt;&gt;"",OR(NOT(ISNUMBER(E436)),E436&lt;=0)),"Enter a positive price or leave blank",IF(AND(F436&lt;&gt;"",NOT(ISNUMBER(F436))),"Gross P&amp;L must be numeric or blank",IF(AND(ISNUMBER(F436),OR(ABS(F436)&gt;1000000000,ROUND(F436,2)&lt;&gt;F436)),"Money: at most 2 decimals; absolute input value ≤ 1,000,000,000.",""))))))))))))))))</x:f>
      </x:c>
      <x:c r="I436" s="29" t="str">
        <x:f>IF(ISNUMBER(D436),ROUND(D436,8),"")</x:f>
      </x:c>
      <x:c r="J436" s="29" t="n">
        <x:f>IF(ISNUMBER(F436),1,0)</x:f>
        <x:v>0</x:v>
      </x:c>
      <x:c r="K436" s="29" t="n">
        <x:f>IF(COUNTA(A436:F436)=0,0,1)</x:f>
        <x:v>0</x:v>
      </x:c>
    </x:row>
    <x:row r="437" ht="36" customHeight="1">
      <x:c r="A437" s="34"/>
      <x:c r="B437" s="34"/>
      <x:c r="C437" s="35"/>
      <x:c r="D437" s="36"/>
      <x:c r="E437" s="36"/>
      <x:c r="F437" s="37"/>
      <x:c r="G437" s="38" t="n">
        <x:f>IF(K437=0,0,IF(H437="",1,-1))</x:f>
        <x:v>0</x:v>
      </x:c>
      <x:c r="H437" s="33" t="str">
        <x:f>IF(K437=0,"",IF(A437="","Enter an exit ID",IF(IF(IFERROR(OR(CODE(UPPER(LEFT(A437,1)))&lt;65,CODE(UPPER(LEFT(A437,1)))&gt;90),TRUE),TRUE,OR(NOT(ISTEXT(A437)),LEN(A437)&gt;64,LEN(A437)&lt;&gt;LEN(SUBSTITUTE(A437,"*","")),LEN(A437)&lt;&gt;LEN(SUBSTITUTE(A437,"?","")),LEN(A437)&lt;&gt;LEN(SUBSTITUTE(A437,"~","")),LEN(A437)&lt;&gt;LEN(SUBSTITUTE(A437,"=","")),LEN(A437)&lt;&gt;LEN(SUBSTITUTE(A437,"&lt;","")),LEN(A437)&lt;&gt;LEN(SUBSTITUTE(A437,"&gt;","")))),"IDs: text starting with A–Z, up to 64 characters; do not use *, ?, ~, =, &lt; or &gt;. Example: T-001.",IF(COUNTIFS('Exits'!$A$9:$A$608,A437)&lt;&gt;1,"Exit ID is duplicated",IF(B437="","Enter the parent trade ID",IF(IF(IFERROR(OR(CODE(UPPER(LEFT(B437,1)))&lt;65,CODE(UPPER(LEFT(B437,1)))&gt;90),TRUE),TRUE,OR(NOT(ISTEXT(B437)),LEN(B437)&gt;64,LEN(B437)&lt;&gt;LEN(SUBSTITUTE(B437,"*","")),LEN(B437)&lt;&gt;LEN(SUBSTITUTE(B437,"?","")),LEN(B437)&lt;&gt;LEN(SUBSTITUTE(B437,"~","")),LEN(B437)&lt;&gt;LEN(SUBSTITUTE(B437,"=","")),LEN(B437)&lt;&gt;LEN(SUBSTITUTE(B437,"&lt;","")),LEN(B437)&lt;&gt;LEN(SUBSTITUTE(B437,"&gt;","")))),"IDs: text starting with A–Z, up to 64 characters; do not use *, ?, ~, =, &lt; or &gt;. Example: T-001.",IF(COUNTIFS('Trades'!$A$9:$A$208,B437)&lt;&gt;1,"Parent trade ID must match one Trades row",IF(NOT(ISNUMBER(C437)),"Enter a valid closing date/time",IF(OR(C437&lt;1,C437&gt;2958465),"Enter a valid closing date/time",IF(NOT(ISNUMBER(D437)),"Enter a positive closed quantity",IF(OR(D437&lt;=0,D437&gt;1000000,ROUND(D437,8)&lt;&gt;D437),"Enter a positive closed quantity",IF(NOT(ISNUMBER(INDEX('Trades'!$D$9:$D$208,MATCH(B437,'Trades'!$A$9:$A$208,0)))),"Enter a valid opening date/time",IF(C437&lt;INDEX('Trades'!$D$9:$D$208,MATCH(B437,'Trades'!$A$9:$A$208,0)),"Exit precedes the opening",IF(AND(E437&lt;&gt;"",OR(NOT(ISNUMBER(E437)),E437&lt;=0)),"Enter a positive price or leave blank",IF(AND(F437&lt;&gt;"",NOT(ISNUMBER(F437))),"Gross P&amp;L must be numeric or blank",IF(AND(ISNUMBER(F437),OR(ABS(F437)&gt;1000000000,ROUND(F437,2)&lt;&gt;F437)),"Money: at most 2 decimals; absolute input value ≤ 1,000,000,000.",""))))))))))))))))</x:f>
      </x:c>
      <x:c r="I437" s="29" t="str">
        <x:f>IF(ISNUMBER(D437),ROUND(D437,8),"")</x:f>
      </x:c>
      <x:c r="J437" s="29" t="n">
        <x:f>IF(ISNUMBER(F437),1,0)</x:f>
        <x:v>0</x:v>
      </x:c>
      <x:c r="K437" s="29" t="n">
        <x:f>IF(COUNTA(A437:F437)=0,0,1)</x:f>
        <x:v>0</x:v>
      </x:c>
    </x:row>
    <x:row r="438" ht="36" customHeight="1">
      <x:c r="A438" s="34"/>
      <x:c r="B438" s="34"/>
      <x:c r="C438" s="35"/>
      <x:c r="D438" s="36"/>
      <x:c r="E438" s="36"/>
      <x:c r="F438" s="37"/>
      <x:c r="G438" s="38" t="n">
        <x:f>IF(K438=0,0,IF(H438="",1,-1))</x:f>
        <x:v>0</x:v>
      </x:c>
      <x:c r="H438" s="33" t="str">
        <x:f>IF(K438=0,"",IF(A438="","Enter an exit ID",IF(IF(IFERROR(OR(CODE(UPPER(LEFT(A438,1)))&lt;65,CODE(UPPER(LEFT(A438,1)))&gt;90),TRUE),TRUE,OR(NOT(ISTEXT(A438)),LEN(A438)&gt;64,LEN(A438)&lt;&gt;LEN(SUBSTITUTE(A438,"*","")),LEN(A438)&lt;&gt;LEN(SUBSTITUTE(A438,"?","")),LEN(A438)&lt;&gt;LEN(SUBSTITUTE(A438,"~","")),LEN(A438)&lt;&gt;LEN(SUBSTITUTE(A438,"=","")),LEN(A438)&lt;&gt;LEN(SUBSTITUTE(A438,"&lt;","")),LEN(A438)&lt;&gt;LEN(SUBSTITUTE(A438,"&gt;","")))),"IDs: text starting with A–Z, up to 64 characters; do not use *, ?, ~, =, &lt; or &gt;. Example: T-001.",IF(COUNTIFS('Exits'!$A$9:$A$608,A438)&lt;&gt;1,"Exit ID is duplicated",IF(B438="","Enter the parent trade ID",IF(IF(IFERROR(OR(CODE(UPPER(LEFT(B438,1)))&lt;65,CODE(UPPER(LEFT(B438,1)))&gt;90),TRUE),TRUE,OR(NOT(ISTEXT(B438)),LEN(B438)&gt;64,LEN(B438)&lt;&gt;LEN(SUBSTITUTE(B438,"*","")),LEN(B438)&lt;&gt;LEN(SUBSTITUTE(B438,"?","")),LEN(B438)&lt;&gt;LEN(SUBSTITUTE(B438,"~","")),LEN(B438)&lt;&gt;LEN(SUBSTITUTE(B438,"=","")),LEN(B438)&lt;&gt;LEN(SUBSTITUTE(B438,"&lt;","")),LEN(B438)&lt;&gt;LEN(SUBSTITUTE(B438,"&gt;","")))),"IDs: text starting with A–Z, up to 64 characters; do not use *, ?, ~, =, &lt; or &gt;. Example: T-001.",IF(COUNTIFS('Trades'!$A$9:$A$208,B438)&lt;&gt;1,"Parent trade ID must match one Trades row",IF(NOT(ISNUMBER(C438)),"Enter a valid closing date/time",IF(OR(C438&lt;1,C438&gt;2958465),"Enter a valid closing date/time",IF(NOT(ISNUMBER(D438)),"Enter a positive closed quantity",IF(OR(D438&lt;=0,D438&gt;1000000,ROUND(D438,8)&lt;&gt;D438),"Enter a positive closed quantity",IF(NOT(ISNUMBER(INDEX('Trades'!$D$9:$D$208,MATCH(B438,'Trades'!$A$9:$A$208,0)))),"Enter a valid opening date/time",IF(C438&lt;INDEX('Trades'!$D$9:$D$208,MATCH(B438,'Trades'!$A$9:$A$208,0)),"Exit precedes the opening",IF(AND(E438&lt;&gt;"",OR(NOT(ISNUMBER(E438)),E438&lt;=0)),"Enter a positive price or leave blank",IF(AND(F438&lt;&gt;"",NOT(ISNUMBER(F438))),"Gross P&amp;L must be numeric or blank",IF(AND(ISNUMBER(F438),OR(ABS(F438)&gt;1000000000,ROUND(F438,2)&lt;&gt;F438)),"Money: at most 2 decimals; absolute input value ≤ 1,000,000,000.",""))))))))))))))))</x:f>
      </x:c>
      <x:c r="I438" s="29" t="str">
        <x:f>IF(ISNUMBER(D438),ROUND(D438,8),"")</x:f>
      </x:c>
      <x:c r="J438" s="29" t="n">
        <x:f>IF(ISNUMBER(F438),1,0)</x:f>
        <x:v>0</x:v>
      </x:c>
      <x:c r="K438" s="29" t="n">
        <x:f>IF(COUNTA(A438:F438)=0,0,1)</x:f>
        <x:v>0</x:v>
      </x:c>
    </x:row>
    <x:row r="439" ht="36" customHeight="1">
      <x:c r="A439" s="34"/>
      <x:c r="B439" s="34"/>
      <x:c r="C439" s="35"/>
      <x:c r="D439" s="36"/>
      <x:c r="E439" s="36"/>
      <x:c r="F439" s="37"/>
      <x:c r="G439" s="38" t="n">
        <x:f>IF(K439=0,0,IF(H439="",1,-1))</x:f>
        <x:v>0</x:v>
      </x:c>
      <x:c r="H439" s="33" t="str">
        <x:f>IF(K439=0,"",IF(A439="","Enter an exit ID",IF(IF(IFERROR(OR(CODE(UPPER(LEFT(A439,1)))&lt;65,CODE(UPPER(LEFT(A439,1)))&gt;90),TRUE),TRUE,OR(NOT(ISTEXT(A439)),LEN(A439)&gt;64,LEN(A439)&lt;&gt;LEN(SUBSTITUTE(A439,"*","")),LEN(A439)&lt;&gt;LEN(SUBSTITUTE(A439,"?","")),LEN(A439)&lt;&gt;LEN(SUBSTITUTE(A439,"~","")),LEN(A439)&lt;&gt;LEN(SUBSTITUTE(A439,"=","")),LEN(A439)&lt;&gt;LEN(SUBSTITUTE(A439,"&lt;","")),LEN(A439)&lt;&gt;LEN(SUBSTITUTE(A439,"&gt;","")))),"IDs: text starting with A–Z, up to 64 characters; do not use *, ?, ~, =, &lt; or &gt;. Example: T-001.",IF(COUNTIFS('Exits'!$A$9:$A$608,A439)&lt;&gt;1,"Exit ID is duplicated",IF(B439="","Enter the parent trade ID",IF(IF(IFERROR(OR(CODE(UPPER(LEFT(B439,1)))&lt;65,CODE(UPPER(LEFT(B439,1)))&gt;90),TRUE),TRUE,OR(NOT(ISTEXT(B439)),LEN(B439)&gt;64,LEN(B439)&lt;&gt;LEN(SUBSTITUTE(B439,"*","")),LEN(B439)&lt;&gt;LEN(SUBSTITUTE(B439,"?","")),LEN(B439)&lt;&gt;LEN(SUBSTITUTE(B439,"~","")),LEN(B439)&lt;&gt;LEN(SUBSTITUTE(B439,"=","")),LEN(B439)&lt;&gt;LEN(SUBSTITUTE(B439,"&lt;","")),LEN(B439)&lt;&gt;LEN(SUBSTITUTE(B439,"&gt;","")))),"IDs: text starting with A–Z, up to 64 characters; do not use *, ?, ~, =, &lt; or &gt;. Example: T-001.",IF(COUNTIFS('Trades'!$A$9:$A$208,B439)&lt;&gt;1,"Parent trade ID must match one Trades row",IF(NOT(ISNUMBER(C439)),"Enter a valid closing date/time",IF(OR(C439&lt;1,C439&gt;2958465),"Enter a valid closing date/time",IF(NOT(ISNUMBER(D439)),"Enter a positive closed quantity",IF(OR(D439&lt;=0,D439&gt;1000000,ROUND(D439,8)&lt;&gt;D439),"Enter a positive closed quantity",IF(NOT(ISNUMBER(INDEX('Trades'!$D$9:$D$208,MATCH(B439,'Trades'!$A$9:$A$208,0)))),"Enter a valid opening date/time",IF(C439&lt;INDEX('Trades'!$D$9:$D$208,MATCH(B439,'Trades'!$A$9:$A$208,0)),"Exit precedes the opening",IF(AND(E439&lt;&gt;"",OR(NOT(ISNUMBER(E439)),E439&lt;=0)),"Enter a positive price or leave blank",IF(AND(F439&lt;&gt;"",NOT(ISNUMBER(F439))),"Gross P&amp;L must be numeric or blank",IF(AND(ISNUMBER(F439),OR(ABS(F439)&gt;1000000000,ROUND(F439,2)&lt;&gt;F439)),"Money: at most 2 decimals; absolute input value ≤ 1,000,000,000.",""))))))))))))))))</x:f>
      </x:c>
      <x:c r="I439" s="29" t="str">
        <x:f>IF(ISNUMBER(D439),ROUND(D439,8),"")</x:f>
      </x:c>
      <x:c r="J439" s="29" t="n">
        <x:f>IF(ISNUMBER(F439),1,0)</x:f>
        <x:v>0</x:v>
      </x:c>
      <x:c r="K439" s="29" t="n">
        <x:f>IF(COUNTA(A439:F439)=0,0,1)</x:f>
        <x:v>0</x:v>
      </x:c>
    </x:row>
    <x:row r="440" ht="36" customHeight="1">
      <x:c r="A440" s="34"/>
      <x:c r="B440" s="34"/>
      <x:c r="C440" s="35"/>
      <x:c r="D440" s="36"/>
      <x:c r="E440" s="36"/>
      <x:c r="F440" s="37"/>
      <x:c r="G440" s="38" t="n">
        <x:f>IF(K440=0,0,IF(H440="",1,-1))</x:f>
        <x:v>0</x:v>
      </x:c>
      <x:c r="H440" s="33" t="str">
        <x:f>IF(K440=0,"",IF(A440="","Enter an exit ID",IF(IF(IFERROR(OR(CODE(UPPER(LEFT(A440,1)))&lt;65,CODE(UPPER(LEFT(A440,1)))&gt;90),TRUE),TRUE,OR(NOT(ISTEXT(A440)),LEN(A440)&gt;64,LEN(A440)&lt;&gt;LEN(SUBSTITUTE(A440,"*","")),LEN(A440)&lt;&gt;LEN(SUBSTITUTE(A440,"?","")),LEN(A440)&lt;&gt;LEN(SUBSTITUTE(A440,"~","")),LEN(A440)&lt;&gt;LEN(SUBSTITUTE(A440,"=","")),LEN(A440)&lt;&gt;LEN(SUBSTITUTE(A440,"&lt;","")),LEN(A440)&lt;&gt;LEN(SUBSTITUTE(A440,"&gt;","")))),"IDs: text starting with A–Z, up to 64 characters; do not use *, ?, ~, =, &lt; or &gt;. Example: T-001.",IF(COUNTIFS('Exits'!$A$9:$A$608,A440)&lt;&gt;1,"Exit ID is duplicated",IF(B440="","Enter the parent trade ID",IF(IF(IFERROR(OR(CODE(UPPER(LEFT(B440,1)))&lt;65,CODE(UPPER(LEFT(B440,1)))&gt;90),TRUE),TRUE,OR(NOT(ISTEXT(B440)),LEN(B440)&gt;64,LEN(B440)&lt;&gt;LEN(SUBSTITUTE(B440,"*","")),LEN(B440)&lt;&gt;LEN(SUBSTITUTE(B440,"?","")),LEN(B440)&lt;&gt;LEN(SUBSTITUTE(B440,"~","")),LEN(B440)&lt;&gt;LEN(SUBSTITUTE(B440,"=","")),LEN(B440)&lt;&gt;LEN(SUBSTITUTE(B440,"&lt;","")),LEN(B440)&lt;&gt;LEN(SUBSTITUTE(B440,"&gt;","")))),"IDs: text starting with A–Z, up to 64 characters; do not use *, ?, ~, =, &lt; or &gt;. Example: T-001.",IF(COUNTIFS('Trades'!$A$9:$A$208,B440)&lt;&gt;1,"Parent trade ID must match one Trades row",IF(NOT(ISNUMBER(C440)),"Enter a valid closing date/time",IF(OR(C440&lt;1,C440&gt;2958465),"Enter a valid closing date/time",IF(NOT(ISNUMBER(D440)),"Enter a positive closed quantity",IF(OR(D440&lt;=0,D440&gt;1000000,ROUND(D440,8)&lt;&gt;D440),"Enter a positive closed quantity",IF(NOT(ISNUMBER(INDEX('Trades'!$D$9:$D$208,MATCH(B440,'Trades'!$A$9:$A$208,0)))),"Enter a valid opening date/time",IF(C440&lt;INDEX('Trades'!$D$9:$D$208,MATCH(B440,'Trades'!$A$9:$A$208,0)),"Exit precedes the opening",IF(AND(E440&lt;&gt;"",OR(NOT(ISNUMBER(E440)),E440&lt;=0)),"Enter a positive price or leave blank",IF(AND(F440&lt;&gt;"",NOT(ISNUMBER(F440))),"Gross P&amp;L must be numeric or blank",IF(AND(ISNUMBER(F440),OR(ABS(F440)&gt;1000000000,ROUND(F440,2)&lt;&gt;F440)),"Money: at most 2 decimals; absolute input value ≤ 1,000,000,000.",""))))))))))))))))</x:f>
      </x:c>
      <x:c r="I440" s="29" t="str">
        <x:f>IF(ISNUMBER(D440),ROUND(D440,8),"")</x:f>
      </x:c>
      <x:c r="J440" s="29" t="n">
        <x:f>IF(ISNUMBER(F440),1,0)</x:f>
        <x:v>0</x:v>
      </x:c>
      <x:c r="K440" s="29" t="n">
        <x:f>IF(COUNTA(A440:F440)=0,0,1)</x:f>
        <x:v>0</x:v>
      </x:c>
    </x:row>
    <x:row r="441" ht="36" customHeight="1">
      <x:c r="A441" s="34"/>
      <x:c r="B441" s="34"/>
      <x:c r="C441" s="35"/>
      <x:c r="D441" s="36"/>
      <x:c r="E441" s="36"/>
      <x:c r="F441" s="37"/>
      <x:c r="G441" s="38" t="n">
        <x:f>IF(K441=0,0,IF(H441="",1,-1))</x:f>
        <x:v>0</x:v>
      </x:c>
      <x:c r="H441" s="33" t="str">
        <x:f>IF(K441=0,"",IF(A441="","Enter an exit ID",IF(IF(IFERROR(OR(CODE(UPPER(LEFT(A441,1)))&lt;65,CODE(UPPER(LEFT(A441,1)))&gt;90),TRUE),TRUE,OR(NOT(ISTEXT(A441)),LEN(A441)&gt;64,LEN(A441)&lt;&gt;LEN(SUBSTITUTE(A441,"*","")),LEN(A441)&lt;&gt;LEN(SUBSTITUTE(A441,"?","")),LEN(A441)&lt;&gt;LEN(SUBSTITUTE(A441,"~","")),LEN(A441)&lt;&gt;LEN(SUBSTITUTE(A441,"=","")),LEN(A441)&lt;&gt;LEN(SUBSTITUTE(A441,"&lt;","")),LEN(A441)&lt;&gt;LEN(SUBSTITUTE(A441,"&gt;","")))),"IDs: text starting with A–Z, up to 64 characters; do not use *, ?, ~, =, &lt; or &gt;. Example: T-001.",IF(COUNTIFS('Exits'!$A$9:$A$608,A441)&lt;&gt;1,"Exit ID is duplicated",IF(B441="","Enter the parent trade ID",IF(IF(IFERROR(OR(CODE(UPPER(LEFT(B441,1)))&lt;65,CODE(UPPER(LEFT(B441,1)))&gt;90),TRUE),TRUE,OR(NOT(ISTEXT(B441)),LEN(B441)&gt;64,LEN(B441)&lt;&gt;LEN(SUBSTITUTE(B441,"*","")),LEN(B441)&lt;&gt;LEN(SUBSTITUTE(B441,"?","")),LEN(B441)&lt;&gt;LEN(SUBSTITUTE(B441,"~","")),LEN(B441)&lt;&gt;LEN(SUBSTITUTE(B441,"=","")),LEN(B441)&lt;&gt;LEN(SUBSTITUTE(B441,"&lt;","")),LEN(B441)&lt;&gt;LEN(SUBSTITUTE(B441,"&gt;","")))),"IDs: text starting with A–Z, up to 64 characters; do not use *, ?, ~, =, &lt; or &gt;. Example: T-001.",IF(COUNTIFS('Trades'!$A$9:$A$208,B441)&lt;&gt;1,"Parent trade ID must match one Trades row",IF(NOT(ISNUMBER(C441)),"Enter a valid closing date/time",IF(OR(C441&lt;1,C441&gt;2958465),"Enter a valid closing date/time",IF(NOT(ISNUMBER(D441)),"Enter a positive closed quantity",IF(OR(D441&lt;=0,D441&gt;1000000,ROUND(D441,8)&lt;&gt;D441),"Enter a positive closed quantity",IF(NOT(ISNUMBER(INDEX('Trades'!$D$9:$D$208,MATCH(B441,'Trades'!$A$9:$A$208,0)))),"Enter a valid opening date/time",IF(C441&lt;INDEX('Trades'!$D$9:$D$208,MATCH(B441,'Trades'!$A$9:$A$208,0)),"Exit precedes the opening",IF(AND(E441&lt;&gt;"",OR(NOT(ISNUMBER(E441)),E441&lt;=0)),"Enter a positive price or leave blank",IF(AND(F441&lt;&gt;"",NOT(ISNUMBER(F441))),"Gross P&amp;L must be numeric or blank",IF(AND(ISNUMBER(F441),OR(ABS(F441)&gt;1000000000,ROUND(F441,2)&lt;&gt;F441)),"Money: at most 2 decimals; absolute input value ≤ 1,000,000,000.",""))))))))))))))))</x:f>
      </x:c>
      <x:c r="I441" s="29" t="str">
        <x:f>IF(ISNUMBER(D441),ROUND(D441,8),"")</x:f>
      </x:c>
      <x:c r="J441" s="29" t="n">
        <x:f>IF(ISNUMBER(F441),1,0)</x:f>
        <x:v>0</x:v>
      </x:c>
      <x:c r="K441" s="29" t="n">
        <x:f>IF(COUNTA(A441:F441)=0,0,1)</x:f>
        <x:v>0</x:v>
      </x:c>
    </x:row>
    <x:row r="442" ht="36" customHeight="1">
      <x:c r="A442" s="34"/>
      <x:c r="B442" s="34"/>
      <x:c r="C442" s="35"/>
      <x:c r="D442" s="36"/>
      <x:c r="E442" s="36"/>
      <x:c r="F442" s="37"/>
      <x:c r="G442" s="38" t="n">
        <x:f>IF(K442=0,0,IF(H442="",1,-1))</x:f>
        <x:v>0</x:v>
      </x:c>
      <x:c r="H442" s="33" t="str">
        <x:f>IF(K442=0,"",IF(A442="","Enter an exit ID",IF(IF(IFERROR(OR(CODE(UPPER(LEFT(A442,1)))&lt;65,CODE(UPPER(LEFT(A442,1)))&gt;90),TRUE),TRUE,OR(NOT(ISTEXT(A442)),LEN(A442)&gt;64,LEN(A442)&lt;&gt;LEN(SUBSTITUTE(A442,"*","")),LEN(A442)&lt;&gt;LEN(SUBSTITUTE(A442,"?","")),LEN(A442)&lt;&gt;LEN(SUBSTITUTE(A442,"~","")),LEN(A442)&lt;&gt;LEN(SUBSTITUTE(A442,"=","")),LEN(A442)&lt;&gt;LEN(SUBSTITUTE(A442,"&lt;","")),LEN(A442)&lt;&gt;LEN(SUBSTITUTE(A442,"&gt;","")))),"IDs: text starting with A–Z, up to 64 characters; do not use *, ?, ~, =, &lt; or &gt;. Example: T-001.",IF(COUNTIFS('Exits'!$A$9:$A$608,A442)&lt;&gt;1,"Exit ID is duplicated",IF(B442="","Enter the parent trade ID",IF(IF(IFERROR(OR(CODE(UPPER(LEFT(B442,1)))&lt;65,CODE(UPPER(LEFT(B442,1)))&gt;90),TRUE),TRUE,OR(NOT(ISTEXT(B442)),LEN(B442)&gt;64,LEN(B442)&lt;&gt;LEN(SUBSTITUTE(B442,"*","")),LEN(B442)&lt;&gt;LEN(SUBSTITUTE(B442,"?","")),LEN(B442)&lt;&gt;LEN(SUBSTITUTE(B442,"~","")),LEN(B442)&lt;&gt;LEN(SUBSTITUTE(B442,"=","")),LEN(B442)&lt;&gt;LEN(SUBSTITUTE(B442,"&lt;","")),LEN(B442)&lt;&gt;LEN(SUBSTITUTE(B442,"&gt;","")))),"IDs: text starting with A–Z, up to 64 characters; do not use *, ?, ~, =, &lt; or &gt;. Example: T-001.",IF(COUNTIFS('Trades'!$A$9:$A$208,B442)&lt;&gt;1,"Parent trade ID must match one Trades row",IF(NOT(ISNUMBER(C442)),"Enter a valid closing date/time",IF(OR(C442&lt;1,C442&gt;2958465),"Enter a valid closing date/time",IF(NOT(ISNUMBER(D442)),"Enter a positive closed quantity",IF(OR(D442&lt;=0,D442&gt;1000000,ROUND(D442,8)&lt;&gt;D442),"Enter a positive closed quantity",IF(NOT(ISNUMBER(INDEX('Trades'!$D$9:$D$208,MATCH(B442,'Trades'!$A$9:$A$208,0)))),"Enter a valid opening date/time",IF(C442&lt;INDEX('Trades'!$D$9:$D$208,MATCH(B442,'Trades'!$A$9:$A$208,0)),"Exit precedes the opening",IF(AND(E442&lt;&gt;"",OR(NOT(ISNUMBER(E442)),E442&lt;=0)),"Enter a positive price or leave blank",IF(AND(F442&lt;&gt;"",NOT(ISNUMBER(F442))),"Gross P&amp;L must be numeric or blank",IF(AND(ISNUMBER(F442),OR(ABS(F442)&gt;1000000000,ROUND(F442,2)&lt;&gt;F442)),"Money: at most 2 decimals; absolute input value ≤ 1,000,000,000.",""))))))))))))))))</x:f>
      </x:c>
      <x:c r="I442" s="29" t="str">
        <x:f>IF(ISNUMBER(D442),ROUND(D442,8),"")</x:f>
      </x:c>
      <x:c r="J442" s="29" t="n">
        <x:f>IF(ISNUMBER(F442),1,0)</x:f>
        <x:v>0</x:v>
      </x:c>
      <x:c r="K442" s="29" t="n">
        <x:f>IF(COUNTA(A442:F442)=0,0,1)</x:f>
        <x:v>0</x:v>
      </x:c>
    </x:row>
    <x:row r="443" ht="36" customHeight="1">
      <x:c r="A443" s="34"/>
      <x:c r="B443" s="34"/>
      <x:c r="C443" s="35"/>
      <x:c r="D443" s="36"/>
      <x:c r="E443" s="36"/>
      <x:c r="F443" s="37"/>
      <x:c r="G443" s="38" t="n">
        <x:f>IF(K443=0,0,IF(H443="",1,-1))</x:f>
        <x:v>0</x:v>
      </x:c>
      <x:c r="H443" s="33" t="str">
        <x:f>IF(K443=0,"",IF(A443="","Enter an exit ID",IF(IF(IFERROR(OR(CODE(UPPER(LEFT(A443,1)))&lt;65,CODE(UPPER(LEFT(A443,1)))&gt;90),TRUE),TRUE,OR(NOT(ISTEXT(A443)),LEN(A443)&gt;64,LEN(A443)&lt;&gt;LEN(SUBSTITUTE(A443,"*","")),LEN(A443)&lt;&gt;LEN(SUBSTITUTE(A443,"?","")),LEN(A443)&lt;&gt;LEN(SUBSTITUTE(A443,"~","")),LEN(A443)&lt;&gt;LEN(SUBSTITUTE(A443,"=","")),LEN(A443)&lt;&gt;LEN(SUBSTITUTE(A443,"&lt;","")),LEN(A443)&lt;&gt;LEN(SUBSTITUTE(A443,"&gt;","")))),"IDs: text starting with A–Z, up to 64 characters; do not use *, ?, ~, =, &lt; or &gt;. Example: T-001.",IF(COUNTIFS('Exits'!$A$9:$A$608,A443)&lt;&gt;1,"Exit ID is duplicated",IF(B443="","Enter the parent trade ID",IF(IF(IFERROR(OR(CODE(UPPER(LEFT(B443,1)))&lt;65,CODE(UPPER(LEFT(B443,1)))&gt;90),TRUE),TRUE,OR(NOT(ISTEXT(B443)),LEN(B443)&gt;64,LEN(B443)&lt;&gt;LEN(SUBSTITUTE(B443,"*","")),LEN(B443)&lt;&gt;LEN(SUBSTITUTE(B443,"?","")),LEN(B443)&lt;&gt;LEN(SUBSTITUTE(B443,"~","")),LEN(B443)&lt;&gt;LEN(SUBSTITUTE(B443,"=","")),LEN(B443)&lt;&gt;LEN(SUBSTITUTE(B443,"&lt;","")),LEN(B443)&lt;&gt;LEN(SUBSTITUTE(B443,"&gt;","")))),"IDs: text starting with A–Z, up to 64 characters; do not use *, ?, ~, =, &lt; or &gt;. Example: T-001.",IF(COUNTIFS('Trades'!$A$9:$A$208,B443)&lt;&gt;1,"Parent trade ID must match one Trades row",IF(NOT(ISNUMBER(C443)),"Enter a valid closing date/time",IF(OR(C443&lt;1,C443&gt;2958465),"Enter a valid closing date/time",IF(NOT(ISNUMBER(D443)),"Enter a positive closed quantity",IF(OR(D443&lt;=0,D443&gt;1000000,ROUND(D443,8)&lt;&gt;D443),"Enter a positive closed quantity",IF(NOT(ISNUMBER(INDEX('Trades'!$D$9:$D$208,MATCH(B443,'Trades'!$A$9:$A$208,0)))),"Enter a valid opening date/time",IF(C443&lt;INDEX('Trades'!$D$9:$D$208,MATCH(B443,'Trades'!$A$9:$A$208,0)),"Exit precedes the opening",IF(AND(E443&lt;&gt;"",OR(NOT(ISNUMBER(E443)),E443&lt;=0)),"Enter a positive price or leave blank",IF(AND(F443&lt;&gt;"",NOT(ISNUMBER(F443))),"Gross P&amp;L must be numeric or blank",IF(AND(ISNUMBER(F443),OR(ABS(F443)&gt;1000000000,ROUND(F443,2)&lt;&gt;F443)),"Money: at most 2 decimals; absolute input value ≤ 1,000,000,000.",""))))))))))))))))</x:f>
      </x:c>
      <x:c r="I443" s="29" t="str">
        <x:f>IF(ISNUMBER(D443),ROUND(D443,8),"")</x:f>
      </x:c>
      <x:c r="J443" s="29" t="n">
        <x:f>IF(ISNUMBER(F443),1,0)</x:f>
        <x:v>0</x:v>
      </x:c>
      <x:c r="K443" s="29" t="n">
        <x:f>IF(COUNTA(A443:F443)=0,0,1)</x:f>
        <x:v>0</x:v>
      </x:c>
    </x:row>
    <x:row r="444" ht="36" customHeight="1">
      <x:c r="A444" s="34"/>
      <x:c r="B444" s="34"/>
      <x:c r="C444" s="35"/>
      <x:c r="D444" s="36"/>
      <x:c r="E444" s="36"/>
      <x:c r="F444" s="37"/>
      <x:c r="G444" s="38" t="n">
        <x:f>IF(K444=0,0,IF(H444="",1,-1))</x:f>
        <x:v>0</x:v>
      </x:c>
      <x:c r="H444" s="33" t="str">
        <x:f>IF(K444=0,"",IF(A444="","Enter an exit ID",IF(IF(IFERROR(OR(CODE(UPPER(LEFT(A444,1)))&lt;65,CODE(UPPER(LEFT(A444,1)))&gt;90),TRUE),TRUE,OR(NOT(ISTEXT(A444)),LEN(A444)&gt;64,LEN(A444)&lt;&gt;LEN(SUBSTITUTE(A444,"*","")),LEN(A444)&lt;&gt;LEN(SUBSTITUTE(A444,"?","")),LEN(A444)&lt;&gt;LEN(SUBSTITUTE(A444,"~","")),LEN(A444)&lt;&gt;LEN(SUBSTITUTE(A444,"=","")),LEN(A444)&lt;&gt;LEN(SUBSTITUTE(A444,"&lt;","")),LEN(A444)&lt;&gt;LEN(SUBSTITUTE(A444,"&gt;","")))),"IDs: text starting with A–Z, up to 64 characters; do not use *, ?, ~, =, &lt; or &gt;. Example: T-001.",IF(COUNTIFS('Exits'!$A$9:$A$608,A444)&lt;&gt;1,"Exit ID is duplicated",IF(B444="","Enter the parent trade ID",IF(IF(IFERROR(OR(CODE(UPPER(LEFT(B444,1)))&lt;65,CODE(UPPER(LEFT(B444,1)))&gt;90),TRUE),TRUE,OR(NOT(ISTEXT(B444)),LEN(B444)&gt;64,LEN(B444)&lt;&gt;LEN(SUBSTITUTE(B444,"*","")),LEN(B444)&lt;&gt;LEN(SUBSTITUTE(B444,"?","")),LEN(B444)&lt;&gt;LEN(SUBSTITUTE(B444,"~","")),LEN(B444)&lt;&gt;LEN(SUBSTITUTE(B444,"=","")),LEN(B444)&lt;&gt;LEN(SUBSTITUTE(B444,"&lt;","")),LEN(B444)&lt;&gt;LEN(SUBSTITUTE(B444,"&gt;","")))),"IDs: text starting with A–Z, up to 64 characters; do not use *, ?, ~, =, &lt; or &gt;. Example: T-001.",IF(COUNTIFS('Trades'!$A$9:$A$208,B444)&lt;&gt;1,"Parent trade ID must match one Trades row",IF(NOT(ISNUMBER(C444)),"Enter a valid closing date/time",IF(OR(C444&lt;1,C444&gt;2958465),"Enter a valid closing date/time",IF(NOT(ISNUMBER(D444)),"Enter a positive closed quantity",IF(OR(D444&lt;=0,D444&gt;1000000,ROUND(D444,8)&lt;&gt;D444),"Enter a positive closed quantity",IF(NOT(ISNUMBER(INDEX('Trades'!$D$9:$D$208,MATCH(B444,'Trades'!$A$9:$A$208,0)))),"Enter a valid opening date/time",IF(C444&lt;INDEX('Trades'!$D$9:$D$208,MATCH(B444,'Trades'!$A$9:$A$208,0)),"Exit precedes the opening",IF(AND(E444&lt;&gt;"",OR(NOT(ISNUMBER(E444)),E444&lt;=0)),"Enter a positive price or leave blank",IF(AND(F444&lt;&gt;"",NOT(ISNUMBER(F444))),"Gross P&amp;L must be numeric or blank",IF(AND(ISNUMBER(F444),OR(ABS(F444)&gt;1000000000,ROUND(F444,2)&lt;&gt;F444)),"Money: at most 2 decimals; absolute input value ≤ 1,000,000,000.",""))))))))))))))))</x:f>
      </x:c>
      <x:c r="I444" s="29" t="str">
        <x:f>IF(ISNUMBER(D444),ROUND(D444,8),"")</x:f>
      </x:c>
      <x:c r="J444" s="29" t="n">
        <x:f>IF(ISNUMBER(F444),1,0)</x:f>
        <x:v>0</x:v>
      </x:c>
      <x:c r="K444" s="29" t="n">
        <x:f>IF(COUNTA(A444:F444)=0,0,1)</x:f>
        <x:v>0</x:v>
      </x:c>
    </x:row>
    <x:row r="445" ht="36" customHeight="1">
      <x:c r="A445" s="34"/>
      <x:c r="B445" s="34"/>
      <x:c r="C445" s="35"/>
      <x:c r="D445" s="36"/>
      <x:c r="E445" s="36"/>
      <x:c r="F445" s="37"/>
      <x:c r="G445" s="38" t="n">
        <x:f>IF(K445=0,0,IF(H445="",1,-1))</x:f>
        <x:v>0</x:v>
      </x:c>
      <x:c r="H445" s="33" t="str">
        <x:f>IF(K445=0,"",IF(A445="","Enter an exit ID",IF(IF(IFERROR(OR(CODE(UPPER(LEFT(A445,1)))&lt;65,CODE(UPPER(LEFT(A445,1)))&gt;90),TRUE),TRUE,OR(NOT(ISTEXT(A445)),LEN(A445)&gt;64,LEN(A445)&lt;&gt;LEN(SUBSTITUTE(A445,"*","")),LEN(A445)&lt;&gt;LEN(SUBSTITUTE(A445,"?","")),LEN(A445)&lt;&gt;LEN(SUBSTITUTE(A445,"~","")),LEN(A445)&lt;&gt;LEN(SUBSTITUTE(A445,"=","")),LEN(A445)&lt;&gt;LEN(SUBSTITUTE(A445,"&lt;","")),LEN(A445)&lt;&gt;LEN(SUBSTITUTE(A445,"&gt;","")))),"IDs: text starting with A–Z, up to 64 characters; do not use *, ?, ~, =, &lt; or &gt;. Example: T-001.",IF(COUNTIFS('Exits'!$A$9:$A$608,A445)&lt;&gt;1,"Exit ID is duplicated",IF(B445="","Enter the parent trade ID",IF(IF(IFERROR(OR(CODE(UPPER(LEFT(B445,1)))&lt;65,CODE(UPPER(LEFT(B445,1)))&gt;90),TRUE),TRUE,OR(NOT(ISTEXT(B445)),LEN(B445)&gt;64,LEN(B445)&lt;&gt;LEN(SUBSTITUTE(B445,"*","")),LEN(B445)&lt;&gt;LEN(SUBSTITUTE(B445,"?","")),LEN(B445)&lt;&gt;LEN(SUBSTITUTE(B445,"~","")),LEN(B445)&lt;&gt;LEN(SUBSTITUTE(B445,"=","")),LEN(B445)&lt;&gt;LEN(SUBSTITUTE(B445,"&lt;","")),LEN(B445)&lt;&gt;LEN(SUBSTITUTE(B445,"&gt;","")))),"IDs: text starting with A–Z, up to 64 characters; do not use *, ?, ~, =, &lt; or &gt;. Example: T-001.",IF(COUNTIFS('Trades'!$A$9:$A$208,B445)&lt;&gt;1,"Parent trade ID must match one Trades row",IF(NOT(ISNUMBER(C445)),"Enter a valid closing date/time",IF(OR(C445&lt;1,C445&gt;2958465),"Enter a valid closing date/time",IF(NOT(ISNUMBER(D445)),"Enter a positive closed quantity",IF(OR(D445&lt;=0,D445&gt;1000000,ROUND(D445,8)&lt;&gt;D445),"Enter a positive closed quantity",IF(NOT(ISNUMBER(INDEX('Trades'!$D$9:$D$208,MATCH(B445,'Trades'!$A$9:$A$208,0)))),"Enter a valid opening date/time",IF(C445&lt;INDEX('Trades'!$D$9:$D$208,MATCH(B445,'Trades'!$A$9:$A$208,0)),"Exit precedes the opening",IF(AND(E445&lt;&gt;"",OR(NOT(ISNUMBER(E445)),E445&lt;=0)),"Enter a positive price or leave blank",IF(AND(F445&lt;&gt;"",NOT(ISNUMBER(F445))),"Gross P&amp;L must be numeric or blank",IF(AND(ISNUMBER(F445),OR(ABS(F445)&gt;1000000000,ROUND(F445,2)&lt;&gt;F445)),"Money: at most 2 decimals; absolute input value ≤ 1,000,000,000.",""))))))))))))))))</x:f>
      </x:c>
      <x:c r="I445" s="29" t="str">
        <x:f>IF(ISNUMBER(D445),ROUND(D445,8),"")</x:f>
      </x:c>
      <x:c r="J445" s="29" t="n">
        <x:f>IF(ISNUMBER(F445),1,0)</x:f>
        <x:v>0</x:v>
      </x:c>
      <x:c r="K445" s="29" t="n">
        <x:f>IF(COUNTA(A445:F445)=0,0,1)</x:f>
        <x:v>0</x:v>
      </x:c>
    </x:row>
    <x:row r="446" ht="36" customHeight="1">
      <x:c r="A446" s="34"/>
      <x:c r="B446" s="34"/>
      <x:c r="C446" s="35"/>
      <x:c r="D446" s="36"/>
      <x:c r="E446" s="36"/>
      <x:c r="F446" s="37"/>
      <x:c r="G446" s="38" t="n">
        <x:f>IF(K446=0,0,IF(H446="",1,-1))</x:f>
        <x:v>0</x:v>
      </x:c>
      <x:c r="H446" s="33" t="str">
        <x:f>IF(K446=0,"",IF(A446="","Enter an exit ID",IF(IF(IFERROR(OR(CODE(UPPER(LEFT(A446,1)))&lt;65,CODE(UPPER(LEFT(A446,1)))&gt;90),TRUE),TRUE,OR(NOT(ISTEXT(A446)),LEN(A446)&gt;64,LEN(A446)&lt;&gt;LEN(SUBSTITUTE(A446,"*","")),LEN(A446)&lt;&gt;LEN(SUBSTITUTE(A446,"?","")),LEN(A446)&lt;&gt;LEN(SUBSTITUTE(A446,"~","")),LEN(A446)&lt;&gt;LEN(SUBSTITUTE(A446,"=","")),LEN(A446)&lt;&gt;LEN(SUBSTITUTE(A446,"&lt;","")),LEN(A446)&lt;&gt;LEN(SUBSTITUTE(A446,"&gt;","")))),"IDs: text starting with A–Z, up to 64 characters; do not use *, ?, ~, =, &lt; or &gt;. Example: T-001.",IF(COUNTIFS('Exits'!$A$9:$A$608,A446)&lt;&gt;1,"Exit ID is duplicated",IF(B446="","Enter the parent trade ID",IF(IF(IFERROR(OR(CODE(UPPER(LEFT(B446,1)))&lt;65,CODE(UPPER(LEFT(B446,1)))&gt;90),TRUE),TRUE,OR(NOT(ISTEXT(B446)),LEN(B446)&gt;64,LEN(B446)&lt;&gt;LEN(SUBSTITUTE(B446,"*","")),LEN(B446)&lt;&gt;LEN(SUBSTITUTE(B446,"?","")),LEN(B446)&lt;&gt;LEN(SUBSTITUTE(B446,"~","")),LEN(B446)&lt;&gt;LEN(SUBSTITUTE(B446,"=","")),LEN(B446)&lt;&gt;LEN(SUBSTITUTE(B446,"&lt;","")),LEN(B446)&lt;&gt;LEN(SUBSTITUTE(B446,"&gt;","")))),"IDs: text starting with A–Z, up to 64 characters; do not use *, ?, ~, =, &lt; or &gt;. Example: T-001.",IF(COUNTIFS('Trades'!$A$9:$A$208,B446)&lt;&gt;1,"Parent trade ID must match one Trades row",IF(NOT(ISNUMBER(C446)),"Enter a valid closing date/time",IF(OR(C446&lt;1,C446&gt;2958465),"Enter a valid closing date/time",IF(NOT(ISNUMBER(D446)),"Enter a positive closed quantity",IF(OR(D446&lt;=0,D446&gt;1000000,ROUND(D446,8)&lt;&gt;D446),"Enter a positive closed quantity",IF(NOT(ISNUMBER(INDEX('Trades'!$D$9:$D$208,MATCH(B446,'Trades'!$A$9:$A$208,0)))),"Enter a valid opening date/time",IF(C446&lt;INDEX('Trades'!$D$9:$D$208,MATCH(B446,'Trades'!$A$9:$A$208,0)),"Exit precedes the opening",IF(AND(E446&lt;&gt;"",OR(NOT(ISNUMBER(E446)),E446&lt;=0)),"Enter a positive price or leave blank",IF(AND(F446&lt;&gt;"",NOT(ISNUMBER(F446))),"Gross P&amp;L must be numeric or blank",IF(AND(ISNUMBER(F446),OR(ABS(F446)&gt;1000000000,ROUND(F446,2)&lt;&gt;F446)),"Money: at most 2 decimals; absolute input value ≤ 1,000,000,000.",""))))))))))))))))</x:f>
      </x:c>
      <x:c r="I446" s="29" t="str">
        <x:f>IF(ISNUMBER(D446),ROUND(D446,8),"")</x:f>
      </x:c>
      <x:c r="J446" s="29" t="n">
        <x:f>IF(ISNUMBER(F446),1,0)</x:f>
        <x:v>0</x:v>
      </x:c>
      <x:c r="K446" s="29" t="n">
        <x:f>IF(COUNTA(A446:F446)=0,0,1)</x:f>
        <x:v>0</x:v>
      </x:c>
    </x:row>
    <x:row r="447" ht="36" customHeight="1">
      <x:c r="A447" s="34"/>
      <x:c r="B447" s="34"/>
      <x:c r="C447" s="35"/>
      <x:c r="D447" s="36"/>
      <x:c r="E447" s="36"/>
      <x:c r="F447" s="37"/>
      <x:c r="G447" s="38" t="n">
        <x:f>IF(K447=0,0,IF(H447="",1,-1))</x:f>
        <x:v>0</x:v>
      </x:c>
      <x:c r="H447" s="33" t="str">
        <x:f>IF(K447=0,"",IF(A447="","Enter an exit ID",IF(IF(IFERROR(OR(CODE(UPPER(LEFT(A447,1)))&lt;65,CODE(UPPER(LEFT(A447,1)))&gt;90),TRUE),TRUE,OR(NOT(ISTEXT(A447)),LEN(A447)&gt;64,LEN(A447)&lt;&gt;LEN(SUBSTITUTE(A447,"*","")),LEN(A447)&lt;&gt;LEN(SUBSTITUTE(A447,"?","")),LEN(A447)&lt;&gt;LEN(SUBSTITUTE(A447,"~","")),LEN(A447)&lt;&gt;LEN(SUBSTITUTE(A447,"=","")),LEN(A447)&lt;&gt;LEN(SUBSTITUTE(A447,"&lt;","")),LEN(A447)&lt;&gt;LEN(SUBSTITUTE(A447,"&gt;","")))),"IDs: text starting with A–Z, up to 64 characters; do not use *, ?, ~, =, &lt; or &gt;. Example: T-001.",IF(COUNTIFS('Exits'!$A$9:$A$608,A447)&lt;&gt;1,"Exit ID is duplicated",IF(B447="","Enter the parent trade ID",IF(IF(IFERROR(OR(CODE(UPPER(LEFT(B447,1)))&lt;65,CODE(UPPER(LEFT(B447,1)))&gt;90),TRUE),TRUE,OR(NOT(ISTEXT(B447)),LEN(B447)&gt;64,LEN(B447)&lt;&gt;LEN(SUBSTITUTE(B447,"*","")),LEN(B447)&lt;&gt;LEN(SUBSTITUTE(B447,"?","")),LEN(B447)&lt;&gt;LEN(SUBSTITUTE(B447,"~","")),LEN(B447)&lt;&gt;LEN(SUBSTITUTE(B447,"=","")),LEN(B447)&lt;&gt;LEN(SUBSTITUTE(B447,"&lt;","")),LEN(B447)&lt;&gt;LEN(SUBSTITUTE(B447,"&gt;","")))),"IDs: text starting with A–Z, up to 64 characters; do not use *, ?, ~, =, &lt; or &gt;. Example: T-001.",IF(COUNTIFS('Trades'!$A$9:$A$208,B447)&lt;&gt;1,"Parent trade ID must match one Trades row",IF(NOT(ISNUMBER(C447)),"Enter a valid closing date/time",IF(OR(C447&lt;1,C447&gt;2958465),"Enter a valid closing date/time",IF(NOT(ISNUMBER(D447)),"Enter a positive closed quantity",IF(OR(D447&lt;=0,D447&gt;1000000,ROUND(D447,8)&lt;&gt;D447),"Enter a positive closed quantity",IF(NOT(ISNUMBER(INDEX('Trades'!$D$9:$D$208,MATCH(B447,'Trades'!$A$9:$A$208,0)))),"Enter a valid opening date/time",IF(C447&lt;INDEX('Trades'!$D$9:$D$208,MATCH(B447,'Trades'!$A$9:$A$208,0)),"Exit precedes the opening",IF(AND(E447&lt;&gt;"",OR(NOT(ISNUMBER(E447)),E447&lt;=0)),"Enter a positive price or leave blank",IF(AND(F447&lt;&gt;"",NOT(ISNUMBER(F447))),"Gross P&amp;L must be numeric or blank",IF(AND(ISNUMBER(F447),OR(ABS(F447)&gt;1000000000,ROUND(F447,2)&lt;&gt;F447)),"Money: at most 2 decimals; absolute input value ≤ 1,000,000,000.",""))))))))))))))))</x:f>
      </x:c>
      <x:c r="I447" s="29" t="str">
        <x:f>IF(ISNUMBER(D447),ROUND(D447,8),"")</x:f>
      </x:c>
      <x:c r="J447" s="29" t="n">
        <x:f>IF(ISNUMBER(F447),1,0)</x:f>
        <x:v>0</x:v>
      </x:c>
      <x:c r="K447" s="29" t="n">
        <x:f>IF(COUNTA(A447:F447)=0,0,1)</x:f>
        <x:v>0</x:v>
      </x:c>
    </x:row>
    <x:row r="448" ht="36" customHeight="1">
      <x:c r="A448" s="34"/>
      <x:c r="B448" s="34"/>
      <x:c r="C448" s="35"/>
      <x:c r="D448" s="36"/>
      <x:c r="E448" s="36"/>
      <x:c r="F448" s="37"/>
      <x:c r="G448" s="38" t="n">
        <x:f>IF(K448=0,0,IF(H448="",1,-1))</x:f>
        <x:v>0</x:v>
      </x:c>
      <x:c r="H448" s="33" t="str">
        <x:f>IF(K448=0,"",IF(A448="","Enter an exit ID",IF(IF(IFERROR(OR(CODE(UPPER(LEFT(A448,1)))&lt;65,CODE(UPPER(LEFT(A448,1)))&gt;90),TRUE),TRUE,OR(NOT(ISTEXT(A448)),LEN(A448)&gt;64,LEN(A448)&lt;&gt;LEN(SUBSTITUTE(A448,"*","")),LEN(A448)&lt;&gt;LEN(SUBSTITUTE(A448,"?","")),LEN(A448)&lt;&gt;LEN(SUBSTITUTE(A448,"~","")),LEN(A448)&lt;&gt;LEN(SUBSTITUTE(A448,"=","")),LEN(A448)&lt;&gt;LEN(SUBSTITUTE(A448,"&lt;","")),LEN(A448)&lt;&gt;LEN(SUBSTITUTE(A448,"&gt;","")))),"IDs: text starting with A–Z, up to 64 characters; do not use *, ?, ~, =, &lt; or &gt;. Example: T-001.",IF(COUNTIFS('Exits'!$A$9:$A$608,A448)&lt;&gt;1,"Exit ID is duplicated",IF(B448="","Enter the parent trade ID",IF(IF(IFERROR(OR(CODE(UPPER(LEFT(B448,1)))&lt;65,CODE(UPPER(LEFT(B448,1)))&gt;90),TRUE),TRUE,OR(NOT(ISTEXT(B448)),LEN(B448)&gt;64,LEN(B448)&lt;&gt;LEN(SUBSTITUTE(B448,"*","")),LEN(B448)&lt;&gt;LEN(SUBSTITUTE(B448,"?","")),LEN(B448)&lt;&gt;LEN(SUBSTITUTE(B448,"~","")),LEN(B448)&lt;&gt;LEN(SUBSTITUTE(B448,"=","")),LEN(B448)&lt;&gt;LEN(SUBSTITUTE(B448,"&lt;","")),LEN(B448)&lt;&gt;LEN(SUBSTITUTE(B448,"&gt;","")))),"IDs: text starting with A–Z, up to 64 characters; do not use *, ?, ~, =, &lt; or &gt;. Example: T-001.",IF(COUNTIFS('Trades'!$A$9:$A$208,B448)&lt;&gt;1,"Parent trade ID must match one Trades row",IF(NOT(ISNUMBER(C448)),"Enter a valid closing date/time",IF(OR(C448&lt;1,C448&gt;2958465),"Enter a valid closing date/time",IF(NOT(ISNUMBER(D448)),"Enter a positive closed quantity",IF(OR(D448&lt;=0,D448&gt;1000000,ROUND(D448,8)&lt;&gt;D448),"Enter a positive closed quantity",IF(NOT(ISNUMBER(INDEX('Trades'!$D$9:$D$208,MATCH(B448,'Trades'!$A$9:$A$208,0)))),"Enter a valid opening date/time",IF(C448&lt;INDEX('Trades'!$D$9:$D$208,MATCH(B448,'Trades'!$A$9:$A$208,0)),"Exit precedes the opening",IF(AND(E448&lt;&gt;"",OR(NOT(ISNUMBER(E448)),E448&lt;=0)),"Enter a positive price or leave blank",IF(AND(F448&lt;&gt;"",NOT(ISNUMBER(F448))),"Gross P&amp;L must be numeric or blank",IF(AND(ISNUMBER(F448),OR(ABS(F448)&gt;1000000000,ROUND(F448,2)&lt;&gt;F448)),"Money: at most 2 decimals; absolute input value ≤ 1,000,000,000.",""))))))))))))))))</x:f>
      </x:c>
      <x:c r="I448" s="29" t="str">
        <x:f>IF(ISNUMBER(D448),ROUND(D448,8),"")</x:f>
      </x:c>
      <x:c r="J448" s="29" t="n">
        <x:f>IF(ISNUMBER(F448),1,0)</x:f>
        <x:v>0</x:v>
      </x:c>
      <x:c r="K448" s="29" t="n">
        <x:f>IF(COUNTA(A448:F448)=0,0,1)</x:f>
        <x:v>0</x:v>
      </x:c>
    </x:row>
    <x:row r="449" ht="36" customHeight="1">
      <x:c r="A449" s="34"/>
      <x:c r="B449" s="34"/>
      <x:c r="C449" s="35"/>
      <x:c r="D449" s="36"/>
      <x:c r="E449" s="36"/>
      <x:c r="F449" s="37"/>
      <x:c r="G449" s="38" t="n">
        <x:f>IF(K449=0,0,IF(H449="",1,-1))</x:f>
        <x:v>0</x:v>
      </x:c>
      <x:c r="H449" s="33" t="str">
        <x:f>IF(K449=0,"",IF(A449="","Enter an exit ID",IF(IF(IFERROR(OR(CODE(UPPER(LEFT(A449,1)))&lt;65,CODE(UPPER(LEFT(A449,1)))&gt;90),TRUE),TRUE,OR(NOT(ISTEXT(A449)),LEN(A449)&gt;64,LEN(A449)&lt;&gt;LEN(SUBSTITUTE(A449,"*","")),LEN(A449)&lt;&gt;LEN(SUBSTITUTE(A449,"?","")),LEN(A449)&lt;&gt;LEN(SUBSTITUTE(A449,"~","")),LEN(A449)&lt;&gt;LEN(SUBSTITUTE(A449,"=","")),LEN(A449)&lt;&gt;LEN(SUBSTITUTE(A449,"&lt;","")),LEN(A449)&lt;&gt;LEN(SUBSTITUTE(A449,"&gt;","")))),"IDs: text starting with A–Z, up to 64 characters; do not use *, ?, ~, =, &lt; or &gt;. Example: T-001.",IF(COUNTIFS('Exits'!$A$9:$A$608,A449)&lt;&gt;1,"Exit ID is duplicated",IF(B449="","Enter the parent trade ID",IF(IF(IFERROR(OR(CODE(UPPER(LEFT(B449,1)))&lt;65,CODE(UPPER(LEFT(B449,1)))&gt;90),TRUE),TRUE,OR(NOT(ISTEXT(B449)),LEN(B449)&gt;64,LEN(B449)&lt;&gt;LEN(SUBSTITUTE(B449,"*","")),LEN(B449)&lt;&gt;LEN(SUBSTITUTE(B449,"?","")),LEN(B449)&lt;&gt;LEN(SUBSTITUTE(B449,"~","")),LEN(B449)&lt;&gt;LEN(SUBSTITUTE(B449,"=","")),LEN(B449)&lt;&gt;LEN(SUBSTITUTE(B449,"&lt;","")),LEN(B449)&lt;&gt;LEN(SUBSTITUTE(B449,"&gt;","")))),"IDs: text starting with A–Z, up to 64 characters; do not use *, ?, ~, =, &lt; or &gt;. Example: T-001.",IF(COUNTIFS('Trades'!$A$9:$A$208,B449)&lt;&gt;1,"Parent trade ID must match one Trades row",IF(NOT(ISNUMBER(C449)),"Enter a valid closing date/time",IF(OR(C449&lt;1,C449&gt;2958465),"Enter a valid closing date/time",IF(NOT(ISNUMBER(D449)),"Enter a positive closed quantity",IF(OR(D449&lt;=0,D449&gt;1000000,ROUND(D449,8)&lt;&gt;D449),"Enter a positive closed quantity",IF(NOT(ISNUMBER(INDEX('Trades'!$D$9:$D$208,MATCH(B449,'Trades'!$A$9:$A$208,0)))),"Enter a valid opening date/time",IF(C449&lt;INDEX('Trades'!$D$9:$D$208,MATCH(B449,'Trades'!$A$9:$A$208,0)),"Exit precedes the opening",IF(AND(E449&lt;&gt;"",OR(NOT(ISNUMBER(E449)),E449&lt;=0)),"Enter a positive price or leave blank",IF(AND(F449&lt;&gt;"",NOT(ISNUMBER(F449))),"Gross P&amp;L must be numeric or blank",IF(AND(ISNUMBER(F449),OR(ABS(F449)&gt;1000000000,ROUND(F449,2)&lt;&gt;F449)),"Money: at most 2 decimals; absolute input value ≤ 1,000,000,000.",""))))))))))))))))</x:f>
      </x:c>
      <x:c r="I449" s="29" t="str">
        <x:f>IF(ISNUMBER(D449),ROUND(D449,8),"")</x:f>
      </x:c>
      <x:c r="J449" s="29" t="n">
        <x:f>IF(ISNUMBER(F449),1,0)</x:f>
        <x:v>0</x:v>
      </x:c>
      <x:c r="K449" s="29" t="n">
        <x:f>IF(COUNTA(A449:F449)=0,0,1)</x:f>
        <x:v>0</x:v>
      </x:c>
    </x:row>
    <x:row r="450" ht="36" customHeight="1">
      <x:c r="A450" s="34"/>
      <x:c r="B450" s="34"/>
      <x:c r="C450" s="35"/>
      <x:c r="D450" s="36"/>
      <x:c r="E450" s="36"/>
      <x:c r="F450" s="37"/>
      <x:c r="G450" s="38" t="n">
        <x:f>IF(K450=0,0,IF(H450="",1,-1))</x:f>
        <x:v>0</x:v>
      </x:c>
      <x:c r="H450" s="33" t="str">
        <x:f>IF(K450=0,"",IF(A450="","Enter an exit ID",IF(IF(IFERROR(OR(CODE(UPPER(LEFT(A450,1)))&lt;65,CODE(UPPER(LEFT(A450,1)))&gt;90),TRUE),TRUE,OR(NOT(ISTEXT(A450)),LEN(A450)&gt;64,LEN(A450)&lt;&gt;LEN(SUBSTITUTE(A450,"*","")),LEN(A450)&lt;&gt;LEN(SUBSTITUTE(A450,"?","")),LEN(A450)&lt;&gt;LEN(SUBSTITUTE(A450,"~","")),LEN(A450)&lt;&gt;LEN(SUBSTITUTE(A450,"=","")),LEN(A450)&lt;&gt;LEN(SUBSTITUTE(A450,"&lt;","")),LEN(A450)&lt;&gt;LEN(SUBSTITUTE(A450,"&gt;","")))),"IDs: text starting with A–Z, up to 64 characters; do not use *, ?, ~, =, &lt; or &gt;. Example: T-001.",IF(COUNTIFS('Exits'!$A$9:$A$608,A450)&lt;&gt;1,"Exit ID is duplicated",IF(B450="","Enter the parent trade ID",IF(IF(IFERROR(OR(CODE(UPPER(LEFT(B450,1)))&lt;65,CODE(UPPER(LEFT(B450,1)))&gt;90),TRUE),TRUE,OR(NOT(ISTEXT(B450)),LEN(B450)&gt;64,LEN(B450)&lt;&gt;LEN(SUBSTITUTE(B450,"*","")),LEN(B450)&lt;&gt;LEN(SUBSTITUTE(B450,"?","")),LEN(B450)&lt;&gt;LEN(SUBSTITUTE(B450,"~","")),LEN(B450)&lt;&gt;LEN(SUBSTITUTE(B450,"=","")),LEN(B450)&lt;&gt;LEN(SUBSTITUTE(B450,"&lt;","")),LEN(B450)&lt;&gt;LEN(SUBSTITUTE(B450,"&gt;","")))),"IDs: text starting with A–Z, up to 64 characters; do not use *, ?, ~, =, &lt; or &gt;. Example: T-001.",IF(COUNTIFS('Trades'!$A$9:$A$208,B450)&lt;&gt;1,"Parent trade ID must match one Trades row",IF(NOT(ISNUMBER(C450)),"Enter a valid closing date/time",IF(OR(C450&lt;1,C450&gt;2958465),"Enter a valid closing date/time",IF(NOT(ISNUMBER(D450)),"Enter a positive closed quantity",IF(OR(D450&lt;=0,D450&gt;1000000,ROUND(D450,8)&lt;&gt;D450),"Enter a positive closed quantity",IF(NOT(ISNUMBER(INDEX('Trades'!$D$9:$D$208,MATCH(B450,'Trades'!$A$9:$A$208,0)))),"Enter a valid opening date/time",IF(C450&lt;INDEX('Trades'!$D$9:$D$208,MATCH(B450,'Trades'!$A$9:$A$208,0)),"Exit precedes the opening",IF(AND(E450&lt;&gt;"",OR(NOT(ISNUMBER(E450)),E450&lt;=0)),"Enter a positive price or leave blank",IF(AND(F450&lt;&gt;"",NOT(ISNUMBER(F450))),"Gross P&amp;L must be numeric or blank",IF(AND(ISNUMBER(F450),OR(ABS(F450)&gt;1000000000,ROUND(F450,2)&lt;&gt;F450)),"Money: at most 2 decimals; absolute input value ≤ 1,000,000,000.",""))))))))))))))))</x:f>
      </x:c>
      <x:c r="I450" s="29" t="str">
        <x:f>IF(ISNUMBER(D450),ROUND(D450,8),"")</x:f>
      </x:c>
      <x:c r="J450" s="29" t="n">
        <x:f>IF(ISNUMBER(F450),1,0)</x:f>
        <x:v>0</x:v>
      </x:c>
      <x:c r="K450" s="29" t="n">
        <x:f>IF(COUNTA(A450:F450)=0,0,1)</x:f>
        <x:v>0</x:v>
      </x:c>
    </x:row>
    <x:row r="451" ht="36" customHeight="1">
      <x:c r="A451" s="34"/>
      <x:c r="B451" s="34"/>
      <x:c r="C451" s="35"/>
      <x:c r="D451" s="36"/>
      <x:c r="E451" s="36"/>
      <x:c r="F451" s="37"/>
      <x:c r="G451" s="38" t="n">
        <x:f>IF(K451=0,0,IF(H451="",1,-1))</x:f>
        <x:v>0</x:v>
      </x:c>
      <x:c r="H451" s="33" t="str">
        <x:f>IF(K451=0,"",IF(A451="","Enter an exit ID",IF(IF(IFERROR(OR(CODE(UPPER(LEFT(A451,1)))&lt;65,CODE(UPPER(LEFT(A451,1)))&gt;90),TRUE),TRUE,OR(NOT(ISTEXT(A451)),LEN(A451)&gt;64,LEN(A451)&lt;&gt;LEN(SUBSTITUTE(A451,"*","")),LEN(A451)&lt;&gt;LEN(SUBSTITUTE(A451,"?","")),LEN(A451)&lt;&gt;LEN(SUBSTITUTE(A451,"~","")),LEN(A451)&lt;&gt;LEN(SUBSTITUTE(A451,"=","")),LEN(A451)&lt;&gt;LEN(SUBSTITUTE(A451,"&lt;","")),LEN(A451)&lt;&gt;LEN(SUBSTITUTE(A451,"&gt;","")))),"IDs: text starting with A–Z, up to 64 characters; do not use *, ?, ~, =, &lt; or &gt;. Example: T-001.",IF(COUNTIFS('Exits'!$A$9:$A$608,A451)&lt;&gt;1,"Exit ID is duplicated",IF(B451="","Enter the parent trade ID",IF(IF(IFERROR(OR(CODE(UPPER(LEFT(B451,1)))&lt;65,CODE(UPPER(LEFT(B451,1)))&gt;90),TRUE),TRUE,OR(NOT(ISTEXT(B451)),LEN(B451)&gt;64,LEN(B451)&lt;&gt;LEN(SUBSTITUTE(B451,"*","")),LEN(B451)&lt;&gt;LEN(SUBSTITUTE(B451,"?","")),LEN(B451)&lt;&gt;LEN(SUBSTITUTE(B451,"~","")),LEN(B451)&lt;&gt;LEN(SUBSTITUTE(B451,"=","")),LEN(B451)&lt;&gt;LEN(SUBSTITUTE(B451,"&lt;","")),LEN(B451)&lt;&gt;LEN(SUBSTITUTE(B451,"&gt;","")))),"IDs: text starting with A–Z, up to 64 characters; do not use *, ?, ~, =, &lt; or &gt;. Example: T-001.",IF(COUNTIFS('Trades'!$A$9:$A$208,B451)&lt;&gt;1,"Parent trade ID must match one Trades row",IF(NOT(ISNUMBER(C451)),"Enter a valid closing date/time",IF(OR(C451&lt;1,C451&gt;2958465),"Enter a valid closing date/time",IF(NOT(ISNUMBER(D451)),"Enter a positive closed quantity",IF(OR(D451&lt;=0,D451&gt;1000000,ROUND(D451,8)&lt;&gt;D451),"Enter a positive closed quantity",IF(NOT(ISNUMBER(INDEX('Trades'!$D$9:$D$208,MATCH(B451,'Trades'!$A$9:$A$208,0)))),"Enter a valid opening date/time",IF(C451&lt;INDEX('Trades'!$D$9:$D$208,MATCH(B451,'Trades'!$A$9:$A$208,0)),"Exit precedes the opening",IF(AND(E451&lt;&gt;"",OR(NOT(ISNUMBER(E451)),E451&lt;=0)),"Enter a positive price or leave blank",IF(AND(F451&lt;&gt;"",NOT(ISNUMBER(F451))),"Gross P&amp;L must be numeric or blank",IF(AND(ISNUMBER(F451),OR(ABS(F451)&gt;1000000000,ROUND(F451,2)&lt;&gt;F451)),"Money: at most 2 decimals; absolute input value ≤ 1,000,000,000.",""))))))))))))))))</x:f>
      </x:c>
      <x:c r="I451" s="29" t="str">
        <x:f>IF(ISNUMBER(D451),ROUND(D451,8),"")</x:f>
      </x:c>
      <x:c r="J451" s="29" t="n">
        <x:f>IF(ISNUMBER(F451),1,0)</x:f>
        <x:v>0</x:v>
      </x:c>
      <x:c r="K451" s="29" t="n">
        <x:f>IF(COUNTA(A451:F451)=0,0,1)</x:f>
        <x:v>0</x:v>
      </x:c>
    </x:row>
    <x:row r="452" ht="36" customHeight="1">
      <x:c r="A452" s="34"/>
      <x:c r="B452" s="34"/>
      <x:c r="C452" s="35"/>
      <x:c r="D452" s="36"/>
      <x:c r="E452" s="36"/>
      <x:c r="F452" s="37"/>
      <x:c r="G452" s="38" t="n">
        <x:f>IF(K452=0,0,IF(H452="",1,-1))</x:f>
        <x:v>0</x:v>
      </x:c>
      <x:c r="H452" s="33" t="str">
        <x:f>IF(K452=0,"",IF(A452="","Enter an exit ID",IF(IF(IFERROR(OR(CODE(UPPER(LEFT(A452,1)))&lt;65,CODE(UPPER(LEFT(A452,1)))&gt;90),TRUE),TRUE,OR(NOT(ISTEXT(A452)),LEN(A452)&gt;64,LEN(A452)&lt;&gt;LEN(SUBSTITUTE(A452,"*","")),LEN(A452)&lt;&gt;LEN(SUBSTITUTE(A452,"?","")),LEN(A452)&lt;&gt;LEN(SUBSTITUTE(A452,"~","")),LEN(A452)&lt;&gt;LEN(SUBSTITUTE(A452,"=","")),LEN(A452)&lt;&gt;LEN(SUBSTITUTE(A452,"&lt;","")),LEN(A452)&lt;&gt;LEN(SUBSTITUTE(A452,"&gt;","")))),"IDs: text starting with A–Z, up to 64 characters; do not use *, ?, ~, =, &lt; or &gt;. Example: T-001.",IF(COUNTIFS('Exits'!$A$9:$A$608,A452)&lt;&gt;1,"Exit ID is duplicated",IF(B452="","Enter the parent trade ID",IF(IF(IFERROR(OR(CODE(UPPER(LEFT(B452,1)))&lt;65,CODE(UPPER(LEFT(B452,1)))&gt;90),TRUE),TRUE,OR(NOT(ISTEXT(B452)),LEN(B452)&gt;64,LEN(B452)&lt;&gt;LEN(SUBSTITUTE(B452,"*","")),LEN(B452)&lt;&gt;LEN(SUBSTITUTE(B452,"?","")),LEN(B452)&lt;&gt;LEN(SUBSTITUTE(B452,"~","")),LEN(B452)&lt;&gt;LEN(SUBSTITUTE(B452,"=","")),LEN(B452)&lt;&gt;LEN(SUBSTITUTE(B452,"&lt;","")),LEN(B452)&lt;&gt;LEN(SUBSTITUTE(B452,"&gt;","")))),"IDs: text starting with A–Z, up to 64 characters; do not use *, ?, ~, =, &lt; or &gt;. Example: T-001.",IF(COUNTIFS('Trades'!$A$9:$A$208,B452)&lt;&gt;1,"Parent trade ID must match one Trades row",IF(NOT(ISNUMBER(C452)),"Enter a valid closing date/time",IF(OR(C452&lt;1,C452&gt;2958465),"Enter a valid closing date/time",IF(NOT(ISNUMBER(D452)),"Enter a positive closed quantity",IF(OR(D452&lt;=0,D452&gt;1000000,ROUND(D452,8)&lt;&gt;D452),"Enter a positive closed quantity",IF(NOT(ISNUMBER(INDEX('Trades'!$D$9:$D$208,MATCH(B452,'Trades'!$A$9:$A$208,0)))),"Enter a valid opening date/time",IF(C452&lt;INDEX('Trades'!$D$9:$D$208,MATCH(B452,'Trades'!$A$9:$A$208,0)),"Exit precedes the opening",IF(AND(E452&lt;&gt;"",OR(NOT(ISNUMBER(E452)),E452&lt;=0)),"Enter a positive price or leave blank",IF(AND(F452&lt;&gt;"",NOT(ISNUMBER(F452))),"Gross P&amp;L must be numeric or blank",IF(AND(ISNUMBER(F452),OR(ABS(F452)&gt;1000000000,ROUND(F452,2)&lt;&gt;F452)),"Money: at most 2 decimals; absolute input value ≤ 1,000,000,000.",""))))))))))))))))</x:f>
      </x:c>
      <x:c r="I452" s="29" t="str">
        <x:f>IF(ISNUMBER(D452),ROUND(D452,8),"")</x:f>
      </x:c>
      <x:c r="J452" s="29" t="n">
        <x:f>IF(ISNUMBER(F452),1,0)</x:f>
        <x:v>0</x:v>
      </x:c>
      <x:c r="K452" s="29" t="n">
        <x:f>IF(COUNTA(A452:F452)=0,0,1)</x:f>
        <x:v>0</x:v>
      </x:c>
    </x:row>
    <x:row r="453" ht="36" customHeight="1">
      <x:c r="A453" s="34"/>
      <x:c r="B453" s="34"/>
      <x:c r="C453" s="35"/>
      <x:c r="D453" s="36"/>
      <x:c r="E453" s="36"/>
      <x:c r="F453" s="37"/>
      <x:c r="G453" s="38" t="n">
        <x:f>IF(K453=0,0,IF(H453="",1,-1))</x:f>
        <x:v>0</x:v>
      </x:c>
      <x:c r="H453" s="33" t="str">
        <x:f>IF(K453=0,"",IF(A453="","Enter an exit ID",IF(IF(IFERROR(OR(CODE(UPPER(LEFT(A453,1)))&lt;65,CODE(UPPER(LEFT(A453,1)))&gt;90),TRUE),TRUE,OR(NOT(ISTEXT(A453)),LEN(A453)&gt;64,LEN(A453)&lt;&gt;LEN(SUBSTITUTE(A453,"*","")),LEN(A453)&lt;&gt;LEN(SUBSTITUTE(A453,"?","")),LEN(A453)&lt;&gt;LEN(SUBSTITUTE(A453,"~","")),LEN(A453)&lt;&gt;LEN(SUBSTITUTE(A453,"=","")),LEN(A453)&lt;&gt;LEN(SUBSTITUTE(A453,"&lt;","")),LEN(A453)&lt;&gt;LEN(SUBSTITUTE(A453,"&gt;","")))),"IDs: text starting with A–Z, up to 64 characters; do not use *, ?, ~, =, &lt; or &gt;. Example: T-001.",IF(COUNTIFS('Exits'!$A$9:$A$608,A453)&lt;&gt;1,"Exit ID is duplicated",IF(B453="","Enter the parent trade ID",IF(IF(IFERROR(OR(CODE(UPPER(LEFT(B453,1)))&lt;65,CODE(UPPER(LEFT(B453,1)))&gt;90),TRUE),TRUE,OR(NOT(ISTEXT(B453)),LEN(B453)&gt;64,LEN(B453)&lt;&gt;LEN(SUBSTITUTE(B453,"*","")),LEN(B453)&lt;&gt;LEN(SUBSTITUTE(B453,"?","")),LEN(B453)&lt;&gt;LEN(SUBSTITUTE(B453,"~","")),LEN(B453)&lt;&gt;LEN(SUBSTITUTE(B453,"=","")),LEN(B453)&lt;&gt;LEN(SUBSTITUTE(B453,"&lt;","")),LEN(B453)&lt;&gt;LEN(SUBSTITUTE(B453,"&gt;","")))),"IDs: text starting with A–Z, up to 64 characters; do not use *, ?, ~, =, &lt; or &gt;. Example: T-001.",IF(COUNTIFS('Trades'!$A$9:$A$208,B453)&lt;&gt;1,"Parent trade ID must match one Trades row",IF(NOT(ISNUMBER(C453)),"Enter a valid closing date/time",IF(OR(C453&lt;1,C453&gt;2958465),"Enter a valid closing date/time",IF(NOT(ISNUMBER(D453)),"Enter a positive closed quantity",IF(OR(D453&lt;=0,D453&gt;1000000,ROUND(D453,8)&lt;&gt;D453),"Enter a positive closed quantity",IF(NOT(ISNUMBER(INDEX('Trades'!$D$9:$D$208,MATCH(B453,'Trades'!$A$9:$A$208,0)))),"Enter a valid opening date/time",IF(C453&lt;INDEX('Trades'!$D$9:$D$208,MATCH(B453,'Trades'!$A$9:$A$208,0)),"Exit precedes the opening",IF(AND(E453&lt;&gt;"",OR(NOT(ISNUMBER(E453)),E453&lt;=0)),"Enter a positive price or leave blank",IF(AND(F453&lt;&gt;"",NOT(ISNUMBER(F453))),"Gross P&amp;L must be numeric or blank",IF(AND(ISNUMBER(F453),OR(ABS(F453)&gt;1000000000,ROUND(F453,2)&lt;&gt;F453)),"Money: at most 2 decimals; absolute input value ≤ 1,000,000,000.",""))))))))))))))))</x:f>
      </x:c>
      <x:c r="I453" s="29" t="str">
        <x:f>IF(ISNUMBER(D453),ROUND(D453,8),"")</x:f>
      </x:c>
      <x:c r="J453" s="29" t="n">
        <x:f>IF(ISNUMBER(F453),1,0)</x:f>
        <x:v>0</x:v>
      </x:c>
      <x:c r="K453" s="29" t="n">
        <x:f>IF(COUNTA(A453:F453)=0,0,1)</x:f>
        <x:v>0</x:v>
      </x:c>
    </x:row>
    <x:row r="454" ht="36" customHeight="1">
      <x:c r="A454" s="34"/>
      <x:c r="B454" s="34"/>
      <x:c r="C454" s="35"/>
      <x:c r="D454" s="36"/>
      <x:c r="E454" s="36"/>
      <x:c r="F454" s="37"/>
      <x:c r="G454" s="38" t="n">
        <x:f>IF(K454=0,0,IF(H454="",1,-1))</x:f>
        <x:v>0</x:v>
      </x:c>
      <x:c r="H454" s="33" t="str">
        <x:f>IF(K454=0,"",IF(A454="","Enter an exit ID",IF(IF(IFERROR(OR(CODE(UPPER(LEFT(A454,1)))&lt;65,CODE(UPPER(LEFT(A454,1)))&gt;90),TRUE),TRUE,OR(NOT(ISTEXT(A454)),LEN(A454)&gt;64,LEN(A454)&lt;&gt;LEN(SUBSTITUTE(A454,"*","")),LEN(A454)&lt;&gt;LEN(SUBSTITUTE(A454,"?","")),LEN(A454)&lt;&gt;LEN(SUBSTITUTE(A454,"~","")),LEN(A454)&lt;&gt;LEN(SUBSTITUTE(A454,"=","")),LEN(A454)&lt;&gt;LEN(SUBSTITUTE(A454,"&lt;","")),LEN(A454)&lt;&gt;LEN(SUBSTITUTE(A454,"&gt;","")))),"IDs: text starting with A–Z, up to 64 characters; do not use *, ?, ~, =, &lt; or &gt;. Example: T-001.",IF(COUNTIFS('Exits'!$A$9:$A$608,A454)&lt;&gt;1,"Exit ID is duplicated",IF(B454="","Enter the parent trade ID",IF(IF(IFERROR(OR(CODE(UPPER(LEFT(B454,1)))&lt;65,CODE(UPPER(LEFT(B454,1)))&gt;90),TRUE),TRUE,OR(NOT(ISTEXT(B454)),LEN(B454)&gt;64,LEN(B454)&lt;&gt;LEN(SUBSTITUTE(B454,"*","")),LEN(B454)&lt;&gt;LEN(SUBSTITUTE(B454,"?","")),LEN(B454)&lt;&gt;LEN(SUBSTITUTE(B454,"~","")),LEN(B454)&lt;&gt;LEN(SUBSTITUTE(B454,"=","")),LEN(B454)&lt;&gt;LEN(SUBSTITUTE(B454,"&lt;","")),LEN(B454)&lt;&gt;LEN(SUBSTITUTE(B454,"&gt;","")))),"IDs: text starting with A–Z, up to 64 characters; do not use *, ?, ~, =, &lt; or &gt;. Example: T-001.",IF(COUNTIFS('Trades'!$A$9:$A$208,B454)&lt;&gt;1,"Parent trade ID must match one Trades row",IF(NOT(ISNUMBER(C454)),"Enter a valid closing date/time",IF(OR(C454&lt;1,C454&gt;2958465),"Enter a valid closing date/time",IF(NOT(ISNUMBER(D454)),"Enter a positive closed quantity",IF(OR(D454&lt;=0,D454&gt;1000000,ROUND(D454,8)&lt;&gt;D454),"Enter a positive closed quantity",IF(NOT(ISNUMBER(INDEX('Trades'!$D$9:$D$208,MATCH(B454,'Trades'!$A$9:$A$208,0)))),"Enter a valid opening date/time",IF(C454&lt;INDEX('Trades'!$D$9:$D$208,MATCH(B454,'Trades'!$A$9:$A$208,0)),"Exit precedes the opening",IF(AND(E454&lt;&gt;"",OR(NOT(ISNUMBER(E454)),E454&lt;=0)),"Enter a positive price or leave blank",IF(AND(F454&lt;&gt;"",NOT(ISNUMBER(F454))),"Gross P&amp;L must be numeric or blank",IF(AND(ISNUMBER(F454),OR(ABS(F454)&gt;1000000000,ROUND(F454,2)&lt;&gt;F454)),"Money: at most 2 decimals; absolute input value ≤ 1,000,000,000.",""))))))))))))))))</x:f>
      </x:c>
      <x:c r="I454" s="29" t="str">
        <x:f>IF(ISNUMBER(D454),ROUND(D454,8),"")</x:f>
      </x:c>
      <x:c r="J454" s="29" t="n">
        <x:f>IF(ISNUMBER(F454),1,0)</x:f>
        <x:v>0</x:v>
      </x:c>
      <x:c r="K454" s="29" t="n">
        <x:f>IF(COUNTA(A454:F454)=0,0,1)</x:f>
        <x:v>0</x:v>
      </x:c>
    </x:row>
    <x:row r="455" ht="36" customHeight="1">
      <x:c r="A455" s="34"/>
      <x:c r="B455" s="34"/>
      <x:c r="C455" s="35"/>
      <x:c r="D455" s="36"/>
      <x:c r="E455" s="36"/>
      <x:c r="F455" s="37"/>
      <x:c r="G455" s="38" t="n">
        <x:f>IF(K455=0,0,IF(H455="",1,-1))</x:f>
        <x:v>0</x:v>
      </x:c>
      <x:c r="H455" s="33" t="str">
        <x:f>IF(K455=0,"",IF(A455="","Enter an exit ID",IF(IF(IFERROR(OR(CODE(UPPER(LEFT(A455,1)))&lt;65,CODE(UPPER(LEFT(A455,1)))&gt;90),TRUE),TRUE,OR(NOT(ISTEXT(A455)),LEN(A455)&gt;64,LEN(A455)&lt;&gt;LEN(SUBSTITUTE(A455,"*","")),LEN(A455)&lt;&gt;LEN(SUBSTITUTE(A455,"?","")),LEN(A455)&lt;&gt;LEN(SUBSTITUTE(A455,"~","")),LEN(A455)&lt;&gt;LEN(SUBSTITUTE(A455,"=","")),LEN(A455)&lt;&gt;LEN(SUBSTITUTE(A455,"&lt;","")),LEN(A455)&lt;&gt;LEN(SUBSTITUTE(A455,"&gt;","")))),"IDs: text starting with A–Z, up to 64 characters; do not use *, ?, ~, =, &lt; or &gt;. Example: T-001.",IF(COUNTIFS('Exits'!$A$9:$A$608,A455)&lt;&gt;1,"Exit ID is duplicated",IF(B455="","Enter the parent trade ID",IF(IF(IFERROR(OR(CODE(UPPER(LEFT(B455,1)))&lt;65,CODE(UPPER(LEFT(B455,1)))&gt;90),TRUE),TRUE,OR(NOT(ISTEXT(B455)),LEN(B455)&gt;64,LEN(B455)&lt;&gt;LEN(SUBSTITUTE(B455,"*","")),LEN(B455)&lt;&gt;LEN(SUBSTITUTE(B455,"?","")),LEN(B455)&lt;&gt;LEN(SUBSTITUTE(B455,"~","")),LEN(B455)&lt;&gt;LEN(SUBSTITUTE(B455,"=","")),LEN(B455)&lt;&gt;LEN(SUBSTITUTE(B455,"&lt;","")),LEN(B455)&lt;&gt;LEN(SUBSTITUTE(B455,"&gt;","")))),"IDs: text starting with A–Z, up to 64 characters; do not use *, ?, ~, =, &lt; or &gt;. Example: T-001.",IF(COUNTIFS('Trades'!$A$9:$A$208,B455)&lt;&gt;1,"Parent trade ID must match one Trades row",IF(NOT(ISNUMBER(C455)),"Enter a valid closing date/time",IF(OR(C455&lt;1,C455&gt;2958465),"Enter a valid closing date/time",IF(NOT(ISNUMBER(D455)),"Enter a positive closed quantity",IF(OR(D455&lt;=0,D455&gt;1000000,ROUND(D455,8)&lt;&gt;D455),"Enter a positive closed quantity",IF(NOT(ISNUMBER(INDEX('Trades'!$D$9:$D$208,MATCH(B455,'Trades'!$A$9:$A$208,0)))),"Enter a valid opening date/time",IF(C455&lt;INDEX('Trades'!$D$9:$D$208,MATCH(B455,'Trades'!$A$9:$A$208,0)),"Exit precedes the opening",IF(AND(E455&lt;&gt;"",OR(NOT(ISNUMBER(E455)),E455&lt;=0)),"Enter a positive price or leave blank",IF(AND(F455&lt;&gt;"",NOT(ISNUMBER(F455))),"Gross P&amp;L must be numeric or blank",IF(AND(ISNUMBER(F455),OR(ABS(F455)&gt;1000000000,ROUND(F455,2)&lt;&gt;F455)),"Money: at most 2 decimals; absolute input value ≤ 1,000,000,000.",""))))))))))))))))</x:f>
      </x:c>
      <x:c r="I455" s="29" t="str">
        <x:f>IF(ISNUMBER(D455),ROUND(D455,8),"")</x:f>
      </x:c>
      <x:c r="J455" s="29" t="n">
        <x:f>IF(ISNUMBER(F455),1,0)</x:f>
        <x:v>0</x:v>
      </x:c>
      <x:c r="K455" s="29" t="n">
        <x:f>IF(COUNTA(A455:F455)=0,0,1)</x:f>
        <x:v>0</x:v>
      </x:c>
    </x:row>
    <x:row r="456" ht="36" customHeight="1">
      <x:c r="A456" s="34"/>
      <x:c r="B456" s="34"/>
      <x:c r="C456" s="35"/>
      <x:c r="D456" s="36"/>
      <x:c r="E456" s="36"/>
      <x:c r="F456" s="37"/>
      <x:c r="G456" s="38" t="n">
        <x:f>IF(K456=0,0,IF(H456="",1,-1))</x:f>
        <x:v>0</x:v>
      </x:c>
      <x:c r="H456" s="33" t="str">
        <x:f>IF(K456=0,"",IF(A456="","Enter an exit ID",IF(IF(IFERROR(OR(CODE(UPPER(LEFT(A456,1)))&lt;65,CODE(UPPER(LEFT(A456,1)))&gt;90),TRUE),TRUE,OR(NOT(ISTEXT(A456)),LEN(A456)&gt;64,LEN(A456)&lt;&gt;LEN(SUBSTITUTE(A456,"*","")),LEN(A456)&lt;&gt;LEN(SUBSTITUTE(A456,"?","")),LEN(A456)&lt;&gt;LEN(SUBSTITUTE(A456,"~","")),LEN(A456)&lt;&gt;LEN(SUBSTITUTE(A456,"=","")),LEN(A456)&lt;&gt;LEN(SUBSTITUTE(A456,"&lt;","")),LEN(A456)&lt;&gt;LEN(SUBSTITUTE(A456,"&gt;","")))),"IDs: text starting with A–Z, up to 64 characters; do not use *, ?, ~, =, &lt; or &gt;. Example: T-001.",IF(COUNTIFS('Exits'!$A$9:$A$608,A456)&lt;&gt;1,"Exit ID is duplicated",IF(B456="","Enter the parent trade ID",IF(IF(IFERROR(OR(CODE(UPPER(LEFT(B456,1)))&lt;65,CODE(UPPER(LEFT(B456,1)))&gt;90),TRUE),TRUE,OR(NOT(ISTEXT(B456)),LEN(B456)&gt;64,LEN(B456)&lt;&gt;LEN(SUBSTITUTE(B456,"*","")),LEN(B456)&lt;&gt;LEN(SUBSTITUTE(B456,"?","")),LEN(B456)&lt;&gt;LEN(SUBSTITUTE(B456,"~","")),LEN(B456)&lt;&gt;LEN(SUBSTITUTE(B456,"=","")),LEN(B456)&lt;&gt;LEN(SUBSTITUTE(B456,"&lt;","")),LEN(B456)&lt;&gt;LEN(SUBSTITUTE(B456,"&gt;","")))),"IDs: text starting with A–Z, up to 64 characters; do not use *, ?, ~, =, &lt; or &gt;. Example: T-001.",IF(COUNTIFS('Trades'!$A$9:$A$208,B456)&lt;&gt;1,"Parent trade ID must match one Trades row",IF(NOT(ISNUMBER(C456)),"Enter a valid closing date/time",IF(OR(C456&lt;1,C456&gt;2958465),"Enter a valid closing date/time",IF(NOT(ISNUMBER(D456)),"Enter a positive closed quantity",IF(OR(D456&lt;=0,D456&gt;1000000,ROUND(D456,8)&lt;&gt;D456),"Enter a positive closed quantity",IF(NOT(ISNUMBER(INDEX('Trades'!$D$9:$D$208,MATCH(B456,'Trades'!$A$9:$A$208,0)))),"Enter a valid opening date/time",IF(C456&lt;INDEX('Trades'!$D$9:$D$208,MATCH(B456,'Trades'!$A$9:$A$208,0)),"Exit precedes the opening",IF(AND(E456&lt;&gt;"",OR(NOT(ISNUMBER(E456)),E456&lt;=0)),"Enter a positive price or leave blank",IF(AND(F456&lt;&gt;"",NOT(ISNUMBER(F456))),"Gross P&amp;L must be numeric or blank",IF(AND(ISNUMBER(F456),OR(ABS(F456)&gt;1000000000,ROUND(F456,2)&lt;&gt;F456)),"Money: at most 2 decimals; absolute input value ≤ 1,000,000,000.",""))))))))))))))))</x:f>
      </x:c>
      <x:c r="I456" s="29" t="str">
        <x:f>IF(ISNUMBER(D456),ROUND(D456,8),"")</x:f>
      </x:c>
      <x:c r="J456" s="29" t="n">
        <x:f>IF(ISNUMBER(F456),1,0)</x:f>
        <x:v>0</x:v>
      </x:c>
      <x:c r="K456" s="29" t="n">
        <x:f>IF(COUNTA(A456:F456)=0,0,1)</x:f>
        <x:v>0</x:v>
      </x:c>
    </x:row>
    <x:row r="457" ht="36" customHeight="1">
      <x:c r="A457" s="34"/>
      <x:c r="B457" s="34"/>
      <x:c r="C457" s="35"/>
      <x:c r="D457" s="36"/>
      <x:c r="E457" s="36"/>
      <x:c r="F457" s="37"/>
      <x:c r="G457" s="38" t="n">
        <x:f>IF(K457=0,0,IF(H457="",1,-1))</x:f>
        <x:v>0</x:v>
      </x:c>
      <x:c r="H457" s="33" t="str">
        <x:f>IF(K457=0,"",IF(A457="","Enter an exit ID",IF(IF(IFERROR(OR(CODE(UPPER(LEFT(A457,1)))&lt;65,CODE(UPPER(LEFT(A457,1)))&gt;90),TRUE),TRUE,OR(NOT(ISTEXT(A457)),LEN(A457)&gt;64,LEN(A457)&lt;&gt;LEN(SUBSTITUTE(A457,"*","")),LEN(A457)&lt;&gt;LEN(SUBSTITUTE(A457,"?","")),LEN(A457)&lt;&gt;LEN(SUBSTITUTE(A457,"~","")),LEN(A457)&lt;&gt;LEN(SUBSTITUTE(A457,"=","")),LEN(A457)&lt;&gt;LEN(SUBSTITUTE(A457,"&lt;","")),LEN(A457)&lt;&gt;LEN(SUBSTITUTE(A457,"&gt;","")))),"IDs: text starting with A–Z, up to 64 characters; do not use *, ?, ~, =, &lt; or &gt;. Example: T-001.",IF(COUNTIFS('Exits'!$A$9:$A$608,A457)&lt;&gt;1,"Exit ID is duplicated",IF(B457="","Enter the parent trade ID",IF(IF(IFERROR(OR(CODE(UPPER(LEFT(B457,1)))&lt;65,CODE(UPPER(LEFT(B457,1)))&gt;90),TRUE),TRUE,OR(NOT(ISTEXT(B457)),LEN(B457)&gt;64,LEN(B457)&lt;&gt;LEN(SUBSTITUTE(B457,"*","")),LEN(B457)&lt;&gt;LEN(SUBSTITUTE(B457,"?","")),LEN(B457)&lt;&gt;LEN(SUBSTITUTE(B457,"~","")),LEN(B457)&lt;&gt;LEN(SUBSTITUTE(B457,"=","")),LEN(B457)&lt;&gt;LEN(SUBSTITUTE(B457,"&lt;","")),LEN(B457)&lt;&gt;LEN(SUBSTITUTE(B457,"&gt;","")))),"IDs: text starting with A–Z, up to 64 characters; do not use *, ?, ~, =, &lt; or &gt;. Example: T-001.",IF(COUNTIFS('Trades'!$A$9:$A$208,B457)&lt;&gt;1,"Parent trade ID must match one Trades row",IF(NOT(ISNUMBER(C457)),"Enter a valid closing date/time",IF(OR(C457&lt;1,C457&gt;2958465),"Enter a valid closing date/time",IF(NOT(ISNUMBER(D457)),"Enter a positive closed quantity",IF(OR(D457&lt;=0,D457&gt;1000000,ROUND(D457,8)&lt;&gt;D457),"Enter a positive closed quantity",IF(NOT(ISNUMBER(INDEX('Trades'!$D$9:$D$208,MATCH(B457,'Trades'!$A$9:$A$208,0)))),"Enter a valid opening date/time",IF(C457&lt;INDEX('Trades'!$D$9:$D$208,MATCH(B457,'Trades'!$A$9:$A$208,0)),"Exit precedes the opening",IF(AND(E457&lt;&gt;"",OR(NOT(ISNUMBER(E457)),E457&lt;=0)),"Enter a positive price or leave blank",IF(AND(F457&lt;&gt;"",NOT(ISNUMBER(F457))),"Gross P&amp;L must be numeric or blank",IF(AND(ISNUMBER(F457),OR(ABS(F457)&gt;1000000000,ROUND(F457,2)&lt;&gt;F457)),"Money: at most 2 decimals; absolute input value ≤ 1,000,000,000.",""))))))))))))))))</x:f>
      </x:c>
      <x:c r="I457" s="29" t="str">
        <x:f>IF(ISNUMBER(D457),ROUND(D457,8),"")</x:f>
      </x:c>
      <x:c r="J457" s="29" t="n">
        <x:f>IF(ISNUMBER(F457),1,0)</x:f>
        <x:v>0</x:v>
      </x:c>
      <x:c r="K457" s="29" t="n">
        <x:f>IF(COUNTA(A457:F457)=0,0,1)</x:f>
        <x:v>0</x:v>
      </x:c>
    </x:row>
    <x:row r="458" ht="36" customHeight="1">
      <x:c r="A458" s="34"/>
      <x:c r="B458" s="34"/>
      <x:c r="C458" s="35"/>
      <x:c r="D458" s="36"/>
      <x:c r="E458" s="36"/>
      <x:c r="F458" s="37"/>
      <x:c r="G458" s="38" t="n">
        <x:f>IF(K458=0,0,IF(H458="",1,-1))</x:f>
        <x:v>0</x:v>
      </x:c>
      <x:c r="H458" s="33" t="str">
        <x:f>IF(K458=0,"",IF(A458="","Enter an exit ID",IF(IF(IFERROR(OR(CODE(UPPER(LEFT(A458,1)))&lt;65,CODE(UPPER(LEFT(A458,1)))&gt;90),TRUE),TRUE,OR(NOT(ISTEXT(A458)),LEN(A458)&gt;64,LEN(A458)&lt;&gt;LEN(SUBSTITUTE(A458,"*","")),LEN(A458)&lt;&gt;LEN(SUBSTITUTE(A458,"?","")),LEN(A458)&lt;&gt;LEN(SUBSTITUTE(A458,"~","")),LEN(A458)&lt;&gt;LEN(SUBSTITUTE(A458,"=","")),LEN(A458)&lt;&gt;LEN(SUBSTITUTE(A458,"&lt;","")),LEN(A458)&lt;&gt;LEN(SUBSTITUTE(A458,"&gt;","")))),"IDs: text starting with A–Z, up to 64 characters; do not use *, ?, ~, =, &lt; or &gt;. Example: T-001.",IF(COUNTIFS('Exits'!$A$9:$A$608,A458)&lt;&gt;1,"Exit ID is duplicated",IF(B458="","Enter the parent trade ID",IF(IF(IFERROR(OR(CODE(UPPER(LEFT(B458,1)))&lt;65,CODE(UPPER(LEFT(B458,1)))&gt;90),TRUE),TRUE,OR(NOT(ISTEXT(B458)),LEN(B458)&gt;64,LEN(B458)&lt;&gt;LEN(SUBSTITUTE(B458,"*","")),LEN(B458)&lt;&gt;LEN(SUBSTITUTE(B458,"?","")),LEN(B458)&lt;&gt;LEN(SUBSTITUTE(B458,"~","")),LEN(B458)&lt;&gt;LEN(SUBSTITUTE(B458,"=","")),LEN(B458)&lt;&gt;LEN(SUBSTITUTE(B458,"&lt;","")),LEN(B458)&lt;&gt;LEN(SUBSTITUTE(B458,"&gt;","")))),"IDs: text starting with A–Z, up to 64 characters; do not use *, ?, ~, =, &lt; or &gt;. Example: T-001.",IF(COUNTIFS('Trades'!$A$9:$A$208,B458)&lt;&gt;1,"Parent trade ID must match one Trades row",IF(NOT(ISNUMBER(C458)),"Enter a valid closing date/time",IF(OR(C458&lt;1,C458&gt;2958465),"Enter a valid closing date/time",IF(NOT(ISNUMBER(D458)),"Enter a positive closed quantity",IF(OR(D458&lt;=0,D458&gt;1000000,ROUND(D458,8)&lt;&gt;D458),"Enter a positive closed quantity",IF(NOT(ISNUMBER(INDEX('Trades'!$D$9:$D$208,MATCH(B458,'Trades'!$A$9:$A$208,0)))),"Enter a valid opening date/time",IF(C458&lt;INDEX('Trades'!$D$9:$D$208,MATCH(B458,'Trades'!$A$9:$A$208,0)),"Exit precedes the opening",IF(AND(E458&lt;&gt;"",OR(NOT(ISNUMBER(E458)),E458&lt;=0)),"Enter a positive price or leave blank",IF(AND(F458&lt;&gt;"",NOT(ISNUMBER(F458))),"Gross P&amp;L must be numeric or blank",IF(AND(ISNUMBER(F458),OR(ABS(F458)&gt;1000000000,ROUND(F458,2)&lt;&gt;F458)),"Money: at most 2 decimals; absolute input value ≤ 1,000,000,000.",""))))))))))))))))</x:f>
      </x:c>
      <x:c r="I458" s="29" t="str">
        <x:f>IF(ISNUMBER(D458),ROUND(D458,8),"")</x:f>
      </x:c>
      <x:c r="J458" s="29" t="n">
        <x:f>IF(ISNUMBER(F458),1,0)</x:f>
        <x:v>0</x:v>
      </x:c>
      <x:c r="K458" s="29" t="n">
        <x:f>IF(COUNTA(A458:F458)=0,0,1)</x:f>
        <x:v>0</x:v>
      </x:c>
    </x:row>
    <x:row r="459" ht="36" customHeight="1">
      <x:c r="A459" s="34"/>
      <x:c r="B459" s="34"/>
      <x:c r="C459" s="35"/>
      <x:c r="D459" s="36"/>
      <x:c r="E459" s="36"/>
      <x:c r="F459" s="37"/>
      <x:c r="G459" s="38" t="n">
        <x:f>IF(K459=0,0,IF(H459="",1,-1))</x:f>
        <x:v>0</x:v>
      </x:c>
      <x:c r="H459" s="33" t="str">
        <x:f>IF(K459=0,"",IF(A459="","Enter an exit ID",IF(IF(IFERROR(OR(CODE(UPPER(LEFT(A459,1)))&lt;65,CODE(UPPER(LEFT(A459,1)))&gt;90),TRUE),TRUE,OR(NOT(ISTEXT(A459)),LEN(A459)&gt;64,LEN(A459)&lt;&gt;LEN(SUBSTITUTE(A459,"*","")),LEN(A459)&lt;&gt;LEN(SUBSTITUTE(A459,"?","")),LEN(A459)&lt;&gt;LEN(SUBSTITUTE(A459,"~","")),LEN(A459)&lt;&gt;LEN(SUBSTITUTE(A459,"=","")),LEN(A459)&lt;&gt;LEN(SUBSTITUTE(A459,"&lt;","")),LEN(A459)&lt;&gt;LEN(SUBSTITUTE(A459,"&gt;","")))),"IDs: text starting with A–Z, up to 64 characters; do not use *, ?, ~, =, &lt; or &gt;. Example: T-001.",IF(COUNTIFS('Exits'!$A$9:$A$608,A459)&lt;&gt;1,"Exit ID is duplicated",IF(B459="","Enter the parent trade ID",IF(IF(IFERROR(OR(CODE(UPPER(LEFT(B459,1)))&lt;65,CODE(UPPER(LEFT(B459,1)))&gt;90),TRUE),TRUE,OR(NOT(ISTEXT(B459)),LEN(B459)&gt;64,LEN(B459)&lt;&gt;LEN(SUBSTITUTE(B459,"*","")),LEN(B459)&lt;&gt;LEN(SUBSTITUTE(B459,"?","")),LEN(B459)&lt;&gt;LEN(SUBSTITUTE(B459,"~","")),LEN(B459)&lt;&gt;LEN(SUBSTITUTE(B459,"=","")),LEN(B459)&lt;&gt;LEN(SUBSTITUTE(B459,"&lt;","")),LEN(B459)&lt;&gt;LEN(SUBSTITUTE(B459,"&gt;","")))),"IDs: text starting with A–Z, up to 64 characters; do not use *, ?, ~, =, &lt; or &gt;. Example: T-001.",IF(COUNTIFS('Trades'!$A$9:$A$208,B459)&lt;&gt;1,"Parent trade ID must match one Trades row",IF(NOT(ISNUMBER(C459)),"Enter a valid closing date/time",IF(OR(C459&lt;1,C459&gt;2958465),"Enter a valid closing date/time",IF(NOT(ISNUMBER(D459)),"Enter a positive closed quantity",IF(OR(D459&lt;=0,D459&gt;1000000,ROUND(D459,8)&lt;&gt;D459),"Enter a positive closed quantity",IF(NOT(ISNUMBER(INDEX('Trades'!$D$9:$D$208,MATCH(B459,'Trades'!$A$9:$A$208,0)))),"Enter a valid opening date/time",IF(C459&lt;INDEX('Trades'!$D$9:$D$208,MATCH(B459,'Trades'!$A$9:$A$208,0)),"Exit precedes the opening",IF(AND(E459&lt;&gt;"",OR(NOT(ISNUMBER(E459)),E459&lt;=0)),"Enter a positive price or leave blank",IF(AND(F459&lt;&gt;"",NOT(ISNUMBER(F459))),"Gross P&amp;L must be numeric or blank",IF(AND(ISNUMBER(F459),OR(ABS(F459)&gt;1000000000,ROUND(F459,2)&lt;&gt;F459)),"Money: at most 2 decimals; absolute input value ≤ 1,000,000,000.",""))))))))))))))))</x:f>
      </x:c>
      <x:c r="I459" s="29" t="str">
        <x:f>IF(ISNUMBER(D459),ROUND(D459,8),"")</x:f>
      </x:c>
      <x:c r="J459" s="29" t="n">
        <x:f>IF(ISNUMBER(F459),1,0)</x:f>
        <x:v>0</x:v>
      </x:c>
      <x:c r="K459" s="29" t="n">
        <x:f>IF(COUNTA(A459:F459)=0,0,1)</x:f>
        <x:v>0</x:v>
      </x:c>
    </x:row>
    <x:row r="460" ht="36" customHeight="1">
      <x:c r="A460" s="34"/>
      <x:c r="B460" s="34"/>
      <x:c r="C460" s="35"/>
      <x:c r="D460" s="36"/>
      <x:c r="E460" s="36"/>
      <x:c r="F460" s="37"/>
      <x:c r="G460" s="38" t="n">
        <x:f>IF(K460=0,0,IF(H460="",1,-1))</x:f>
        <x:v>0</x:v>
      </x:c>
      <x:c r="H460" s="33" t="str">
        <x:f>IF(K460=0,"",IF(A460="","Enter an exit ID",IF(IF(IFERROR(OR(CODE(UPPER(LEFT(A460,1)))&lt;65,CODE(UPPER(LEFT(A460,1)))&gt;90),TRUE),TRUE,OR(NOT(ISTEXT(A460)),LEN(A460)&gt;64,LEN(A460)&lt;&gt;LEN(SUBSTITUTE(A460,"*","")),LEN(A460)&lt;&gt;LEN(SUBSTITUTE(A460,"?","")),LEN(A460)&lt;&gt;LEN(SUBSTITUTE(A460,"~","")),LEN(A460)&lt;&gt;LEN(SUBSTITUTE(A460,"=","")),LEN(A460)&lt;&gt;LEN(SUBSTITUTE(A460,"&lt;","")),LEN(A460)&lt;&gt;LEN(SUBSTITUTE(A460,"&gt;","")))),"IDs: text starting with A–Z, up to 64 characters; do not use *, ?, ~, =, &lt; or &gt;. Example: T-001.",IF(COUNTIFS('Exits'!$A$9:$A$608,A460)&lt;&gt;1,"Exit ID is duplicated",IF(B460="","Enter the parent trade ID",IF(IF(IFERROR(OR(CODE(UPPER(LEFT(B460,1)))&lt;65,CODE(UPPER(LEFT(B460,1)))&gt;90),TRUE),TRUE,OR(NOT(ISTEXT(B460)),LEN(B460)&gt;64,LEN(B460)&lt;&gt;LEN(SUBSTITUTE(B460,"*","")),LEN(B460)&lt;&gt;LEN(SUBSTITUTE(B460,"?","")),LEN(B460)&lt;&gt;LEN(SUBSTITUTE(B460,"~","")),LEN(B460)&lt;&gt;LEN(SUBSTITUTE(B460,"=","")),LEN(B460)&lt;&gt;LEN(SUBSTITUTE(B460,"&lt;","")),LEN(B460)&lt;&gt;LEN(SUBSTITUTE(B460,"&gt;","")))),"IDs: text starting with A–Z, up to 64 characters; do not use *, ?, ~, =, &lt; or &gt;. Example: T-001.",IF(COUNTIFS('Trades'!$A$9:$A$208,B460)&lt;&gt;1,"Parent trade ID must match one Trades row",IF(NOT(ISNUMBER(C460)),"Enter a valid closing date/time",IF(OR(C460&lt;1,C460&gt;2958465),"Enter a valid closing date/time",IF(NOT(ISNUMBER(D460)),"Enter a positive closed quantity",IF(OR(D460&lt;=0,D460&gt;1000000,ROUND(D460,8)&lt;&gt;D460),"Enter a positive closed quantity",IF(NOT(ISNUMBER(INDEX('Trades'!$D$9:$D$208,MATCH(B460,'Trades'!$A$9:$A$208,0)))),"Enter a valid opening date/time",IF(C460&lt;INDEX('Trades'!$D$9:$D$208,MATCH(B460,'Trades'!$A$9:$A$208,0)),"Exit precedes the opening",IF(AND(E460&lt;&gt;"",OR(NOT(ISNUMBER(E460)),E460&lt;=0)),"Enter a positive price or leave blank",IF(AND(F460&lt;&gt;"",NOT(ISNUMBER(F460))),"Gross P&amp;L must be numeric or blank",IF(AND(ISNUMBER(F460),OR(ABS(F460)&gt;1000000000,ROUND(F460,2)&lt;&gt;F460)),"Money: at most 2 decimals; absolute input value ≤ 1,000,000,000.",""))))))))))))))))</x:f>
      </x:c>
      <x:c r="I460" s="29" t="str">
        <x:f>IF(ISNUMBER(D460),ROUND(D460,8),"")</x:f>
      </x:c>
      <x:c r="J460" s="29" t="n">
        <x:f>IF(ISNUMBER(F460),1,0)</x:f>
        <x:v>0</x:v>
      </x:c>
      <x:c r="K460" s="29" t="n">
        <x:f>IF(COUNTA(A460:F460)=0,0,1)</x:f>
        <x:v>0</x:v>
      </x:c>
    </x:row>
    <x:row r="461" ht="36" customHeight="1">
      <x:c r="A461" s="34"/>
      <x:c r="B461" s="34"/>
      <x:c r="C461" s="35"/>
      <x:c r="D461" s="36"/>
      <x:c r="E461" s="36"/>
      <x:c r="F461" s="37"/>
      <x:c r="G461" s="38" t="n">
        <x:f>IF(K461=0,0,IF(H461="",1,-1))</x:f>
        <x:v>0</x:v>
      </x:c>
      <x:c r="H461" s="33" t="str">
        <x:f>IF(K461=0,"",IF(A461="","Enter an exit ID",IF(IF(IFERROR(OR(CODE(UPPER(LEFT(A461,1)))&lt;65,CODE(UPPER(LEFT(A461,1)))&gt;90),TRUE),TRUE,OR(NOT(ISTEXT(A461)),LEN(A461)&gt;64,LEN(A461)&lt;&gt;LEN(SUBSTITUTE(A461,"*","")),LEN(A461)&lt;&gt;LEN(SUBSTITUTE(A461,"?","")),LEN(A461)&lt;&gt;LEN(SUBSTITUTE(A461,"~","")),LEN(A461)&lt;&gt;LEN(SUBSTITUTE(A461,"=","")),LEN(A461)&lt;&gt;LEN(SUBSTITUTE(A461,"&lt;","")),LEN(A461)&lt;&gt;LEN(SUBSTITUTE(A461,"&gt;","")))),"IDs: text starting with A–Z, up to 64 characters; do not use *, ?, ~, =, &lt; or &gt;. Example: T-001.",IF(COUNTIFS('Exits'!$A$9:$A$608,A461)&lt;&gt;1,"Exit ID is duplicated",IF(B461="","Enter the parent trade ID",IF(IF(IFERROR(OR(CODE(UPPER(LEFT(B461,1)))&lt;65,CODE(UPPER(LEFT(B461,1)))&gt;90),TRUE),TRUE,OR(NOT(ISTEXT(B461)),LEN(B461)&gt;64,LEN(B461)&lt;&gt;LEN(SUBSTITUTE(B461,"*","")),LEN(B461)&lt;&gt;LEN(SUBSTITUTE(B461,"?","")),LEN(B461)&lt;&gt;LEN(SUBSTITUTE(B461,"~","")),LEN(B461)&lt;&gt;LEN(SUBSTITUTE(B461,"=","")),LEN(B461)&lt;&gt;LEN(SUBSTITUTE(B461,"&lt;","")),LEN(B461)&lt;&gt;LEN(SUBSTITUTE(B461,"&gt;","")))),"IDs: text starting with A–Z, up to 64 characters; do not use *, ?, ~, =, &lt; or &gt;. Example: T-001.",IF(COUNTIFS('Trades'!$A$9:$A$208,B461)&lt;&gt;1,"Parent trade ID must match one Trades row",IF(NOT(ISNUMBER(C461)),"Enter a valid closing date/time",IF(OR(C461&lt;1,C461&gt;2958465),"Enter a valid closing date/time",IF(NOT(ISNUMBER(D461)),"Enter a positive closed quantity",IF(OR(D461&lt;=0,D461&gt;1000000,ROUND(D461,8)&lt;&gt;D461),"Enter a positive closed quantity",IF(NOT(ISNUMBER(INDEX('Trades'!$D$9:$D$208,MATCH(B461,'Trades'!$A$9:$A$208,0)))),"Enter a valid opening date/time",IF(C461&lt;INDEX('Trades'!$D$9:$D$208,MATCH(B461,'Trades'!$A$9:$A$208,0)),"Exit precedes the opening",IF(AND(E461&lt;&gt;"",OR(NOT(ISNUMBER(E461)),E461&lt;=0)),"Enter a positive price or leave blank",IF(AND(F461&lt;&gt;"",NOT(ISNUMBER(F461))),"Gross P&amp;L must be numeric or blank",IF(AND(ISNUMBER(F461),OR(ABS(F461)&gt;1000000000,ROUND(F461,2)&lt;&gt;F461)),"Money: at most 2 decimals; absolute input value ≤ 1,000,000,000.",""))))))))))))))))</x:f>
      </x:c>
      <x:c r="I461" s="29" t="str">
        <x:f>IF(ISNUMBER(D461),ROUND(D461,8),"")</x:f>
      </x:c>
      <x:c r="J461" s="29" t="n">
        <x:f>IF(ISNUMBER(F461),1,0)</x:f>
        <x:v>0</x:v>
      </x:c>
      <x:c r="K461" s="29" t="n">
        <x:f>IF(COUNTA(A461:F461)=0,0,1)</x:f>
        <x:v>0</x:v>
      </x:c>
    </x:row>
    <x:row r="462" ht="36" customHeight="1">
      <x:c r="A462" s="34"/>
      <x:c r="B462" s="34"/>
      <x:c r="C462" s="35"/>
      <x:c r="D462" s="36"/>
      <x:c r="E462" s="36"/>
      <x:c r="F462" s="37"/>
      <x:c r="G462" s="38" t="n">
        <x:f>IF(K462=0,0,IF(H462="",1,-1))</x:f>
        <x:v>0</x:v>
      </x:c>
      <x:c r="H462" s="33" t="str">
        <x:f>IF(K462=0,"",IF(A462="","Enter an exit ID",IF(IF(IFERROR(OR(CODE(UPPER(LEFT(A462,1)))&lt;65,CODE(UPPER(LEFT(A462,1)))&gt;90),TRUE),TRUE,OR(NOT(ISTEXT(A462)),LEN(A462)&gt;64,LEN(A462)&lt;&gt;LEN(SUBSTITUTE(A462,"*","")),LEN(A462)&lt;&gt;LEN(SUBSTITUTE(A462,"?","")),LEN(A462)&lt;&gt;LEN(SUBSTITUTE(A462,"~","")),LEN(A462)&lt;&gt;LEN(SUBSTITUTE(A462,"=","")),LEN(A462)&lt;&gt;LEN(SUBSTITUTE(A462,"&lt;","")),LEN(A462)&lt;&gt;LEN(SUBSTITUTE(A462,"&gt;","")))),"IDs: text starting with A–Z, up to 64 characters; do not use *, ?, ~, =, &lt; or &gt;. Example: T-001.",IF(COUNTIFS('Exits'!$A$9:$A$608,A462)&lt;&gt;1,"Exit ID is duplicated",IF(B462="","Enter the parent trade ID",IF(IF(IFERROR(OR(CODE(UPPER(LEFT(B462,1)))&lt;65,CODE(UPPER(LEFT(B462,1)))&gt;90),TRUE),TRUE,OR(NOT(ISTEXT(B462)),LEN(B462)&gt;64,LEN(B462)&lt;&gt;LEN(SUBSTITUTE(B462,"*","")),LEN(B462)&lt;&gt;LEN(SUBSTITUTE(B462,"?","")),LEN(B462)&lt;&gt;LEN(SUBSTITUTE(B462,"~","")),LEN(B462)&lt;&gt;LEN(SUBSTITUTE(B462,"=","")),LEN(B462)&lt;&gt;LEN(SUBSTITUTE(B462,"&lt;","")),LEN(B462)&lt;&gt;LEN(SUBSTITUTE(B462,"&gt;","")))),"IDs: text starting with A–Z, up to 64 characters; do not use *, ?, ~, =, &lt; or &gt;. Example: T-001.",IF(COUNTIFS('Trades'!$A$9:$A$208,B462)&lt;&gt;1,"Parent trade ID must match one Trades row",IF(NOT(ISNUMBER(C462)),"Enter a valid closing date/time",IF(OR(C462&lt;1,C462&gt;2958465),"Enter a valid closing date/time",IF(NOT(ISNUMBER(D462)),"Enter a positive closed quantity",IF(OR(D462&lt;=0,D462&gt;1000000,ROUND(D462,8)&lt;&gt;D462),"Enter a positive closed quantity",IF(NOT(ISNUMBER(INDEX('Trades'!$D$9:$D$208,MATCH(B462,'Trades'!$A$9:$A$208,0)))),"Enter a valid opening date/time",IF(C462&lt;INDEX('Trades'!$D$9:$D$208,MATCH(B462,'Trades'!$A$9:$A$208,0)),"Exit precedes the opening",IF(AND(E462&lt;&gt;"",OR(NOT(ISNUMBER(E462)),E462&lt;=0)),"Enter a positive price or leave blank",IF(AND(F462&lt;&gt;"",NOT(ISNUMBER(F462))),"Gross P&amp;L must be numeric or blank",IF(AND(ISNUMBER(F462),OR(ABS(F462)&gt;1000000000,ROUND(F462,2)&lt;&gt;F462)),"Money: at most 2 decimals; absolute input value ≤ 1,000,000,000.",""))))))))))))))))</x:f>
      </x:c>
      <x:c r="I462" s="29" t="str">
        <x:f>IF(ISNUMBER(D462),ROUND(D462,8),"")</x:f>
      </x:c>
      <x:c r="J462" s="29" t="n">
        <x:f>IF(ISNUMBER(F462),1,0)</x:f>
        <x:v>0</x:v>
      </x:c>
      <x:c r="K462" s="29" t="n">
        <x:f>IF(COUNTA(A462:F462)=0,0,1)</x:f>
        <x:v>0</x:v>
      </x:c>
    </x:row>
    <x:row r="463" ht="36" customHeight="1">
      <x:c r="A463" s="34"/>
      <x:c r="B463" s="34"/>
      <x:c r="C463" s="35"/>
      <x:c r="D463" s="36"/>
      <x:c r="E463" s="36"/>
      <x:c r="F463" s="37"/>
      <x:c r="G463" s="38" t="n">
        <x:f>IF(K463=0,0,IF(H463="",1,-1))</x:f>
        <x:v>0</x:v>
      </x:c>
      <x:c r="H463" s="33" t="str">
        <x:f>IF(K463=0,"",IF(A463="","Enter an exit ID",IF(IF(IFERROR(OR(CODE(UPPER(LEFT(A463,1)))&lt;65,CODE(UPPER(LEFT(A463,1)))&gt;90),TRUE),TRUE,OR(NOT(ISTEXT(A463)),LEN(A463)&gt;64,LEN(A463)&lt;&gt;LEN(SUBSTITUTE(A463,"*","")),LEN(A463)&lt;&gt;LEN(SUBSTITUTE(A463,"?","")),LEN(A463)&lt;&gt;LEN(SUBSTITUTE(A463,"~","")),LEN(A463)&lt;&gt;LEN(SUBSTITUTE(A463,"=","")),LEN(A463)&lt;&gt;LEN(SUBSTITUTE(A463,"&lt;","")),LEN(A463)&lt;&gt;LEN(SUBSTITUTE(A463,"&gt;","")))),"IDs: text starting with A–Z, up to 64 characters; do not use *, ?, ~, =, &lt; or &gt;. Example: T-001.",IF(COUNTIFS('Exits'!$A$9:$A$608,A463)&lt;&gt;1,"Exit ID is duplicated",IF(B463="","Enter the parent trade ID",IF(IF(IFERROR(OR(CODE(UPPER(LEFT(B463,1)))&lt;65,CODE(UPPER(LEFT(B463,1)))&gt;90),TRUE),TRUE,OR(NOT(ISTEXT(B463)),LEN(B463)&gt;64,LEN(B463)&lt;&gt;LEN(SUBSTITUTE(B463,"*","")),LEN(B463)&lt;&gt;LEN(SUBSTITUTE(B463,"?","")),LEN(B463)&lt;&gt;LEN(SUBSTITUTE(B463,"~","")),LEN(B463)&lt;&gt;LEN(SUBSTITUTE(B463,"=","")),LEN(B463)&lt;&gt;LEN(SUBSTITUTE(B463,"&lt;","")),LEN(B463)&lt;&gt;LEN(SUBSTITUTE(B463,"&gt;","")))),"IDs: text starting with A–Z, up to 64 characters; do not use *, ?, ~, =, &lt; or &gt;. Example: T-001.",IF(COUNTIFS('Trades'!$A$9:$A$208,B463)&lt;&gt;1,"Parent trade ID must match one Trades row",IF(NOT(ISNUMBER(C463)),"Enter a valid closing date/time",IF(OR(C463&lt;1,C463&gt;2958465),"Enter a valid closing date/time",IF(NOT(ISNUMBER(D463)),"Enter a positive closed quantity",IF(OR(D463&lt;=0,D463&gt;1000000,ROUND(D463,8)&lt;&gt;D463),"Enter a positive closed quantity",IF(NOT(ISNUMBER(INDEX('Trades'!$D$9:$D$208,MATCH(B463,'Trades'!$A$9:$A$208,0)))),"Enter a valid opening date/time",IF(C463&lt;INDEX('Trades'!$D$9:$D$208,MATCH(B463,'Trades'!$A$9:$A$208,0)),"Exit precedes the opening",IF(AND(E463&lt;&gt;"",OR(NOT(ISNUMBER(E463)),E463&lt;=0)),"Enter a positive price or leave blank",IF(AND(F463&lt;&gt;"",NOT(ISNUMBER(F463))),"Gross P&amp;L must be numeric or blank",IF(AND(ISNUMBER(F463),OR(ABS(F463)&gt;1000000000,ROUND(F463,2)&lt;&gt;F463)),"Money: at most 2 decimals; absolute input value ≤ 1,000,000,000.",""))))))))))))))))</x:f>
      </x:c>
      <x:c r="I463" s="29" t="str">
        <x:f>IF(ISNUMBER(D463),ROUND(D463,8),"")</x:f>
      </x:c>
      <x:c r="J463" s="29" t="n">
        <x:f>IF(ISNUMBER(F463),1,0)</x:f>
        <x:v>0</x:v>
      </x:c>
      <x:c r="K463" s="29" t="n">
        <x:f>IF(COUNTA(A463:F463)=0,0,1)</x:f>
        <x:v>0</x:v>
      </x:c>
    </x:row>
    <x:row r="464" ht="36" customHeight="1">
      <x:c r="A464" s="34"/>
      <x:c r="B464" s="34"/>
      <x:c r="C464" s="35"/>
      <x:c r="D464" s="36"/>
      <x:c r="E464" s="36"/>
      <x:c r="F464" s="37"/>
      <x:c r="G464" s="38" t="n">
        <x:f>IF(K464=0,0,IF(H464="",1,-1))</x:f>
        <x:v>0</x:v>
      </x:c>
      <x:c r="H464" s="33" t="str">
        <x:f>IF(K464=0,"",IF(A464="","Enter an exit ID",IF(IF(IFERROR(OR(CODE(UPPER(LEFT(A464,1)))&lt;65,CODE(UPPER(LEFT(A464,1)))&gt;90),TRUE),TRUE,OR(NOT(ISTEXT(A464)),LEN(A464)&gt;64,LEN(A464)&lt;&gt;LEN(SUBSTITUTE(A464,"*","")),LEN(A464)&lt;&gt;LEN(SUBSTITUTE(A464,"?","")),LEN(A464)&lt;&gt;LEN(SUBSTITUTE(A464,"~","")),LEN(A464)&lt;&gt;LEN(SUBSTITUTE(A464,"=","")),LEN(A464)&lt;&gt;LEN(SUBSTITUTE(A464,"&lt;","")),LEN(A464)&lt;&gt;LEN(SUBSTITUTE(A464,"&gt;","")))),"IDs: text starting with A–Z, up to 64 characters; do not use *, ?, ~, =, &lt; or &gt;. Example: T-001.",IF(COUNTIFS('Exits'!$A$9:$A$608,A464)&lt;&gt;1,"Exit ID is duplicated",IF(B464="","Enter the parent trade ID",IF(IF(IFERROR(OR(CODE(UPPER(LEFT(B464,1)))&lt;65,CODE(UPPER(LEFT(B464,1)))&gt;90),TRUE),TRUE,OR(NOT(ISTEXT(B464)),LEN(B464)&gt;64,LEN(B464)&lt;&gt;LEN(SUBSTITUTE(B464,"*","")),LEN(B464)&lt;&gt;LEN(SUBSTITUTE(B464,"?","")),LEN(B464)&lt;&gt;LEN(SUBSTITUTE(B464,"~","")),LEN(B464)&lt;&gt;LEN(SUBSTITUTE(B464,"=","")),LEN(B464)&lt;&gt;LEN(SUBSTITUTE(B464,"&lt;","")),LEN(B464)&lt;&gt;LEN(SUBSTITUTE(B464,"&gt;","")))),"IDs: text starting with A–Z, up to 64 characters; do not use *, ?, ~, =, &lt; or &gt;. Example: T-001.",IF(COUNTIFS('Trades'!$A$9:$A$208,B464)&lt;&gt;1,"Parent trade ID must match one Trades row",IF(NOT(ISNUMBER(C464)),"Enter a valid closing date/time",IF(OR(C464&lt;1,C464&gt;2958465),"Enter a valid closing date/time",IF(NOT(ISNUMBER(D464)),"Enter a positive closed quantity",IF(OR(D464&lt;=0,D464&gt;1000000,ROUND(D464,8)&lt;&gt;D464),"Enter a positive closed quantity",IF(NOT(ISNUMBER(INDEX('Trades'!$D$9:$D$208,MATCH(B464,'Trades'!$A$9:$A$208,0)))),"Enter a valid opening date/time",IF(C464&lt;INDEX('Trades'!$D$9:$D$208,MATCH(B464,'Trades'!$A$9:$A$208,0)),"Exit precedes the opening",IF(AND(E464&lt;&gt;"",OR(NOT(ISNUMBER(E464)),E464&lt;=0)),"Enter a positive price or leave blank",IF(AND(F464&lt;&gt;"",NOT(ISNUMBER(F464))),"Gross P&amp;L must be numeric or blank",IF(AND(ISNUMBER(F464),OR(ABS(F464)&gt;1000000000,ROUND(F464,2)&lt;&gt;F464)),"Money: at most 2 decimals; absolute input value ≤ 1,000,000,000.",""))))))))))))))))</x:f>
      </x:c>
      <x:c r="I464" s="29" t="str">
        <x:f>IF(ISNUMBER(D464),ROUND(D464,8),"")</x:f>
      </x:c>
      <x:c r="J464" s="29" t="n">
        <x:f>IF(ISNUMBER(F464),1,0)</x:f>
        <x:v>0</x:v>
      </x:c>
      <x:c r="K464" s="29" t="n">
        <x:f>IF(COUNTA(A464:F464)=0,0,1)</x:f>
        <x:v>0</x:v>
      </x:c>
    </x:row>
    <x:row r="465" ht="36" customHeight="1">
      <x:c r="A465" s="34"/>
      <x:c r="B465" s="34"/>
      <x:c r="C465" s="35"/>
      <x:c r="D465" s="36"/>
      <x:c r="E465" s="36"/>
      <x:c r="F465" s="37"/>
      <x:c r="G465" s="38" t="n">
        <x:f>IF(K465=0,0,IF(H465="",1,-1))</x:f>
        <x:v>0</x:v>
      </x:c>
      <x:c r="H465" s="33" t="str">
        <x:f>IF(K465=0,"",IF(A465="","Enter an exit ID",IF(IF(IFERROR(OR(CODE(UPPER(LEFT(A465,1)))&lt;65,CODE(UPPER(LEFT(A465,1)))&gt;90),TRUE),TRUE,OR(NOT(ISTEXT(A465)),LEN(A465)&gt;64,LEN(A465)&lt;&gt;LEN(SUBSTITUTE(A465,"*","")),LEN(A465)&lt;&gt;LEN(SUBSTITUTE(A465,"?","")),LEN(A465)&lt;&gt;LEN(SUBSTITUTE(A465,"~","")),LEN(A465)&lt;&gt;LEN(SUBSTITUTE(A465,"=","")),LEN(A465)&lt;&gt;LEN(SUBSTITUTE(A465,"&lt;","")),LEN(A465)&lt;&gt;LEN(SUBSTITUTE(A465,"&gt;","")))),"IDs: text starting with A–Z, up to 64 characters; do not use *, ?, ~, =, &lt; or &gt;. Example: T-001.",IF(COUNTIFS('Exits'!$A$9:$A$608,A465)&lt;&gt;1,"Exit ID is duplicated",IF(B465="","Enter the parent trade ID",IF(IF(IFERROR(OR(CODE(UPPER(LEFT(B465,1)))&lt;65,CODE(UPPER(LEFT(B465,1)))&gt;90),TRUE),TRUE,OR(NOT(ISTEXT(B465)),LEN(B465)&gt;64,LEN(B465)&lt;&gt;LEN(SUBSTITUTE(B465,"*","")),LEN(B465)&lt;&gt;LEN(SUBSTITUTE(B465,"?","")),LEN(B465)&lt;&gt;LEN(SUBSTITUTE(B465,"~","")),LEN(B465)&lt;&gt;LEN(SUBSTITUTE(B465,"=","")),LEN(B465)&lt;&gt;LEN(SUBSTITUTE(B465,"&lt;","")),LEN(B465)&lt;&gt;LEN(SUBSTITUTE(B465,"&gt;","")))),"IDs: text starting with A–Z, up to 64 characters; do not use *, ?, ~, =, &lt; or &gt;. Example: T-001.",IF(COUNTIFS('Trades'!$A$9:$A$208,B465)&lt;&gt;1,"Parent trade ID must match one Trades row",IF(NOT(ISNUMBER(C465)),"Enter a valid closing date/time",IF(OR(C465&lt;1,C465&gt;2958465),"Enter a valid closing date/time",IF(NOT(ISNUMBER(D465)),"Enter a positive closed quantity",IF(OR(D465&lt;=0,D465&gt;1000000,ROUND(D465,8)&lt;&gt;D465),"Enter a positive closed quantity",IF(NOT(ISNUMBER(INDEX('Trades'!$D$9:$D$208,MATCH(B465,'Trades'!$A$9:$A$208,0)))),"Enter a valid opening date/time",IF(C465&lt;INDEX('Trades'!$D$9:$D$208,MATCH(B465,'Trades'!$A$9:$A$208,0)),"Exit precedes the opening",IF(AND(E465&lt;&gt;"",OR(NOT(ISNUMBER(E465)),E465&lt;=0)),"Enter a positive price or leave blank",IF(AND(F465&lt;&gt;"",NOT(ISNUMBER(F465))),"Gross P&amp;L must be numeric or blank",IF(AND(ISNUMBER(F465),OR(ABS(F465)&gt;1000000000,ROUND(F465,2)&lt;&gt;F465)),"Money: at most 2 decimals; absolute input value ≤ 1,000,000,000.",""))))))))))))))))</x:f>
      </x:c>
      <x:c r="I465" s="29" t="str">
        <x:f>IF(ISNUMBER(D465),ROUND(D465,8),"")</x:f>
      </x:c>
      <x:c r="J465" s="29" t="n">
        <x:f>IF(ISNUMBER(F465),1,0)</x:f>
        <x:v>0</x:v>
      </x:c>
      <x:c r="K465" s="29" t="n">
        <x:f>IF(COUNTA(A465:F465)=0,0,1)</x:f>
        <x:v>0</x:v>
      </x:c>
    </x:row>
    <x:row r="466" ht="36" customHeight="1">
      <x:c r="A466" s="34"/>
      <x:c r="B466" s="34"/>
      <x:c r="C466" s="35"/>
      <x:c r="D466" s="36"/>
      <x:c r="E466" s="36"/>
      <x:c r="F466" s="37"/>
      <x:c r="G466" s="38" t="n">
        <x:f>IF(K466=0,0,IF(H466="",1,-1))</x:f>
        <x:v>0</x:v>
      </x:c>
      <x:c r="H466" s="33" t="str">
        <x:f>IF(K466=0,"",IF(A466="","Enter an exit ID",IF(IF(IFERROR(OR(CODE(UPPER(LEFT(A466,1)))&lt;65,CODE(UPPER(LEFT(A466,1)))&gt;90),TRUE),TRUE,OR(NOT(ISTEXT(A466)),LEN(A466)&gt;64,LEN(A466)&lt;&gt;LEN(SUBSTITUTE(A466,"*","")),LEN(A466)&lt;&gt;LEN(SUBSTITUTE(A466,"?","")),LEN(A466)&lt;&gt;LEN(SUBSTITUTE(A466,"~","")),LEN(A466)&lt;&gt;LEN(SUBSTITUTE(A466,"=","")),LEN(A466)&lt;&gt;LEN(SUBSTITUTE(A466,"&lt;","")),LEN(A466)&lt;&gt;LEN(SUBSTITUTE(A466,"&gt;","")))),"IDs: text starting with A–Z, up to 64 characters; do not use *, ?, ~, =, &lt; or &gt;. Example: T-001.",IF(COUNTIFS('Exits'!$A$9:$A$608,A466)&lt;&gt;1,"Exit ID is duplicated",IF(B466="","Enter the parent trade ID",IF(IF(IFERROR(OR(CODE(UPPER(LEFT(B466,1)))&lt;65,CODE(UPPER(LEFT(B466,1)))&gt;90),TRUE),TRUE,OR(NOT(ISTEXT(B466)),LEN(B466)&gt;64,LEN(B466)&lt;&gt;LEN(SUBSTITUTE(B466,"*","")),LEN(B466)&lt;&gt;LEN(SUBSTITUTE(B466,"?","")),LEN(B466)&lt;&gt;LEN(SUBSTITUTE(B466,"~","")),LEN(B466)&lt;&gt;LEN(SUBSTITUTE(B466,"=","")),LEN(B466)&lt;&gt;LEN(SUBSTITUTE(B466,"&lt;","")),LEN(B466)&lt;&gt;LEN(SUBSTITUTE(B466,"&gt;","")))),"IDs: text starting with A–Z, up to 64 characters; do not use *, ?, ~, =, &lt; or &gt;. Example: T-001.",IF(COUNTIFS('Trades'!$A$9:$A$208,B466)&lt;&gt;1,"Parent trade ID must match one Trades row",IF(NOT(ISNUMBER(C466)),"Enter a valid closing date/time",IF(OR(C466&lt;1,C466&gt;2958465),"Enter a valid closing date/time",IF(NOT(ISNUMBER(D466)),"Enter a positive closed quantity",IF(OR(D466&lt;=0,D466&gt;1000000,ROUND(D466,8)&lt;&gt;D466),"Enter a positive closed quantity",IF(NOT(ISNUMBER(INDEX('Trades'!$D$9:$D$208,MATCH(B466,'Trades'!$A$9:$A$208,0)))),"Enter a valid opening date/time",IF(C466&lt;INDEX('Trades'!$D$9:$D$208,MATCH(B466,'Trades'!$A$9:$A$208,0)),"Exit precedes the opening",IF(AND(E466&lt;&gt;"",OR(NOT(ISNUMBER(E466)),E466&lt;=0)),"Enter a positive price or leave blank",IF(AND(F466&lt;&gt;"",NOT(ISNUMBER(F466))),"Gross P&amp;L must be numeric or blank",IF(AND(ISNUMBER(F466),OR(ABS(F466)&gt;1000000000,ROUND(F466,2)&lt;&gt;F466)),"Money: at most 2 decimals; absolute input value ≤ 1,000,000,000.",""))))))))))))))))</x:f>
      </x:c>
      <x:c r="I466" s="29" t="str">
        <x:f>IF(ISNUMBER(D466),ROUND(D466,8),"")</x:f>
      </x:c>
      <x:c r="J466" s="29" t="n">
        <x:f>IF(ISNUMBER(F466),1,0)</x:f>
        <x:v>0</x:v>
      </x:c>
      <x:c r="K466" s="29" t="n">
        <x:f>IF(COUNTA(A466:F466)=0,0,1)</x:f>
        <x:v>0</x:v>
      </x:c>
    </x:row>
    <x:row r="467" ht="36" customHeight="1">
      <x:c r="A467" s="34"/>
      <x:c r="B467" s="34"/>
      <x:c r="C467" s="35"/>
      <x:c r="D467" s="36"/>
      <x:c r="E467" s="36"/>
      <x:c r="F467" s="37"/>
      <x:c r="G467" s="38" t="n">
        <x:f>IF(K467=0,0,IF(H467="",1,-1))</x:f>
        <x:v>0</x:v>
      </x:c>
      <x:c r="H467" s="33" t="str">
        <x:f>IF(K467=0,"",IF(A467="","Enter an exit ID",IF(IF(IFERROR(OR(CODE(UPPER(LEFT(A467,1)))&lt;65,CODE(UPPER(LEFT(A467,1)))&gt;90),TRUE),TRUE,OR(NOT(ISTEXT(A467)),LEN(A467)&gt;64,LEN(A467)&lt;&gt;LEN(SUBSTITUTE(A467,"*","")),LEN(A467)&lt;&gt;LEN(SUBSTITUTE(A467,"?","")),LEN(A467)&lt;&gt;LEN(SUBSTITUTE(A467,"~","")),LEN(A467)&lt;&gt;LEN(SUBSTITUTE(A467,"=","")),LEN(A467)&lt;&gt;LEN(SUBSTITUTE(A467,"&lt;","")),LEN(A467)&lt;&gt;LEN(SUBSTITUTE(A467,"&gt;","")))),"IDs: text starting with A–Z, up to 64 characters; do not use *, ?, ~, =, &lt; or &gt;. Example: T-001.",IF(COUNTIFS('Exits'!$A$9:$A$608,A467)&lt;&gt;1,"Exit ID is duplicated",IF(B467="","Enter the parent trade ID",IF(IF(IFERROR(OR(CODE(UPPER(LEFT(B467,1)))&lt;65,CODE(UPPER(LEFT(B467,1)))&gt;90),TRUE),TRUE,OR(NOT(ISTEXT(B467)),LEN(B467)&gt;64,LEN(B467)&lt;&gt;LEN(SUBSTITUTE(B467,"*","")),LEN(B467)&lt;&gt;LEN(SUBSTITUTE(B467,"?","")),LEN(B467)&lt;&gt;LEN(SUBSTITUTE(B467,"~","")),LEN(B467)&lt;&gt;LEN(SUBSTITUTE(B467,"=","")),LEN(B467)&lt;&gt;LEN(SUBSTITUTE(B467,"&lt;","")),LEN(B467)&lt;&gt;LEN(SUBSTITUTE(B467,"&gt;","")))),"IDs: text starting with A–Z, up to 64 characters; do not use *, ?, ~, =, &lt; or &gt;. Example: T-001.",IF(COUNTIFS('Trades'!$A$9:$A$208,B467)&lt;&gt;1,"Parent trade ID must match one Trades row",IF(NOT(ISNUMBER(C467)),"Enter a valid closing date/time",IF(OR(C467&lt;1,C467&gt;2958465),"Enter a valid closing date/time",IF(NOT(ISNUMBER(D467)),"Enter a positive closed quantity",IF(OR(D467&lt;=0,D467&gt;1000000,ROUND(D467,8)&lt;&gt;D467),"Enter a positive closed quantity",IF(NOT(ISNUMBER(INDEX('Trades'!$D$9:$D$208,MATCH(B467,'Trades'!$A$9:$A$208,0)))),"Enter a valid opening date/time",IF(C467&lt;INDEX('Trades'!$D$9:$D$208,MATCH(B467,'Trades'!$A$9:$A$208,0)),"Exit precedes the opening",IF(AND(E467&lt;&gt;"",OR(NOT(ISNUMBER(E467)),E467&lt;=0)),"Enter a positive price or leave blank",IF(AND(F467&lt;&gt;"",NOT(ISNUMBER(F467))),"Gross P&amp;L must be numeric or blank",IF(AND(ISNUMBER(F467),OR(ABS(F467)&gt;1000000000,ROUND(F467,2)&lt;&gt;F467)),"Money: at most 2 decimals; absolute input value ≤ 1,000,000,000.",""))))))))))))))))</x:f>
      </x:c>
      <x:c r="I467" s="29" t="str">
        <x:f>IF(ISNUMBER(D467),ROUND(D467,8),"")</x:f>
      </x:c>
      <x:c r="J467" s="29" t="n">
        <x:f>IF(ISNUMBER(F467),1,0)</x:f>
        <x:v>0</x:v>
      </x:c>
      <x:c r="K467" s="29" t="n">
        <x:f>IF(COUNTA(A467:F467)=0,0,1)</x:f>
        <x:v>0</x:v>
      </x:c>
    </x:row>
    <x:row r="468" ht="36" customHeight="1">
      <x:c r="A468" s="34"/>
      <x:c r="B468" s="34"/>
      <x:c r="C468" s="35"/>
      <x:c r="D468" s="36"/>
      <x:c r="E468" s="36"/>
      <x:c r="F468" s="37"/>
      <x:c r="G468" s="38" t="n">
        <x:f>IF(K468=0,0,IF(H468="",1,-1))</x:f>
        <x:v>0</x:v>
      </x:c>
      <x:c r="H468" s="33" t="str">
        <x:f>IF(K468=0,"",IF(A468="","Enter an exit ID",IF(IF(IFERROR(OR(CODE(UPPER(LEFT(A468,1)))&lt;65,CODE(UPPER(LEFT(A468,1)))&gt;90),TRUE),TRUE,OR(NOT(ISTEXT(A468)),LEN(A468)&gt;64,LEN(A468)&lt;&gt;LEN(SUBSTITUTE(A468,"*","")),LEN(A468)&lt;&gt;LEN(SUBSTITUTE(A468,"?","")),LEN(A468)&lt;&gt;LEN(SUBSTITUTE(A468,"~","")),LEN(A468)&lt;&gt;LEN(SUBSTITUTE(A468,"=","")),LEN(A468)&lt;&gt;LEN(SUBSTITUTE(A468,"&lt;","")),LEN(A468)&lt;&gt;LEN(SUBSTITUTE(A468,"&gt;","")))),"IDs: text starting with A–Z, up to 64 characters; do not use *, ?, ~, =, &lt; or &gt;. Example: T-001.",IF(COUNTIFS('Exits'!$A$9:$A$608,A468)&lt;&gt;1,"Exit ID is duplicated",IF(B468="","Enter the parent trade ID",IF(IF(IFERROR(OR(CODE(UPPER(LEFT(B468,1)))&lt;65,CODE(UPPER(LEFT(B468,1)))&gt;90),TRUE),TRUE,OR(NOT(ISTEXT(B468)),LEN(B468)&gt;64,LEN(B468)&lt;&gt;LEN(SUBSTITUTE(B468,"*","")),LEN(B468)&lt;&gt;LEN(SUBSTITUTE(B468,"?","")),LEN(B468)&lt;&gt;LEN(SUBSTITUTE(B468,"~","")),LEN(B468)&lt;&gt;LEN(SUBSTITUTE(B468,"=","")),LEN(B468)&lt;&gt;LEN(SUBSTITUTE(B468,"&lt;","")),LEN(B468)&lt;&gt;LEN(SUBSTITUTE(B468,"&gt;","")))),"IDs: text starting with A–Z, up to 64 characters; do not use *, ?, ~, =, &lt; or &gt;. Example: T-001.",IF(COUNTIFS('Trades'!$A$9:$A$208,B468)&lt;&gt;1,"Parent trade ID must match one Trades row",IF(NOT(ISNUMBER(C468)),"Enter a valid closing date/time",IF(OR(C468&lt;1,C468&gt;2958465),"Enter a valid closing date/time",IF(NOT(ISNUMBER(D468)),"Enter a positive closed quantity",IF(OR(D468&lt;=0,D468&gt;1000000,ROUND(D468,8)&lt;&gt;D468),"Enter a positive closed quantity",IF(NOT(ISNUMBER(INDEX('Trades'!$D$9:$D$208,MATCH(B468,'Trades'!$A$9:$A$208,0)))),"Enter a valid opening date/time",IF(C468&lt;INDEX('Trades'!$D$9:$D$208,MATCH(B468,'Trades'!$A$9:$A$208,0)),"Exit precedes the opening",IF(AND(E468&lt;&gt;"",OR(NOT(ISNUMBER(E468)),E468&lt;=0)),"Enter a positive price or leave blank",IF(AND(F468&lt;&gt;"",NOT(ISNUMBER(F468))),"Gross P&amp;L must be numeric or blank",IF(AND(ISNUMBER(F468),OR(ABS(F468)&gt;1000000000,ROUND(F468,2)&lt;&gt;F468)),"Money: at most 2 decimals; absolute input value ≤ 1,000,000,000.",""))))))))))))))))</x:f>
      </x:c>
      <x:c r="I468" s="29" t="str">
        <x:f>IF(ISNUMBER(D468),ROUND(D468,8),"")</x:f>
      </x:c>
      <x:c r="J468" s="29" t="n">
        <x:f>IF(ISNUMBER(F468),1,0)</x:f>
        <x:v>0</x:v>
      </x:c>
      <x:c r="K468" s="29" t="n">
        <x:f>IF(COUNTA(A468:F468)=0,0,1)</x:f>
        <x:v>0</x:v>
      </x:c>
    </x:row>
    <x:row r="469" ht="36" customHeight="1">
      <x:c r="A469" s="34"/>
      <x:c r="B469" s="34"/>
      <x:c r="C469" s="35"/>
      <x:c r="D469" s="36"/>
      <x:c r="E469" s="36"/>
      <x:c r="F469" s="37"/>
      <x:c r="G469" s="38" t="n">
        <x:f>IF(K469=0,0,IF(H469="",1,-1))</x:f>
        <x:v>0</x:v>
      </x:c>
      <x:c r="H469" s="33" t="str">
        <x:f>IF(K469=0,"",IF(A469="","Enter an exit ID",IF(IF(IFERROR(OR(CODE(UPPER(LEFT(A469,1)))&lt;65,CODE(UPPER(LEFT(A469,1)))&gt;90),TRUE),TRUE,OR(NOT(ISTEXT(A469)),LEN(A469)&gt;64,LEN(A469)&lt;&gt;LEN(SUBSTITUTE(A469,"*","")),LEN(A469)&lt;&gt;LEN(SUBSTITUTE(A469,"?","")),LEN(A469)&lt;&gt;LEN(SUBSTITUTE(A469,"~","")),LEN(A469)&lt;&gt;LEN(SUBSTITUTE(A469,"=","")),LEN(A469)&lt;&gt;LEN(SUBSTITUTE(A469,"&lt;","")),LEN(A469)&lt;&gt;LEN(SUBSTITUTE(A469,"&gt;","")))),"IDs: text starting with A–Z, up to 64 characters; do not use *, ?, ~, =, &lt; or &gt;. Example: T-001.",IF(COUNTIFS('Exits'!$A$9:$A$608,A469)&lt;&gt;1,"Exit ID is duplicated",IF(B469="","Enter the parent trade ID",IF(IF(IFERROR(OR(CODE(UPPER(LEFT(B469,1)))&lt;65,CODE(UPPER(LEFT(B469,1)))&gt;90),TRUE),TRUE,OR(NOT(ISTEXT(B469)),LEN(B469)&gt;64,LEN(B469)&lt;&gt;LEN(SUBSTITUTE(B469,"*","")),LEN(B469)&lt;&gt;LEN(SUBSTITUTE(B469,"?","")),LEN(B469)&lt;&gt;LEN(SUBSTITUTE(B469,"~","")),LEN(B469)&lt;&gt;LEN(SUBSTITUTE(B469,"=","")),LEN(B469)&lt;&gt;LEN(SUBSTITUTE(B469,"&lt;","")),LEN(B469)&lt;&gt;LEN(SUBSTITUTE(B469,"&gt;","")))),"IDs: text starting with A–Z, up to 64 characters; do not use *, ?, ~, =, &lt; or &gt;. Example: T-001.",IF(COUNTIFS('Trades'!$A$9:$A$208,B469)&lt;&gt;1,"Parent trade ID must match one Trades row",IF(NOT(ISNUMBER(C469)),"Enter a valid closing date/time",IF(OR(C469&lt;1,C469&gt;2958465),"Enter a valid closing date/time",IF(NOT(ISNUMBER(D469)),"Enter a positive closed quantity",IF(OR(D469&lt;=0,D469&gt;1000000,ROUND(D469,8)&lt;&gt;D469),"Enter a positive closed quantity",IF(NOT(ISNUMBER(INDEX('Trades'!$D$9:$D$208,MATCH(B469,'Trades'!$A$9:$A$208,0)))),"Enter a valid opening date/time",IF(C469&lt;INDEX('Trades'!$D$9:$D$208,MATCH(B469,'Trades'!$A$9:$A$208,0)),"Exit precedes the opening",IF(AND(E469&lt;&gt;"",OR(NOT(ISNUMBER(E469)),E469&lt;=0)),"Enter a positive price or leave blank",IF(AND(F469&lt;&gt;"",NOT(ISNUMBER(F469))),"Gross P&amp;L must be numeric or blank",IF(AND(ISNUMBER(F469),OR(ABS(F469)&gt;1000000000,ROUND(F469,2)&lt;&gt;F469)),"Money: at most 2 decimals; absolute input value ≤ 1,000,000,000.",""))))))))))))))))</x:f>
      </x:c>
      <x:c r="I469" s="29" t="str">
        <x:f>IF(ISNUMBER(D469),ROUND(D469,8),"")</x:f>
      </x:c>
      <x:c r="J469" s="29" t="n">
        <x:f>IF(ISNUMBER(F469),1,0)</x:f>
        <x:v>0</x:v>
      </x:c>
      <x:c r="K469" s="29" t="n">
        <x:f>IF(COUNTA(A469:F469)=0,0,1)</x:f>
        <x:v>0</x:v>
      </x:c>
    </x:row>
    <x:row r="470" ht="36" customHeight="1">
      <x:c r="A470" s="34"/>
      <x:c r="B470" s="34"/>
      <x:c r="C470" s="35"/>
      <x:c r="D470" s="36"/>
      <x:c r="E470" s="36"/>
      <x:c r="F470" s="37"/>
      <x:c r="G470" s="38" t="n">
        <x:f>IF(K470=0,0,IF(H470="",1,-1))</x:f>
        <x:v>0</x:v>
      </x:c>
      <x:c r="H470" s="33" t="str">
        <x:f>IF(K470=0,"",IF(A470="","Enter an exit ID",IF(IF(IFERROR(OR(CODE(UPPER(LEFT(A470,1)))&lt;65,CODE(UPPER(LEFT(A470,1)))&gt;90),TRUE),TRUE,OR(NOT(ISTEXT(A470)),LEN(A470)&gt;64,LEN(A470)&lt;&gt;LEN(SUBSTITUTE(A470,"*","")),LEN(A470)&lt;&gt;LEN(SUBSTITUTE(A470,"?","")),LEN(A470)&lt;&gt;LEN(SUBSTITUTE(A470,"~","")),LEN(A470)&lt;&gt;LEN(SUBSTITUTE(A470,"=","")),LEN(A470)&lt;&gt;LEN(SUBSTITUTE(A470,"&lt;","")),LEN(A470)&lt;&gt;LEN(SUBSTITUTE(A470,"&gt;","")))),"IDs: text starting with A–Z, up to 64 characters; do not use *, ?, ~, =, &lt; or &gt;. Example: T-001.",IF(COUNTIFS('Exits'!$A$9:$A$608,A470)&lt;&gt;1,"Exit ID is duplicated",IF(B470="","Enter the parent trade ID",IF(IF(IFERROR(OR(CODE(UPPER(LEFT(B470,1)))&lt;65,CODE(UPPER(LEFT(B470,1)))&gt;90),TRUE),TRUE,OR(NOT(ISTEXT(B470)),LEN(B470)&gt;64,LEN(B470)&lt;&gt;LEN(SUBSTITUTE(B470,"*","")),LEN(B470)&lt;&gt;LEN(SUBSTITUTE(B470,"?","")),LEN(B470)&lt;&gt;LEN(SUBSTITUTE(B470,"~","")),LEN(B470)&lt;&gt;LEN(SUBSTITUTE(B470,"=","")),LEN(B470)&lt;&gt;LEN(SUBSTITUTE(B470,"&lt;","")),LEN(B470)&lt;&gt;LEN(SUBSTITUTE(B470,"&gt;","")))),"IDs: text starting with A–Z, up to 64 characters; do not use *, ?, ~, =, &lt; or &gt;. Example: T-001.",IF(COUNTIFS('Trades'!$A$9:$A$208,B470)&lt;&gt;1,"Parent trade ID must match one Trades row",IF(NOT(ISNUMBER(C470)),"Enter a valid closing date/time",IF(OR(C470&lt;1,C470&gt;2958465),"Enter a valid closing date/time",IF(NOT(ISNUMBER(D470)),"Enter a positive closed quantity",IF(OR(D470&lt;=0,D470&gt;1000000,ROUND(D470,8)&lt;&gt;D470),"Enter a positive closed quantity",IF(NOT(ISNUMBER(INDEX('Trades'!$D$9:$D$208,MATCH(B470,'Trades'!$A$9:$A$208,0)))),"Enter a valid opening date/time",IF(C470&lt;INDEX('Trades'!$D$9:$D$208,MATCH(B470,'Trades'!$A$9:$A$208,0)),"Exit precedes the opening",IF(AND(E470&lt;&gt;"",OR(NOT(ISNUMBER(E470)),E470&lt;=0)),"Enter a positive price or leave blank",IF(AND(F470&lt;&gt;"",NOT(ISNUMBER(F470))),"Gross P&amp;L must be numeric or blank",IF(AND(ISNUMBER(F470),OR(ABS(F470)&gt;1000000000,ROUND(F470,2)&lt;&gt;F470)),"Money: at most 2 decimals; absolute input value ≤ 1,000,000,000.",""))))))))))))))))</x:f>
      </x:c>
      <x:c r="I470" s="29" t="str">
        <x:f>IF(ISNUMBER(D470),ROUND(D470,8),"")</x:f>
      </x:c>
      <x:c r="J470" s="29" t="n">
        <x:f>IF(ISNUMBER(F470),1,0)</x:f>
        <x:v>0</x:v>
      </x:c>
      <x:c r="K470" s="29" t="n">
        <x:f>IF(COUNTA(A470:F470)=0,0,1)</x:f>
        <x:v>0</x:v>
      </x:c>
    </x:row>
    <x:row r="471" ht="36" customHeight="1">
      <x:c r="A471" s="34"/>
      <x:c r="B471" s="34"/>
      <x:c r="C471" s="35"/>
      <x:c r="D471" s="36"/>
      <x:c r="E471" s="36"/>
      <x:c r="F471" s="37"/>
      <x:c r="G471" s="38" t="n">
        <x:f>IF(K471=0,0,IF(H471="",1,-1))</x:f>
        <x:v>0</x:v>
      </x:c>
      <x:c r="H471" s="33" t="str">
        <x:f>IF(K471=0,"",IF(A471="","Enter an exit ID",IF(IF(IFERROR(OR(CODE(UPPER(LEFT(A471,1)))&lt;65,CODE(UPPER(LEFT(A471,1)))&gt;90),TRUE),TRUE,OR(NOT(ISTEXT(A471)),LEN(A471)&gt;64,LEN(A471)&lt;&gt;LEN(SUBSTITUTE(A471,"*","")),LEN(A471)&lt;&gt;LEN(SUBSTITUTE(A471,"?","")),LEN(A471)&lt;&gt;LEN(SUBSTITUTE(A471,"~","")),LEN(A471)&lt;&gt;LEN(SUBSTITUTE(A471,"=","")),LEN(A471)&lt;&gt;LEN(SUBSTITUTE(A471,"&lt;","")),LEN(A471)&lt;&gt;LEN(SUBSTITUTE(A471,"&gt;","")))),"IDs: text starting with A–Z, up to 64 characters; do not use *, ?, ~, =, &lt; or &gt;. Example: T-001.",IF(COUNTIFS('Exits'!$A$9:$A$608,A471)&lt;&gt;1,"Exit ID is duplicated",IF(B471="","Enter the parent trade ID",IF(IF(IFERROR(OR(CODE(UPPER(LEFT(B471,1)))&lt;65,CODE(UPPER(LEFT(B471,1)))&gt;90),TRUE),TRUE,OR(NOT(ISTEXT(B471)),LEN(B471)&gt;64,LEN(B471)&lt;&gt;LEN(SUBSTITUTE(B471,"*","")),LEN(B471)&lt;&gt;LEN(SUBSTITUTE(B471,"?","")),LEN(B471)&lt;&gt;LEN(SUBSTITUTE(B471,"~","")),LEN(B471)&lt;&gt;LEN(SUBSTITUTE(B471,"=","")),LEN(B471)&lt;&gt;LEN(SUBSTITUTE(B471,"&lt;","")),LEN(B471)&lt;&gt;LEN(SUBSTITUTE(B471,"&gt;","")))),"IDs: text starting with A–Z, up to 64 characters; do not use *, ?, ~, =, &lt; or &gt;. Example: T-001.",IF(COUNTIFS('Trades'!$A$9:$A$208,B471)&lt;&gt;1,"Parent trade ID must match one Trades row",IF(NOT(ISNUMBER(C471)),"Enter a valid closing date/time",IF(OR(C471&lt;1,C471&gt;2958465),"Enter a valid closing date/time",IF(NOT(ISNUMBER(D471)),"Enter a positive closed quantity",IF(OR(D471&lt;=0,D471&gt;1000000,ROUND(D471,8)&lt;&gt;D471),"Enter a positive closed quantity",IF(NOT(ISNUMBER(INDEX('Trades'!$D$9:$D$208,MATCH(B471,'Trades'!$A$9:$A$208,0)))),"Enter a valid opening date/time",IF(C471&lt;INDEX('Trades'!$D$9:$D$208,MATCH(B471,'Trades'!$A$9:$A$208,0)),"Exit precedes the opening",IF(AND(E471&lt;&gt;"",OR(NOT(ISNUMBER(E471)),E471&lt;=0)),"Enter a positive price or leave blank",IF(AND(F471&lt;&gt;"",NOT(ISNUMBER(F471))),"Gross P&amp;L must be numeric or blank",IF(AND(ISNUMBER(F471),OR(ABS(F471)&gt;1000000000,ROUND(F471,2)&lt;&gt;F471)),"Money: at most 2 decimals; absolute input value ≤ 1,000,000,000.",""))))))))))))))))</x:f>
      </x:c>
      <x:c r="I471" s="29" t="str">
        <x:f>IF(ISNUMBER(D471),ROUND(D471,8),"")</x:f>
      </x:c>
      <x:c r="J471" s="29" t="n">
        <x:f>IF(ISNUMBER(F471),1,0)</x:f>
        <x:v>0</x:v>
      </x:c>
      <x:c r="K471" s="29" t="n">
        <x:f>IF(COUNTA(A471:F471)=0,0,1)</x:f>
        <x:v>0</x:v>
      </x:c>
    </x:row>
    <x:row r="472" ht="36" customHeight="1">
      <x:c r="A472" s="34"/>
      <x:c r="B472" s="34"/>
      <x:c r="C472" s="35"/>
      <x:c r="D472" s="36"/>
      <x:c r="E472" s="36"/>
      <x:c r="F472" s="37"/>
      <x:c r="G472" s="38" t="n">
        <x:f>IF(K472=0,0,IF(H472="",1,-1))</x:f>
        <x:v>0</x:v>
      </x:c>
      <x:c r="H472" s="33" t="str">
        <x:f>IF(K472=0,"",IF(A472="","Enter an exit ID",IF(IF(IFERROR(OR(CODE(UPPER(LEFT(A472,1)))&lt;65,CODE(UPPER(LEFT(A472,1)))&gt;90),TRUE),TRUE,OR(NOT(ISTEXT(A472)),LEN(A472)&gt;64,LEN(A472)&lt;&gt;LEN(SUBSTITUTE(A472,"*","")),LEN(A472)&lt;&gt;LEN(SUBSTITUTE(A472,"?","")),LEN(A472)&lt;&gt;LEN(SUBSTITUTE(A472,"~","")),LEN(A472)&lt;&gt;LEN(SUBSTITUTE(A472,"=","")),LEN(A472)&lt;&gt;LEN(SUBSTITUTE(A472,"&lt;","")),LEN(A472)&lt;&gt;LEN(SUBSTITUTE(A472,"&gt;","")))),"IDs: text starting with A–Z, up to 64 characters; do not use *, ?, ~, =, &lt; or &gt;. Example: T-001.",IF(COUNTIFS('Exits'!$A$9:$A$608,A472)&lt;&gt;1,"Exit ID is duplicated",IF(B472="","Enter the parent trade ID",IF(IF(IFERROR(OR(CODE(UPPER(LEFT(B472,1)))&lt;65,CODE(UPPER(LEFT(B472,1)))&gt;90),TRUE),TRUE,OR(NOT(ISTEXT(B472)),LEN(B472)&gt;64,LEN(B472)&lt;&gt;LEN(SUBSTITUTE(B472,"*","")),LEN(B472)&lt;&gt;LEN(SUBSTITUTE(B472,"?","")),LEN(B472)&lt;&gt;LEN(SUBSTITUTE(B472,"~","")),LEN(B472)&lt;&gt;LEN(SUBSTITUTE(B472,"=","")),LEN(B472)&lt;&gt;LEN(SUBSTITUTE(B472,"&lt;","")),LEN(B472)&lt;&gt;LEN(SUBSTITUTE(B472,"&gt;","")))),"IDs: text starting with A–Z, up to 64 characters; do not use *, ?, ~, =, &lt; or &gt;. Example: T-001.",IF(COUNTIFS('Trades'!$A$9:$A$208,B472)&lt;&gt;1,"Parent trade ID must match one Trades row",IF(NOT(ISNUMBER(C472)),"Enter a valid closing date/time",IF(OR(C472&lt;1,C472&gt;2958465),"Enter a valid closing date/time",IF(NOT(ISNUMBER(D472)),"Enter a positive closed quantity",IF(OR(D472&lt;=0,D472&gt;1000000,ROUND(D472,8)&lt;&gt;D472),"Enter a positive closed quantity",IF(NOT(ISNUMBER(INDEX('Trades'!$D$9:$D$208,MATCH(B472,'Trades'!$A$9:$A$208,0)))),"Enter a valid opening date/time",IF(C472&lt;INDEX('Trades'!$D$9:$D$208,MATCH(B472,'Trades'!$A$9:$A$208,0)),"Exit precedes the opening",IF(AND(E472&lt;&gt;"",OR(NOT(ISNUMBER(E472)),E472&lt;=0)),"Enter a positive price or leave blank",IF(AND(F472&lt;&gt;"",NOT(ISNUMBER(F472))),"Gross P&amp;L must be numeric or blank",IF(AND(ISNUMBER(F472),OR(ABS(F472)&gt;1000000000,ROUND(F472,2)&lt;&gt;F472)),"Money: at most 2 decimals; absolute input value ≤ 1,000,000,000.",""))))))))))))))))</x:f>
      </x:c>
      <x:c r="I472" s="29" t="str">
        <x:f>IF(ISNUMBER(D472),ROUND(D472,8),"")</x:f>
      </x:c>
      <x:c r="J472" s="29" t="n">
        <x:f>IF(ISNUMBER(F472),1,0)</x:f>
        <x:v>0</x:v>
      </x:c>
      <x:c r="K472" s="29" t="n">
        <x:f>IF(COUNTA(A472:F472)=0,0,1)</x:f>
        <x:v>0</x:v>
      </x:c>
    </x:row>
    <x:row r="473" ht="36" customHeight="1">
      <x:c r="A473" s="34"/>
      <x:c r="B473" s="34"/>
      <x:c r="C473" s="35"/>
      <x:c r="D473" s="36"/>
      <x:c r="E473" s="36"/>
      <x:c r="F473" s="37"/>
      <x:c r="G473" s="38" t="n">
        <x:f>IF(K473=0,0,IF(H473="",1,-1))</x:f>
        <x:v>0</x:v>
      </x:c>
      <x:c r="H473" s="33" t="str">
        <x:f>IF(K473=0,"",IF(A473="","Enter an exit ID",IF(IF(IFERROR(OR(CODE(UPPER(LEFT(A473,1)))&lt;65,CODE(UPPER(LEFT(A473,1)))&gt;90),TRUE),TRUE,OR(NOT(ISTEXT(A473)),LEN(A473)&gt;64,LEN(A473)&lt;&gt;LEN(SUBSTITUTE(A473,"*","")),LEN(A473)&lt;&gt;LEN(SUBSTITUTE(A473,"?","")),LEN(A473)&lt;&gt;LEN(SUBSTITUTE(A473,"~","")),LEN(A473)&lt;&gt;LEN(SUBSTITUTE(A473,"=","")),LEN(A473)&lt;&gt;LEN(SUBSTITUTE(A473,"&lt;","")),LEN(A473)&lt;&gt;LEN(SUBSTITUTE(A473,"&gt;","")))),"IDs: text starting with A–Z, up to 64 characters; do not use *, ?, ~, =, &lt; or &gt;. Example: T-001.",IF(COUNTIFS('Exits'!$A$9:$A$608,A473)&lt;&gt;1,"Exit ID is duplicated",IF(B473="","Enter the parent trade ID",IF(IF(IFERROR(OR(CODE(UPPER(LEFT(B473,1)))&lt;65,CODE(UPPER(LEFT(B473,1)))&gt;90),TRUE),TRUE,OR(NOT(ISTEXT(B473)),LEN(B473)&gt;64,LEN(B473)&lt;&gt;LEN(SUBSTITUTE(B473,"*","")),LEN(B473)&lt;&gt;LEN(SUBSTITUTE(B473,"?","")),LEN(B473)&lt;&gt;LEN(SUBSTITUTE(B473,"~","")),LEN(B473)&lt;&gt;LEN(SUBSTITUTE(B473,"=","")),LEN(B473)&lt;&gt;LEN(SUBSTITUTE(B473,"&lt;","")),LEN(B473)&lt;&gt;LEN(SUBSTITUTE(B473,"&gt;","")))),"IDs: text starting with A–Z, up to 64 characters; do not use *, ?, ~, =, &lt; or &gt;. Example: T-001.",IF(COUNTIFS('Trades'!$A$9:$A$208,B473)&lt;&gt;1,"Parent trade ID must match one Trades row",IF(NOT(ISNUMBER(C473)),"Enter a valid closing date/time",IF(OR(C473&lt;1,C473&gt;2958465),"Enter a valid closing date/time",IF(NOT(ISNUMBER(D473)),"Enter a positive closed quantity",IF(OR(D473&lt;=0,D473&gt;1000000,ROUND(D473,8)&lt;&gt;D473),"Enter a positive closed quantity",IF(NOT(ISNUMBER(INDEX('Trades'!$D$9:$D$208,MATCH(B473,'Trades'!$A$9:$A$208,0)))),"Enter a valid opening date/time",IF(C473&lt;INDEX('Trades'!$D$9:$D$208,MATCH(B473,'Trades'!$A$9:$A$208,0)),"Exit precedes the opening",IF(AND(E473&lt;&gt;"",OR(NOT(ISNUMBER(E473)),E473&lt;=0)),"Enter a positive price or leave blank",IF(AND(F473&lt;&gt;"",NOT(ISNUMBER(F473))),"Gross P&amp;L must be numeric or blank",IF(AND(ISNUMBER(F473),OR(ABS(F473)&gt;1000000000,ROUND(F473,2)&lt;&gt;F473)),"Money: at most 2 decimals; absolute input value ≤ 1,000,000,000.",""))))))))))))))))</x:f>
      </x:c>
      <x:c r="I473" s="29" t="str">
        <x:f>IF(ISNUMBER(D473),ROUND(D473,8),"")</x:f>
      </x:c>
      <x:c r="J473" s="29" t="n">
        <x:f>IF(ISNUMBER(F473),1,0)</x:f>
        <x:v>0</x:v>
      </x:c>
      <x:c r="K473" s="29" t="n">
        <x:f>IF(COUNTA(A473:F473)=0,0,1)</x:f>
        <x:v>0</x:v>
      </x:c>
    </x:row>
    <x:row r="474" ht="36" customHeight="1">
      <x:c r="A474" s="34"/>
      <x:c r="B474" s="34"/>
      <x:c r="C474" s="35"/>
      <x:c r="D474" s="36"/>
      <x:c r="E474" s="36"/>
      <x:c r="F474" s="37"/>
      <x:c r="G474" s="38" t="n">
        <x:f>IF(K474=0,0,IF(H474="",1,-1))</x:f>
        <x:v>0</x:v>
      </x:c>
      <x:c r="H474" s="33" t="str">
        <x:f>IF(K474=0,"",IF(A474="","Enter an exit ID",IF(IF(IFERROR(OR(CODE(UPPER(LEFT(A474,1)))&lt;65,CODE(UPPER(LEFT(A474,1)))&gt;90),TRUE),TRUE,OR(NOT(ISTEXT(A474)),LEN(A474)&gt;64,LEN(A474)&lt;&gt;LEN(SUBSTITUTE(A474,"*","")),LEN(A474)&lt;&gt;LEN(SUBSTITUTE(A474,"?","")),LEN(A474)&lt;&gt;LEN(SUBSTITUTE(A474,"~","")),LEN(A474)&lt;&gt;LEN(SUBSTITUTE(A474,"=","")),LEN(A474)&lt;&gt;LEN(SUBSTITUTE(A474,"&lt;","")),LEN(A474)&lt;&gt;LEN(SUBSTITUTE(A474,"&gt;","")))),"IDs: text starting with A–Z, up to 64 characters; do not use *, ?, ~, =, &lt; or &gt;. Example: T-001.",IF(COUNTIFS('Exits'!$A$9:$A$608,A474)&lt;&gt;1,"Exit ID is duplicated",IF(B474="","Enter the parent trade ID",IF(IF(IFERROR(OR(CODE(UPPER(LEFT(B474,1)))&lt;65,CODE(UPPER(LEFT(B474,1)))&gt;90),TRUE),TRUE,OR(NOT(ISTEXT(B474)),LEN(B474)&gt;64,LEN(B474)&lt;&gt;LEN(SUBSTITUTE(B474,"*","")),LEN(B474)&lt;&gt;LEN(SUBSTITUTE(B474,"?","")),LEN(B474)&lt;&gt;LEN(SUBSTITUTE(B474,"~","")),LEN(B474)&lt;&gt;LEN(SUBSTITUTE(B474,"=","")),LEN(B474)&lt;&gt;LEN(SUBSTITUTE(B474,"&lt;","")),LEN(B474)&lt;&gt;LEN(SUBSTITUTE(B474,"&gt;","")))),"IDs: text starting with A–Z, up to 64 characters; do not use *, ?, ~, =, &lt; or &gt;. Example: T-001.",IF(COUNTIFS('Trades'!$A$9:$A$208,B474)&lt;&gt;1,"Parent trade ID must match one Trades row",IF(NOT(ISNUMBER(C474)),"Enter a valid closing date/time",IF(OR(C474&lt;1,C474&gt;2958465),"Enter a valid closing date/time",IF(NOT(ISNUMBER(D474)),"Enter a positive closed quantity",IF(OR(D474&lt;=0,D474&gt;1000000,ROUND(D474,8)&lt;&gt;D474),"Enter a positive closed quantity",IF(NOT(ISNUMBER(INDEX('Trades'!$D$9:$D$208,MATCH(B474,'Trades'!$A$9:$A$208,0)))),"Enter a valid opening date/time",IF(C474&lt;INDEX('Trades'!$D$9:$D$208,MATCH(B474,'Trades'!$A$9:$A$208,0)),"Exit precedes the opening",IF(AND(E474&lt;&gt;"",OR(NOT(ISNUMBER(E474)),E474&lt;=0)),"Enter a positive price or leave blank",IF(AND(F474&lt;&gt;"",NOT(ISNUMBER(F474))),"Gross P&amp;L must be numeric or blank",IF(AND(ISNUMBER(F474),OR(ABS(F474)&gt;1000000000,ROUND(F474,2)&lt;&gt;F474)),"Money: at most 2 decimals; absolute input value ≤ 1,000,000,000.",""))))))))))))))))</x:f>
      </x:c>
      <x:c r="I474" s="29" t="str">
        <x:f>IF(ISNUMBER(D474),ROUND(D474,8),"")</x:f>
      </x:c>
      <x:c r="J474" s="29" t="n">
        <x:f>IF(ISNUMBER(F474),1,0)</x:f>
        <x:v>0</x:v>
      </x:c>
      <x:c r="K474" s="29" t="n">
        <x:f>IF(COUNTA(A474:F474)=0,0,1)</x:f>
        <x:v>0</x:v>
      </x:c>
    </x:row>
    <x:row r="475" ht="36" customHeight="1">
      <x:c r="A475" s="34"/>
      <x:c r="B475" s="34"/>
      <x:c r="C475" s="35"/>
      <x:c r="D475" s="36"/>
      <x:c r="E475" s="36"/>
      <x:c r="F475" s="37"/>
      <x:c r="G475" s="38" t="n">
        <x:f>IF(K475=0,0,IF(H475="",1,-1))</x:f>
        <x:v>0</x:v>
      </x:c>
      <x:c r="H475" s="33" t="str">
        <x:f>IF(K475=0,"",IF(A475="","Enter an exit ID",IF(IF(IFERROR(OR(CODE(UPPER(LEFT(A475,1)))&lt;65,CODE(UPPER(LEFT(A475,1)))&gt;90),TRUE),TRUE,OR(NOT(ISTEXT(A475)),LEN(A475)&gt;64,LEN(A475)&lt;&gt;LEN(SUBSTITUTE(A475,"*","")),LEN(A475)&lt;&gt;LEN(SUBSTITUTE(A475,"?","")),LEN(A475)&lt;&gt;LEN(SUBSTITUTE(A475,"~","")),LEN(A475)&lt;&gt;LEN(SUBSTITUTE(A475,"=","")),LEN(A475)&lt;&gt;LEN(SUBSTITUTE(A475,"&lt;","")),LEN(A475)&lt;&gt;LEN(SUBSTITUTE(A475,"&gt;","")))),"IDs: text starting with A–Z, up to 64 characters; do not use *, ?, ~, =, &lt; or &gt;. Example: T-001.",IF(COUNTIFS('Exits'!$A$9:$A$608,A475)&lt;&gt;1,"Exit ID is duplicated",IF(B475="","Enter the parent trade ID",IF(IF(IFERROR(OR(CODE(UPPER(LEFT(B475,1)))&lt;65,CODE(UPPER(LEFT(B475,1)))&gt;90),TRUE),TRUE,OR(NOT(ISTEXT(B475)),LEN(B475)&gt;64,LEN(B475)&lt;&gt;LEN(SUBSTITUTE(B475,"*","")),LEN(B475)&lt;&gt;LEN(SUBSTITUTE(B475,"?","")),LEN(B475)&lt;&gt;LEN(SUBSTITUTE(B475,"~","")),LEN(B475)&lt;&gt;LEN(SUBSTITUTE(B475,"=","")),LEN(B475)&lt;&gt;LEN(SUBSTITUTE(B475,"&lt;","")),LEN(B475)&lt;&gt;LEN(SUBSTITUTE(B475,"&gt;","")))),"IDs: text starting with A–Z, up to 64 characters; do not use *, ?, ~, =, &lt; or &gt;. Example: T-001.",IF(COUNTIFS('Trades'!$A$9:$A$208,B475)&lt;&gt;1,"Parent trade ID must match one Trades row",IF(NOT(ISNUMBER(C475)),"Enter a valid closing date/time",IF(OR(C475&lt;1,C475&gt;2958465),"Enter a valid closing date/time",IF(NOT(ISNUMBER(D475)),"Enter a positive closed quantity",IF(OR(D475&lt;=0,D475&gt;1000000,ROUND(D475,8)&lt;&gt;D475),"Enter a positive closed quantity",IF(NOT(ISNUMBER(INDEX('Trades'!$D$9:$D$208,MATCH(B475,'Trades'!$A$9:$A$208,0)))),"Enter a valid opening date/time",IF(C475&lt;INDEX('Trades'!$D$9:$D$208,MATCH(B475,'Trades'!$A$9:$A$208,0)),"Exit precedes the opening",IF(AND(E475&lt;&gt;"",OR(NOT(ISNUMBER(E475)),E475&lt;=0)),"Enter a positive price or leave blank",IF(AND(F475&lt;&gt;"",NOT(ISNUMBER(F475))),"Gross P&amp;L must be numeric or blank",IF(AND(ISNUMBER(F475),OR(ABS(F475)&gt;1000000000,ROUND(F475,2)&lt;&gt;F475)),"Money: at most 2 decimals; absolute input value ≤ 1,000,000,000.",""))))))))))))))))</x:f>
      </x:c>
      <x:c r="I475" s="29" t="str">
        <x:f>IF(ISNUMBER(D475),ROUND(D475,8),"")</x:f>
      </x:c>
      <x:c r="J475" s="29" t="n">
        <x:f>IF(ISNUMBER(F475),1,0)</x:f>
        <x:v>0</x:v>
      </x:c>
      <x:c r="K475" s="29" t="n">
        <x:f>IF(COUNTA(A475:F475)=0,0,1)</x:f>
        <x:v>0</x:v>
      </x:c>
    </x:row>
    <x:row r="476" ht="36" customHeight="1">
      <x:c r="A476" s="34"/>
      <x:c r="B476" s="34"/>
      <x:c r="C476" s="35"/>
      <x:c r="D476" s="36"/>
      <x:c r="E476" s="36"/>
      <x:c r="F476" s="37"/>
      <x:c r="G476" s="38" t="n">
        <x:f>IF(K476=0,0,IF(H476="",1,-1))</x:f>
        <x:v>0</x:v>
      </x:c>
      <x:c r="H476" s="33" t="str">
        <x:f>IF(K476=0,"",IF(A476="","Enter an exit ID",IF(IF(IFERROR(OR(CODE(UPPER(LEFT(A476,1)))&lt;65,CODE(UPPER(LEFT(A476,1)))&gt;90),TRUE),TRUE,OR(NOT(ISTEXT(A476)),LEN(A476)&gt;64,LEN(A476)&lt;&gt;LEN(SUBSTITUTE(A476,"*","")),LEN(A476)&lt;&gt;LEN(SUBSTITUTE(A476,"?","")),LEN(A476)&lt;&gt;LEN(SUBSTITUTE(A476,"~","")),LEN(A476)&lt;&gt;LEN(SUBSTITUTE(A476,"=","")),LEN(A476)&lt;&gt;LEN(SUBSTITUTE(A476,"&lt;","")),LEN(A476)&lt;&gt;LEN(SUBSTITUTE(A476,"&gt;","")))),"IDs: text starting with A–Z, up to 64 characters; do not use *, ?, ~, =, &lt; or &gt;. Example: T-001.",IF(COUNTIFS('Exits'!$A$9:$A$608,A476)&lt;&gt;1,"Exit ID is duplicated",IF(B476="","Enter the parent trade ID",IF(IF(IFERROR(OR(CODE(UPPER(LEFT(B476,1)))&lt;65,CODE(UPPER(LEFT(B476,1)))&gt;90),TRUE),TRUE,OR(NOT(ISTEXT(B476)),LEN(B476)&gt;64,LEN(B476)&lt;&gt;LEN(SUBSTITUTE(B476,"*","")),LEN(B476)&lt;&gt;LEN(SUBSTITUTE(B476,"?","")),LEN(B476)&lt;&gt;LEN(SUBSTITUTE(B476,"~","")),LEN(B476)&lt;&gt;LEN(SUBSTITUTE(B476,"=","")),LEN(B476)&lt;&gt;LEN(SUBSTITUTE(B476,"&lt;","")),LEN(B476)&lt;&gt;LEN(SUBSTITUTE(B476,"&gt;","")))),"IDs: text starting with A–Z, up to 64 characters; do not use *, ?, ~, =, &lt; or &gt;. Example: T-001.",IF(COUNTIFS('Trades'!$A$9:$A$208,B476)&lt;&gt;1,"Parent trade ID must match one Trades row",IF(NOT(ISNUMBER(C476)),"Enter a valid closing date/time",IF(OR(C476&lt;1,C476&gt;2958465),"Enter a valid closing date/time",IF(NOT(ISNUMBER(D476)),"Enter a positive closed quantity",IF(OR(D476&lt;=0,D476&gt;1000000,ROUND(D476,8)&lt;&gt;D476),"Enter a positive closed quantity",IF(NOT(ISNUMBER(INDEX('Trades'!$D$9:$D$208,MATCH(B476,'Trades'!$A$9:$A$208,0)))),"Enter a valid opening date/time",IF(C476&lt;INDEX('Trades'!$D$9:$D$208,MATCH(B476,'Trades'!$A$9:$A$208,0)),"Exit precedes the opening",IF(AND(E476&lt;&gt;"",OR(NOT(ISNUMBER(E476)),E476&lt;=0)),"Enter a positive price or leave blank",IF(AND(F476&lt;&gt;"",NOT(ISNUMBER(F476))),"Gross P&amp;L must be numeric or blank",IF(AND(ISNUMBER(F476),OR(ABS(F476)&gt;1000000000,ROUND(F476,2)&lt;&gt;F476)),"Money: at most 2 decimals; absolute input value ≤ 1,000,000,000.",""))))))))))))))))</x:f>
      </x:c>
      <x:c r="I476" s="29" t="str">
        <x:f>IF(ISNUMBER(D476),ROUND(D476,8),"")</x:f>
      </x:c>
      <x:c r="J476" s="29" t="n">
        <x:f>IF(ISNUMBER(F476),1,0)</x:f>
        <x:v>0</x:v>
      </x:c>
      <x:c r="K476" s="29" t="n">
        <x:f>IF(COUNTA(A476:F476)=0,0,1)</x:f>
        <x:v>0</x:v>
      </x:c>
    </x:row>
    <x:row r="477" ht="36" customHeight="1">
      <x:c r="A477" s="34"/>
      <x:c r="B477" s="34"/>
      <x:c r="C477" s="35"/>
      <x:c r="D477" s="36"/>
      <x:c r="E477" s="36"/>
      <x:c r="F477" s="37"/>
      <x:c r="G477" s="38" t="n">
        <x:f>IF(K477=0,0,IF(H477="",1,-1))</x:f>
        <x:v>0</x:v>
      </x:c>
      <x:c r="H477" s="33" t="str">
        <x:f>IF(K477=0,"",IF(A477="","Enter an exit ID",IF(IF(IFERROR(OR(CODE(UPPER(LEFT(A477,1)))&lt;65,CODE(UPPER(LEFT(A477,1)))&gt;90),TRUE),TRUE,OR(NOT(ISTEXT(A477)),LEN(A477)&gt;64,LEN(A477)&lt;&gt;LEN(SUBSTITUTE(A477,"*","")),LEN(A477)&lt;&gt;LEN(SUBSTITUTE(A477,"?","")),LEN(A477)&lt;&gt;LEN(SUBSTITUTE(A477,"~","")),LEN(A477)&lt;&gt;LEN(SUBSTITUTE(A477,"=","")),LEN(A477)&lt;&gt;LEN(SUBSTITUTE(A477,"&lt;","")),LEN(A477)&lt;&gt;LEN(SUBSTITUTE(A477,"&gt;","")))),"IDs: text starting with A–Z, up to 64 characters; do not use *, ?, ~, =, &lt; or &gt;. Example: T-001.",IF(COUNTIFS('Exits'!$A$9:$A$608,A477)&lt;&gt;1,"Exit ID is duplicated",IF(B477="","Enter the parent trade ID",IF(IF(IFERROR(OR(CODE(UPPER(LEFT(B477,1)))&lt;65,CODE(UPPER(LEFT(B477,1)))&gt;90),TRUE),TRUE,OR(NOT(ISTEXT(B477)),LEN(B477)&gt;64,LEN(B477)&lt;&gt;LEN(SUBSTITUTE(B477,"*","")),LEN(B477)&lt;&gt;LEN(SUBSTITUTE(B477,"?","")),LEN(B477)&lt;&gt;LEN(SUBSTITUTE(B477,"~","")),LEN(B477)&lt;&gt;LEN(SUBSTITUTE(B477,"=","")),LEN(B477)&lt;&gt;LEN(SUBSTITUTE(B477,"&lt;","")),LEN(B477)&lt;&gt;LEN(SUBSTITUTE(B477,"&gt;","")))),"IDs: text starting with A–Z, up to 64 characters; do not use *, ?, ~, =, &lt; or &gt;. Example: T-001.",IF(COUNTIFS('Trades'!$A$9:$A$208,B477)&lt;&gt;1,"Parent trade ID must match one Trades row",IF(NOT(ISNUMBER(C477)),"Enter a valid closing date/time",IF(OR(C477&lt;1,C477&gt;2958465),"Enter a valid closing date/time",IF(NOT(ISNUMBER(D477)),"Enter a positive closed quantity",IF(OR(D477&lt;=0,D477&gt;1000000,ROUND(D477,8)&lt;&gt;D477),"Enter a positive closed quantity",IF(NOT(ISNUMBER(INDEX('Trades'!$D$9:$D$208,MATCH(B477,'Trades'!$A$9:$A$208,0)))),"Enter a valid opening date/time",IF(C477&lt;INDEX('Trades'!$D$9:$D$208,MATCH(B477,'Trades'!$A$9:$A$208,0)),"Exit precedes the opening",IF(AND(E477&lt;&gt;"",OR(NOT(ISNUMBER(E477)),E477&lt;=0)),"Enter a positive price or leave blank",IF(AND(F477&lt;&gt;"",NOT(ISNUMBER(F477))),"Gross P&amp;L must be numeric or blank",IF(AND(ISNUMBER(F477),OR(ABS(F477)&gt;1000000000,ROUND(F477,2)&lt;&gt;F477)),"Money: at most 2 decimals; absolute input value ≤ 1,000,000,000.",""))))))))))))))))</x:f>
      </x:c>
      <x:c r="I477" s="29" t="str">
        <x:f>IF(ISNUMBER(D477),ROUND(D477,8),"")</x:f>
      </x:c>
      <x:c r="J477" s="29" t="n">
        <x:f>IF(ISNUMBER(F477),1,0)</x:f>
        <x:v>0</x:v>
      </x:c>
      <x:c r="K477" s="29" t="n">
        <x:f>IF(COUNTA(A477:F477)=0,0,1)</x:f>
        <x:v>0</x:v>
      </x:c>
    </x:row>
    <x:row r="478" ht="36" customHeight="1">
      <x:c r="A478" s="34"/>
      <x:c r="B478" s="34"/>
      <x:c r="C478" s="35"/>
      <x:c r="D478" s="36"/>
      <x:c r="E478" s="36"/>
      <x:c r="F478" s="37"/>
      <x:c r="G478" s="38" t="n">
        <x:f>IF(K478=0,0,IF(H478="",1,-1))</x:f>
        <x:v>0</x:v>
      </x:c>
      <x:c r="H478" s="33" t="str">
        <x:f>IF(K478=0,"",IF(A478="","Enter an exit ID",IF(IF(IFERROR(OR(CODE(UPPER(LEFT(A478,1)))&lt;65,CODE(UPPER(LEFT(A478,1)))&gt;90),TRUE),TRUE,OR(NOT(ISTEXT(A478)),LEN(A478)&gt;64,LEN(A478)&lt;&gt;LEN(SUBSTITUTE(A478,"*","")),LEN(A478)&lt;&gt;LEN(SUBSTITUTE(A478,"?","")),LEN(A478)&lt;&gt;LEN(SUBSTITUTE(A478,"~","")),LEN(A478)&lt;&gt;LEN(SUBSTITUTE(A478,"=","")),LEN(A478)&lt;&gt;LEN(SUBSTITUTE(A478,"&lt;","")),LEN(A478)&lt;&gt;LEN(SUBSTITUTE(A478,"&gt;","")))),"IDs: text starting with A–Z, up to 64 characters; do not use *, ?, ~, =, &lt; or &gt;. Example: T-001.",IF(COUNTIFS('Exits'!$A$9:$A$608,A478)&lt;&gt;1,"Exit ID is duplicated",IF(B478="","Enter the parent trade ID",IF(IF(IFERROR(OR(CODE(UPPER(LEFT(B478,1)))&lt;65,CODE(UPPER(LEFT(B478,1)))&gt;90),TRUE),TRUE,OR(NOT(ISTEXT(B478)),LEN(B478)&gt;64,LEN(B478)&lt;&gt;LEN(SUBSTITUTE(B478,"*","")),LEN(B478)&lt;&gt;LEN(SUBSTITUTE(B478,"?","")),LEN(B478)&lt;&gt;LEN(SUBSTITUTE(B478,"~","")),LEN(B478)&lt;&gt;LEN(SUBSTITUTE(B478,"=","")),LEN(B478)&lt;&gt;LEN(SUBSTITUTE(B478,"&lt;","")),LEN(B478)&lt;&gt;LEN(SUBSTITUTE(B478,"&gt;","")))),"IDs: text starting with A–Z, up to 64 characters; do not use *, ?, ~, =, &lt; or &gt;. Example: T-001.",IF(COUNTIFS('Trades'!$A$9:$A$208,B478)&lt;&gt;1,"Parent trade ID must match one Trades row",IF(NOT(ISNUMBER(C478)),"Enter a valid closing date/time",IF(OR(C478&lt;1,C478&gt;2958465),"Enter a valid closing date/time",IF(NOT(ISNUMBER(D478)),"Enter a positive closed quantity",IF(OR(D478&lt;=0,D478&gt;1000000,ROUND(D478,8)&lt;&gt;D478),"Enter a positive closed quantity",IF(NOT(ISNUMBER(INDEX('Trades'!$D$9:$D$208,MATCH(B478,'Trades'!$A$9:$A$208,0)))),"Enter a valid opening date/time",IF(C478&lt;INDEX('Trades'!$D$9:$D$208,MATCH(B478,'Trades'!$A$9:$A$208,0)),"Exit precedes the opening",IF(AND(E478&lt;&gt;"",OR(NOT(ISNUMBER(E478)),E478&lt;=0)),"Enter a positive price or leave blank",IF(AND(F478&lt;&gt;"",NOT(ISNUMBER(F478))),"Gross P&amp;L must be numeric or blank",IF(AND(ISNUMBER(F478),OR(ABS(F478)&gt;1000000000,ROUND(F478,2)&lt;&gt;F478)),"Money: at most 2 decimals; absolute input value ≤ 1,000,000,000.",""))))))))))))))))</x:f>
      </x:c>
      <x:c r="I478" s="29" t="str">
        <x:f>IF(ISNUMBER(D478),ROUND(D478,8),"")</x:f>
      </x:c>
      <x:c r="J478" s="29" t="n">
        <x:f>IF(ISNUMBER(F478),1,0)</x:f>
        <x:v>0</x:v>
      </x:c>
      <x:c r="K478" s="29" t="n">
        <x:f>IF(COUNTA(A478:F478)=0,0,1)</x:f>
        <x:v>0</x:v>
      </x:c>
    </x:row>
    <x:row r="479" ht="36" customHeight="1">
      <x:c r="A479" s="34"/>
      <x:c r="B479" s="34"/>
      <x:c r="C479" s="35"/>
      <x:c r="D479" s="36"/>
      <x:c r="E479" s="36"/>
      <x:c r="F479" s="37"/>
      <x:c r="G479" s="38" t="n">
        <x:f>IF(K479=0,0,IF(H479="",1,-1))</x:f>
        <x:v>0</x:v>
      </x:c>
      <x:c r="H479" s="33" t="str">
        <x:f>IF(K479=0,"",IF(A479="","Enter an exit ID",IF(IF(IFERROR(OR(CODE(UPPER(LEFT(A479,1)))&lt;65,CODE(UPPER(LEFT(A479,1)))&gt;90),TRUE),TRUE,OR(NOT(ISTEXT(A479)),LEN(A479)&gt;64,LEN(A479)&lt;&gt;LEN(SUBSTITUTE(A479,"*","")),LEN(A479)&lt;&gt;LEN(SUBSTITUTE(A479,"?","")),LEN(A479)&lt;&gt;LEN(SUBSTITUTE(A479,"~","")),LEN(A479)&lt;&gt;LEN(SUBSTITUTE(A479,"=","")),LEN(A479)&lt;&gt;LEN(SUBSTITUTE(A479,"&lt;","")),LEN(A479)&lt;&gt;LEN(SUBSTITUTE(A479,"&gt;","")))),"IDs: text starting with A–Z, up to 64 characters; do not use *, ?, ~, =, &lt; or &gt;. Example: T-001.",IF(COUNTIFS('Exits'!$A$9:$A$608,A479)&lt;&gt;1,"Exit ID is duplicated",IF(B479="","Enter the parent trade ID",IF(IF(IFERROR(OR(CODE(UPPER(LEFT(B479,1)))&lt;65,CODE(UPPER(LEFT(B479,1)))&gt;90),TRUE),TRUE,OR(NOT(ISTEXT(B479)),LEN(B479)&gt;64,LEN(B479)&lt;&gt;LEN(SUBSTITUTE(B479,"*","")),LEN(B479)&lt;&gt;LEN(SUBSTITUTE(B479,"?","")),LEN(B479)&lt;&gt;LEN(SUBSTITUTE(B479,"~","")),LEN(B479)&lt;&gt;LEN(SUBSTITUTE(B479,"=","")),LEN(B479)&lt;&gt;LEN(SUBSTITUTE(B479,"&lt;","")),LEN(B479)&lt;&gt;LEN(SUBSTITUTE(B479,"&gt;","")))),"IDs: text starting with A–Z, up to 64 characters; do not use *, ?, ~, =, &lt; or &gt;. Example: T-001.",IF(COUNTIFS('Trades'!$A$9:$A$208,B479)&lt;&gt;1,"Parent trade ID must match one Trades row",IF(NOT(ISNUMBER(C479)),"Enter a valid closing date/time",IF(OR(C479&lt;1,C479&gt;2958465),"Enter a valid closing date/time",IF(NOT(ISNUMBER(D479)),"Enter a positive closed quantity",IF(OR(D479&lt;=0,D479&gt;1000000,ROUND(D479,8)&lt;&gt;D479),"Enter a positive closed quantity",IF(NOT(ISNUMBER(INDEX('Trades'!$D$9:$D$208,MATCH(B479,'Trades'!$A$9:$A$208,0)))),"Enter a valid opening date/time",IF(C479&lt;INDEX('Trades'!$D$9:$D$208,MATCH(B479,'Trades'!$A$9:$A$208,0)),"Exit precedes the opening",IF(AND(E479&lt;&gt;"",OR(NOT(ISNUMBER(E479)),E479&lt;=0)),"Enter a positive price or leave blank",IF(AND(F479&lt;&gt;"",NOT(ISNUMBER(F479))),"Gross P&amp;L must be numeric or blank",IF(AND(ISNUMBER(F479),OR(ABS(F479)&gt;1000000000,ROUND(F479,2)&lt;&gt;F479)),"Money: at most 2 decimals; absolute input value ≤ 1,000,000,000.",""))))))))))))))))</x:f>
      </x:c>
      <x:c r="I479" s="29" t="str">
        <x:f>IF(ISNUMBER(D479),ROUND(D479,8),"")</x:f>
      </x:c>
      <x:c r="J479" s="29" t="n">
        <x:f>IF(ISNUMBER(F479),1,0)</x:f>
        <x:v>0</x:v>
      </x:c>
      <x:c r="K479" s="29" t="n">
        <x:f>IF(COUNTA(A479:F479)=0,0,1)</x:f>
        <x:v>0</x:v>
      </x:c>
    </x:row>
    <x:row r="480" ht="36" customHeight="1">
      <x:c r="A480" s="34"/>
      <x:c r="B480" s="34"/>
      <x:c r="C480" s="35"/>
      <x:c r="D480" s="36"/>
      <x:c r="E480" s="36"/>
      <x:c r="F480" s="37"/>
      <x:c r="G480" s="38" t="n">
        <x:f>IF(K480=0,0,IF(H480="",1,-1))</x:f>
        <x:v>0</x:v>
      </x:c>
      <x:c r="H480" s="33" t="str">
        <x:f>IF(K480=0,"",IF(A480="","Enter an exit ID",IF(IF(IFERROR(OR(CODE(UPPER(LEFT(A480,1)))&lt;65,CODE(UPPER(LEFT(A480,1)))&gt;90),TRUE),TRUE,OR(NOT(ISTEXT(A480)),LEN(A480)&gt;64,LEN(A480)&lt;&gt;LEN(SUBSTITUTE(A480,"*","")),LEN(A480)&lt;&gt;LEN(SUBSTITUTE(A480,"?","")),LEN(A480)&lt;&gt;LEN(SUBSTITUTE(A480,"~","")),LEN(A480)&lt;&gt;LEN(SUBSTITUTE(A480,"=","")),LEN(A480)&lt;&gt;LEN(SUBSTITUTE(A480,"&lt;","")),LEN(A480)&lt;&gt;LEN(SUBSTITUTE(A480,"&gt;","")))),"IDs: text starting with A–Z, up to 64 characters; do not use *, ?, ~, =, &lt; or &gt;. Example: T-001.",IF(COUNTIFS('Exits'!$A$9:$A$608,A480)&lt;&gt;1,"Exit ID is duplicated",IF(B480="","Enter the parent trade ID",IF(IF(IFERROR(OR(CODE(UPPER(LEFT(B480,1)))&lt;65,CODE(UPPER(LEFT(B480,1)))&gt;90),TRUE),TRUE,OR(NOT(ISTEXT(B480)),LEN(B480)&gt;64,LEN(B480)&lt;&gt;LEN(SUBSTITUTE(B480,"*","")),LEN(B480)&lt;&gt;LEN(SUBSTITUTE(B480,"?","")),LEN(B480)&lt;&gt;LEN(SUBSTITUTE(B480,"~","")),LEN(B480)&lt;&gt;LEN(SUBSTITUTE(B480,"=","")),LEN(B480)&lt;&gt;LEN(SUBSTITUTE(B480,"&lt;","")),LEN(B480)&lt;&gt;LEN(SUBSTITUTE(B480,"&gt;","")))),"IDs: text starting with A–Z, up to 64 characters; do not use *, ?, ~, =, &lt; or &gt;. Example: T-001.",IF(COUNTIFS('Trades'!$A$9:$A$208,B480)&lt;&gt;1,"Parent trade ID must match one Trades row",IF(NOT(ISNUMBER(C480)),"Enter a valid closing date/time",IF(OR(C480&lt;1,C480&gt;2958465),"Enter a valid closing date/time",IF(NOT(ISNUMBER(D480)),"Enter a positive closed quantity",IF(OR(D480&lt;=0,D480&gt;1000000,ROUND(D480,8)&lt;&gt;D480),"Enter a positive closed quantity",IF(NOT(ISNUMBER(INDEX('Trades'!$D$9:$D$208,MATCH(B480,'Trades'!$A$9:$A$208,0)))),"Enter a valid opening date/time",IF(C480&lt;INDEX('Trades'!$D$9:$D$208,MATCH(B480,'Trades'!$A$9:$A$208,0)),"Exit precedes the opening",IF(AND(E480&lt;&gt;"",OR(NOT(ISNUMBER(E480)),E480&lt;=0)),"Enter a positive price or leave blank",IF(AND(F480&lt;&gt;"",NOT(ISNUMBER(F480))),"Gross P&amp;L must be numeric or blank",IF(AND(ISNUMBER(F480),OR(ABS(F480)&gt;1000000000,ROUND(F480,2)&lt;&gt;F480)),"Money: at most 2 decimals; absolute input value ≤ 1,000,000,000.",""))))))))))))))))</x:f>
      </x:c>
      <x:c r="I480" s="29" t="str">
        <x:f>IF(ISNUMBER(D480),ROUND(D480,8),"")</x:f>
      </x:c>
      <x:c r="J480" s="29" t="n">
        <x:f>IF(ISNUMBER(F480),1,0)</x:f>
        <x:v>0</x:v>
      </x:c>
      <x:c r="K480" s="29" t="n">
        <x:f>IF(COUNTA(A480:F480)=0,0,1)</x:f>
        <x:v>0</x:v>
      </x:c>
    </x:row>
    <x:row r="481" ht="36" customHeight="1">
      <x:c r="A481" s="34"/>
      <x:c r="B481" s="34"/>
      <x:c r="C481" s="35"/>
      <x:c r="D481" s="36"/>
      <x:c r="E481" s="36"/>
      <x:c r="F481" s="37"/>
      <x:c r="G481" s="38" t="n">
        <x:f>IF(K481=0,0,IF(H481="",1,-1))</x:f>
        <x:v>0</x:v>
      </x:c>
      <x:c r="H481" s="33" t="str">
        <x:f>IF(K481=0,"",IF(A481="","Enter an exit ID",IF(IF(IFERROR(OR(CODE(UPPER(LEFT(A481,1)))&lt;65,CODE(UPPER(LEFT(A481,1)))&gt;90),TRUE),TRUE,OR(NOT(ISTEXT(A481)),LEN(A481)&gt;64,LEN(A481)&lt;&gt;LEN(SUBSTITUTE(A481,"*","")),LEN(A481)&lt;&gt;LEN(SUBSTITUTE(A481,"?","")),LEN(A481)&lt;&gt;LEN(SUBSTITUTE(A481,"~","")),LEN(A481)&lt;&gt;LEN(SUBSTITUTE(A481,"=","")),LEN(A481)&lt;&gt;LEN(SUBSTITUTE(A481,"&lt;","")),LEN(A481)&lt;&gt;LEN(SUBSTITUTE(A481,"&gt;","")))),"IDs: text starting with A–Z, up to 64 characters; do not use *, ?, ~, =, &lt; or &gt;. Example: T-001.",IF(COUNTIFS('Exits'!$A$9:$A$608,A481)&lt;&gt;1,"Exit ID is duplicated",IF(B481="","Enter the parent trade ID",IF(IF(IFERROR(OR(CODE(UPPER(LEFT(B481,1)))&lt;65,CODE(UPPER(LEFT(B481,1)))&gt;90),TRUE),TRUE,OR(NOT(ISTEXT(B481)),LEN(B481)&gt;64,LEN(B481)&lt;&gt;LEN(SUBSTITUTE(B481,"*","")),LEN(B481)&lt;&gt;LEN(SUBSTITUTE(B481,"?","")),LEN(B481)&lt;&gt;LEN(SUBSTITUTE(B481,"~","")),LEN(B481)&lt;&gt;LEN(SUBSTITUTE(B481,"=","")),LEN(B481)&lt;&gt;LEN(SUBSTITUTE(B481,"&lt;","")),LEN(B481)&lt;&gt;LEN(SUBSTITUTE(B481,"&gt;","")))),"IDs: text starting with A–Z, up to 64 characters; do not use *, ?, ~, =, &lt; or &gt;. Example: T-001.",IF(COUNTIFS('Trades'!$A$9:$A$208,B481)&lt;&gt;1,"Parent trade ID must match one Trades row",IF(NOT(ISNUMBER(C481)),"Enter a valid closing date/time",IF(OR(C481&lt;1,C481&gt;2958465),"Enter a valid closing date/time",IF(NOT(ISNUMBER(D481)),"Enter a positive closed quantity",IF(OR(D481&lt;=0,D481&gt;1000000,ROUND(D481,8)&lt;&gt;D481),"Enter a positive closed quantity",IF(NOT(ISNUMBER(INDEX('Trades'!$D$9:$D$208,MATCH(B481,'Trades'!$A$9:$A$208,0)))),"Enter a valid opening date/time",IF(C481&lt;INDEX('Trades'!$D$9:$D$208,MATCH(B481,'Trades'!$A$9:$A$208,0)),"Exit precedes the opening",IF(AND(E481&lt;&gt;"",OR(NOT(ISNUMBER(E481)),E481&lt;=0)),"Enter a positive price or leave blank",IF(AND(F481&lt;&gt;"",NOT(ISNUMBER(F481))),"Gross P&amp;L must be numeric or blank",IF(AND(ISNUMBER(F481),OR(ABS(F481)&gt;1000000000,ROUND(F481,2)&lt;&gt;F481)),"Money: at most 2 decimals; absolute input value ≤ 1,000,000,000.",""))))))))))))))))</x:f>
      </x:c>
      <x:c r="I481" s="29" t="str">
        <x:f>IF(ISNUMBER(D481),ROUND(D481,8),"")</x:f>
      </x:c>
      <x:c r="J481" s="29" t="n">
        <x:f>IF(ISNUMBER(F481),1,0)</x:f>
        <x:v>0</x:v>
      </x:c>
      <x:c r="K481" s="29" t="n">
        <x:f>IF(COUNTA(A481:F481)=0,0,1)</x:f>
        <x:v>0</x:v>
      </x:c>
    </x:row>
    <x:row r="482" ht="36" customHeight="1">
      <x:c r="A482" s="34"/>
      <x:c r="B482" s="34"/>
      <x:c r="C482" s="35"/>
      <x:c r="D482" s="36"/>
      <x:c r="E482" s="36"/>
      <x:c r="F482" s="37"/>
      <x:c r="G482" s="38" t="n">
        <x:f>IF(K482=0,0,IF(H482="",1,-1))</x:f>
        <x:v>0</x:v>
      </x:c>
      <x:c r="H482" s="33" t="str">
        <x:f>IF(K482=0,"",IF(A482="","Enter an exit ID",IF(IF(IFERROR(OR(CODE(UPPER(LEFT(A482,1)))&lt;65,CODE(UPPER(LEFT(A482,1)))&gt;90),TRUE),TRUE,OR(NOT(ISTEXT(A482)),LEN(A482)&gt;64,LEN(A482)&lt;&gt;LEN(SUBSTITUTE(A482,"*","")),LEN(A482)&lt;&gt;LEN(SUBSTITUTE(A482,"?","")),LEN(A482)&lt;&gt;LEN(SUBSTITUTE(A482,"~","")),LEN(A482)&lt;&gt;LEN(SUBSTITUTE(A482,"=","")),LEN(A482)&lt;&gt;LEN(SUBSTITUTE(A482,"&lt;","")),LEN(A482)&lt;&gt;LEN(SUBSTITUTE(A482,"&gt;","")))),"IDs: text starting with A–Z, up to 64 characters; do not use *, ?, ~, =, &lt; or &gt;. Example: T-001.",IF(COUNTIFS('Exits'!$A$9:$A$608,A482)&lt;&gt;1,"Exit ID is duplicated",IF(B482="","Enter the parent trade ID",IF(IF(IFERROR(OR(CODE(UPPER(LEFT(B482,1)))&lt;65,CODE(UPPER(LEFT(B482,1)))&gt;90),TRUE),TRUE,OR(NOT(ISTEXT(B482)),LEN(B482)&gt;64,LEN(B482)&lt;&gt;LEN(SUBSTITUTE(B482,"*","")),LEN(B482)&lt;&gt;LEN(SUBSTITUTE(B482,"?","")),LEN(B482)&lt;&gt;LEN(SUBSTITUTE(B482,"~","")),LEN(B482)&lt;&gt;LEN(SUBSTITUTE(B482,"=","")),LEN(B482)&lt;&gt;LEN(SUBSTITUTE(B482,"&lt;","")),LEN(B482)&lt;&gt;LEN(SUBSTITUTE(B482,"&gt;","")))),"IDs: text starting with A–Z, up to 64 characters; do not use *, ?, ~, =, &lt; or &gt;. Example: T-001.",IF(COUNTIFS('Trades'!$A$9:$A$208,B482)&lt;&gt;1,"Parent trade ID must match one Trades row",IF(NOT(ISNUMBER(C482)),"Enter a valid closing date/time",IF(OR(C482&lt;1,C482&gt;2958465),"Enter a valid closing date/time",IF(NOT(ISNUMBER(D482)),"Enter a positive closed quantity",IF(OR(D482&lt;=0,D482&gt;1000000,ROUND(D482,8)&lt;&gt;D482),"Enter a positive closed quantity",IF(NOT(ISNUMBER(INDEX('Trades'!$D$9:$D$208,MATCH(B482,'Trades'!$A$9:$A$208,0)))),"Enter a valid opening date/time",IF(C482&lt;INDEX('Trades'!$D$9:$D$208,MATCH(B482,'Trades'!$A$9:$A$208,0)),"Exit precedes the opening",IF(AND(E482&lt;&gt;"",OR(NOT(ISNUMBER(E482)),E482&lt;=0)),"Enter a positive price or leave blank",IF(AND(F482&lt;&gt;"",NOT(ISNUMBER(F482))),"Gross P&amp;L must be numeric or blank",IF(AND(ISNUMBER(F482),OR(ABS(F482)&gt;1000000000,ROUND(F482,2)&lt;&gt;F482)),"Money: at most 2 decimals; absolute input value ≤ 1,000,000,000.",""))))))))))))))))</x:f>
      </x:c>
      <x:c r="I482" s="29" t="str">
        <x:f>IF(ISNUMBER(D482),ROUND(D482,8),"")</x:f>
      </x:c>
      <x:c r="J482" s="29" t="n">
        <x:f>IF(ISNUMBER(F482),1,0)</x:f>
        <x:v>0</x:v>
      </x:c>
      <x:c r="K482" s="29" t="n">
        <x:f>IF(COUNTA(A482:F482)=0,0,1)</x:f>
        <x:v>0</x:v>
      </x:c>
    </x:row>
    <x:row r="483" ht="36" customHeight="1">
      <x:c r="A483" s="34"/>
      <x:c r="B483" s="34"/>
      <x:c r="C483" s="35"/>
      <x:c r="D483" s="36"/>
      <x:c r="E483" s="36"/>
      <x:c r="F483" s="37"/>
      <x:c r="G483" s="38" t="n">
        <x:f>IF(K483=0,0,IF(H483="",1,-1))</x:f>
        <x:v>0</x:v>
      </x:c>
      <x:c r="H483" s="33" t="str">
        <x:f>IF(K483=0,"",IF(A483="","Enter an exit ID",IF(IF(IFERROR(OR(CODE(UPPER(LEFT(A483,1)))&lt;65,CODE(UPPER(LEFT(A483,1)))&gt;90),TRUE),TRUE,OR(NOT(ISTEXT(A483)),LEN(A483)&gt;64,LEN(A483)&lt;&gt;LEN(SUBSTITUTE(A483,"*","")),LEN(A483)&lt;&gt;LEN(SUBSTITUTE(A483,"?","")),LEN(A483)&lt;&gt;LEN(SUBSTITUTE(A483,"~","")),LEN(A483)&lt;&gt;LEN(SUBSTITUTE(A483,"=","")),LEN(A483)&lt;&gt;LEN(SUBSTITUTE(A483,"&lt;","")),LEN(A483)&lt;&gt;LEN(SUBSTITUTE(A483,"&gt;","")))),"IDs: text starting with A–Z, up to 64 characters; do not use *, ?, ~, =, &lt; or &gt;. Example: T-001.",IF(COUNTIFS('Exits'!$A$9:$A$608,A483)&lt;&gt;1,"Exit ID is duplicated",IF(B483="","Enter the parent trade ID",IF(IF(IFERROR(OR(CODE(UPPER(LEFT(B483,1)))&lt;65,CODE(UPPER(LEFT(B483,1)))&gt;90),TRUE),TRUE,OR(NOT(ISTEXT(B483)),LEN(B483)&gt;64,LEN(B483)&lt;&gt;LEN(SUBSTITUTE(B483,"*","")),LEN(B483)&lt;&gt;LEN(SUBSTITUTE(B483,"?","")),LEN(B483)&lt;&gt;LEN(SUBSTITUTE(B483,"~","")),LEN(B483)&lt;&gt;LEN(SUBSTITUTE(B483,"=","")),LEN(B483)&lt;&gt;LEN(SUBSTITUTE(B483,"&lt;","")),LEN(B483)&lt;&gt;LEN(SUBSTITUTE(B483,"&gt;","")))),"IDs: text starting with A–Z, up to 64 characters; do not use *, ?, ~, =, &lt; or &gt;. Example: T-001.",IF(COUNTIFS('Trades'!$A$9:$A$208,B483)&lt;&gt;1,"Parent trade ID must match one Trades row",IF(NOT(ISNUMBER(C483)),"Enter a valid closing date/time",IF(OR(C483&lt;1,C483&gt;2958465),"Enter a valid closing date/time",IF(NOT(ISNUMBER(D483)),"Enter a positive closed quantity",IF(OR(D483&lt;=0,D483&gt;1000000,ROUND(D483,8)&lt;&gt;D483),"Enter a positive closed quantity",IF(NOT(ISNUMBER(INDEX('Trades'!$D$9:$D$208,MATCH(B483,'Trades'!$A$9:$A$208,0)))),"Enter a valid opening date/time",IF(C483&lt;INDEX('Trades'!$D$9:$D$208,MATCH(B483,'Trades'!$A$9:$A$208,0)),"Exit precedes the opening",IF(AND(E483&lt;&gt;"",OR(NOT(ISNUMBER(E483)),E483&lt;=0)),"Enter a positive price or leave blank",IF(AND(F483&lt;&gt;"",NOT(ISNUMBER(F483))),"Gross P&amp;L must be numeric or blank",IF(AND(ISNUMBER(F483),OR(ABS(F483)&gt;1000000000,ROUND(F483,2)&lt;&gt;F483)),"Money: at most 2 decimals; absolute input value ≤ 1,000,000,000.",""))))))))))))))))</x:f>
      </x:c>
      <x:c r="I483" s="29" t="str">
        <x:f>IF(ISNUMBER(D483),ROUND(D483,8),"")</x:f>
      </x:c>
      <x:c r="J483" s="29" t="n">
        <x:f>IF(ISNUMBER(F483),1,0)</x:f>
        <x:v>0</x:v>
      </x:c>
      <x:c r="K483" s="29" t="n">
        <x:f>IF(COUNTA(A483:F483)=0,0,1)</x:f>
        <x:v>0</x:v>
      </x:c>
    </x:row>
    <x:row r="484" ht="36" customHeight="1">
      <x:c r="A484" s="34"/>
      <x:c r="B484" s="34"/>
      <x:c r="C484" s="35"/>
      <x:c r="D484" s="36"/>
      <x:c r="E484" s="36"/>
      <x:c r="F484" s="37"/>
      <x:c r="G484" s="38" t="n">
        <x:f>IF(K484=0,0,IF(H484="",1,-1))</x:f>
        <x:v>0</x:v>
      </x:c>
      <x:c r="H484" s="33" t="str">
        <x:f>IF(K484=0,"",IF(A484="","Enter an exit ID",IF(IF(IFERROR(OR(CODE(UPPER(LEFT(A484,1)))&lt;65,CODE(UPPER(LEFT(A484,1)))&gt;90),TRUE),TRUE,OR(NOT(ISTEXT(A484)),LEN(A484)&gt;64,LEN(A484)&lt;&gt;LEN(SUBSTITUTE(A484,"*","")),LEN(A484)&lt;&gt;LEN(SUBSTITUTE(A484,"?","")),LEN(A484)&lt;&gt;LEN(SUBSTITUTE(A484,"~","")),LEN(A484)&lt;&gt;LEN(SUBSTITUTE(A484,"=","")),LEN(A484)&lt;&gt;LEN(SUBSTITUTE(A484,"&lt;","")),LEN(A484)&lt;&gt;LEN(SUBSTITUTE(A484,"&gt;","")))),"IDs: text starting with A–Z, up to 64 characters; do not use *, ?, ~, =, &lt; or &gt;. Example: T-001.",IF(COUNTIFS('Exits'!$A$9:$A$608,A484)&lt;&gt;1,"Exit ID is duplicated",IF(B484="","Enter the parent trade ID",IF(IF(IFERROR(OR(CODE(UPPER(LEFT(B484,1)))&lt;65,CODE(UPPER(LEFT(B484,1)))&gt;90),TRUE),TRUE,OR(NOT(ISTEXT(B484)),LEN(B484)&gt;64,LEN(B484)&lt;&gt;LEN(SUBSTITUTE(B484,"*","")),LEN(B484)&lt;&gt;LEN(SUBSTITUTE(B484,"?","")),LEN(B484)&lt;&gt;LEN(SUBSTITUTE(B484,"~","")),LEN(B484)&lt;&gt;LEN(SUBSTITUTE(B484,"=","")),LEN(B484)&lt;&gt;LEN(SUBSTITUTE(B484,"&lt;","")),LEN(B484)&lt;&gt;LEN(SUBSTITUTE(B484,"&gt;","")))),"IDs: text starting with A–Z, up to 64 characters; do not use *, ?, ~, =, &lt; or &gt;. Example: T-001.",IF(COUNTIFS('Trades'!$A$9:$A$208,B484)&lt;&gt;1,"Parent trade ID must match one Trades row",IF(NOT(ISNUMBER(C484)),"Enter a valid closing date/time",IF(OR(C484&lt;1,C484&gt;2958465),"Enter a valid closing date/time",IF(NOT(ISNUMBER(D484)),"Enter a positive closed quantity",IF(OR(D484&lt;=0,D484&gt;1000000,ROUND(D484,8)&lt;&gt;D484),"Enter a positive closed quantity",IF(NOT(ISNUMBER(INDEX('Trades'!$D$9:$D$208,MATCH(B484,'Trades'!$A$9:$A$208,0)))),"Enter a valid opening date/time",IF(C484&lt;INDEX('Trades'!$D$9:$D$208,MATCH(B484,'Trades'!$A$9:$A$208,0)),"Exit precedes the opening",IF(AND(E484&lt;&gt;"",OR(NOT(ISNUMBER(E484)),E484&lt;=0)),"Enter a positive price or leave blank",IF(AND(F484&lt;&gt;"",NOT(ISNUMBER(F484))),"Gross P&amp;L must be numeric or blank",IF(AND(ISNUMBER(F484),OR(ABS(F484)&gt;1000000000,ROUND(F484,2)&lt;&gt;F484)),"Money: at most 2 decimals; absolute input value ≤ 1,000,000,000.",""))))))))))))))))</x:f>
      </x:c>
      <x:c r="I484" s="29" t="str">
        <x:f>IF(ISNUMBER(D484),ROUND(D484,8),"")</x:f>
      </x:c>
      <x:c r="J484" s="29" t="n">
        <x:f>IF(ISNUMBER(F484),1,0)</x:f>
        <x:v>0</x:v>
      </x:c>
      <x:c r="K484" s="29" t="n">
        <x:f>IF(COUNTA(A484:F484)=0,0,1)</x:f>
        <x:v>0</x:v>
      </x:c>
    </x:row>
    <x:row r="485" ht="36" customHeight="1">
      <x:c r="A485" s="34"/>
      <x:c r="B485" s="34"/>
      <x:c r="C485" s="35"/>
      <x:c r="D485" s="36"/>
      <x:c r="E485" s="36"/>
      <x:c r="F485" s="37"/>
      <x:c r="G485" s="38" t="n">
        <x:f>IF(K485=0,0,IF(H485="",1,-1))</x:f>
        <x:v>0</x:v>
      </x:c>
      <x:c r="H485" s="33" t="str">
        <x:f>IF(K485=0,"",IF(A485="","Enter an exit ID",IF(IF(IFERROR(OR(CODE(UPPER(LEFT(A485,1)))&lt;65,CODE(UPPER(LEFT(A485,1)))&gt;90),TRUE),TRUE,OR(NOT(ISTEXT(A485)),LEN(A485)&gt;64,LEN(A485)&lt;&gt;LEN(SUBSTITUTE(A485,"*","")),LEN(A485)&lt;&gt;LEN(SUBSTITUTE(A485,"?","")),LEN(A485)&lt;&gt;LEN(SUBSTITUTE(A485,"~","")),LEN(A485)&lt;&gt;LEN(SUBSTITUTE(A485,"=","")),LEN(A485)&lt;&gt;LEN(SUBSTITUTE(A485,"&lt;","")),LEN(A485)&lt;&gt;LEN(SUBSTITUTE(A485,"&gt;","")))),"IDs: text starting with A–Z, up to 64 characters; do not use *, ?, ~, =, &lt; or &gt;. Example: T-001.",IF(COUNTIFS('Exits'!$A$9:$A$608,A485)&lt;&gt;1,"Exit ID is duplicated",IF(B485="","Enter the parent trade ID",IF(IF(IFERROR(OR(CODE(UPPER(LEFT(B485,1)))&lt;65,CODE(UPPER(LEFT(B485,1)))&gt;90),TRUE),TRUE,OR(NOT(ISTEXT(B485)),LEN(B485)&gt;64,LEN(B485)&lt;&gt;LEN(SUBSTITUTE(B485,"*","")),LEN(B485)&lt;&gt;LEN(SUBSTITUTE(B485,"?","")),LEN(B485)&lt;&gt;LEN(SUBSTITUTE(B485,"~","")),LEN(B485)&lt;&gt;LEN(SUBSTITUTE(B485,"=","")),LEN(B485)&lt;&gt;LEN(SUBSTITUTE(B485,"&lt;","")),LEN(B485)&lt;&gt;LEN(SUBSTITUTE(B485,"&gt;","")))),"IDs: text starting with A–Z, up to 64 characters; do not use *, ?, ~, =, &lt; or &gt;. Example: T-001.",IF(COUNTIFS('Trades'!$A$9:$A$208,B485)&lt;&gt;1,"Parent trade ID must match one Trades row",IF(NOT(ISNUMBER(C485)),"Enter a valid closing date/time",IF(OR(C485&lt;1,C485&gt;2958465),"Enter a valid closing date/time",IF(NOT(ISNUMBER(D485)),"Enter a positive closed quantity",IF(OR(D485&lt;=0,D485&gt;1000000,ROUND(D485,8)&lt;&gt;D485),"Enter a positive closed quantity",IF(NOT(ISNUMBER(INDEX('Trades'!$D$9:$D$208,MATCH(B485,'Trades'!$A$9:$A$208,0)))),"Enter a valid opening date/time",IF(C485&lt;INDEX('Trades'!$D$9:$D$208,MATCH(B485,'Trades'!$A$9:$A$208,0)),"Exit precedes the opening",IF(AND(E485&lt;&gt;"",OR(NOT(ISNUMBER(E485)),E485&lt;=0)),"Enter a positive price or leave blank",IF(AND(F485&lt;&gt;"",NOT(ISNUMBER(F485))),"Gross P&amp;L must be numeric or blank",IF(AND(ISNUMBER(F485),OR(ABS(F485)&gt;1000000000,ROUND(F485,2)&lt;&gt;F485)),"Money: at most 2 decimals; absolute input value ≤ 1,000,000,000.",""))))))))))))))))</x:f>
      </x:c>
      <x:c r="I485" s="29" t="str">
        <x:f>IF(ISNUMBER(D485),ROUND(D485,8),"")</x:f>
      </x:c>
      <x:c r="J485" s="29" t="n">
        <x:f>IF(ISNUMBER(F485),1,0)</x:f>
        <x:v>0</x:v>
      </x:c>
      <x:c r="K485" s="29" t="n">
        <x:f>IF(COUNTA(A485:F485)=0,0,1)</x:f>
        <x:v>0</x:v>
      </x:c>
    </x:row>
    <x:row r="486" ht="36" customHeight="1">
      <x:c r="A486" s="34"/>
      <x:c r="B486" s="34"/>
      <x:c r="C486" s="35"/>
      <x:c r="D486" s="36"/>
      <x:c r="E486" s="36"/>
      <x:c r="F486" s="37"/>
      <x:c r="G486" s="38" t="n">
        <x:f>IF(K486=0,0,IF(H486="",1,-1))</x:f>
        <x:v>0</x:v>
      </x:c>
      <x:c r="H486" s="33" t="str">
        <x:f>IF(K486=0,"",IF(A486="","Enter an exit ID",IF(IF(IFERROR(OR(CODE(UPPER(LEFT(A486,1)))&lt;65,CODE(UPPER(LEFT(A486,1)))&gt;90),TRUE),TRUE,OR(NOT(ISTEXT(A486)),LEN(A486)&gt;64,LEN(A486)&lt;&gt;LEN(SUBSTITUTE(A486,"*","")),LEN(A486)&lt;&gt;LEN(SUBSTITUTE(A486,"?","")),LEN(A486)&lt;&gt;LEN(SUBSTITUTE(A486,"~","")),LEN(A486)&lt;&gt;LEN(SUBSTITUTE(A486,"=","")),LEN(A486)&lt;&gt;LEN(SUBSTITUTE(A486,"&lt;","")),LEN(A486)&lt;&gt;LEN(SUBSTITUTE(A486,"&gt;","")))),"IDs: text starting with A–Z, up to 64 characters; do not use *, ?, ~, =, &lt; or &gt;. Example: T-001.",IF(COUNTIFS('Exits'!$A$9:$A$608,A486)&lt;&gt;1,"Exit ID is duplicated",IF(B486="","Enter the parent trade ID",IF(IF(IFERROR(OR(CODE(UPPER(LEFT(B486,1)))&lt;65,CODE(UPPER(LEFT(B486,1)))&gt;90),TRUE),TRUE,OR(NOT(ISTEXT(B486)),LEN(B486)&gt;64,LEN(B486)&lt;&gt;LEN(SUBSTITUTE(B486,"*","")),LEN(B486)&lt;&gt;LEN(SUBSTITUTE(B486,"?","")),LEN(B486)&lt;&gt;LEN(SUBSTITUTE(B486,"~","")),LEN(B486)&lt;&gt;LEN(SUBSTITUTE(B486,"=","")),LEN(B486)&lt;&gt;LEN(SUBSTITUTE(B486,"&lt;","")),LEN(B486)&lt;&gt;LEN(SUBSTITUTE(B486,"&gt;","")))),"IDs: text starting with A–Z, up to 64 characters; do not use *, ?, ~, =, &lt; or &gt;. Example: T-001.",IF(COUNTIFS('Trades'!$A$9:$A$208,B486)&lt;&gt;1,"Parent trade ID must match one Trades row",IF(NOT(ISNUMBER(C486)),"Enter a valid closing date/time",IF(OR(C486&lt;1,C486&gt;2958465),"Enter a valid closing date/time",IF(NOT(ISNUMBER(D486)),"Enter a positive closed quantity",IF(OR(D486&lt;=0,D486&gt;1000000,ROUND(D486,8)&lt;&gt;D486),"Enter a positive closed quantity",IF(NOT(ISNUMBER(INDEX('Trades'!$D$9:$D$208,MATCH(B486,'Trades'!$A$9:$A$208,0)))),"Enter a valid opening date/time",IF(C486&lt;INDEX('Trades'!$D$9:$D$208,MATCH(B486,'Trades'!$A$9:$A$208,0)),"Exit precedes the opening",IF(AND(E486&lt;&gt;"",OR(NOT(ISNUMBER(E486)),E486&lt;=0)),"Enter a positive price or leave blank",IF(AND(F486&lt;&gt;"",NOT(ISNUMBER(F486))),"Gross P&amp;L must be numeric or blank",IF(AND(ISNUMBER(F486),OR(ABS(F486)&gt;1000000000,ROUND(F486,2)&lt;&gt;F486)),"Money: at most 2 decimals; absolute input value ≤ 1,000,000,000.",""))))))))))))))))</x:f>
      </x:c>
      <x:c r="I486" s="29" t="str">
        <x:f>IF(ISNUMBER(D486),ROUND(D486,8),"")</x:f>
      </x:c>
      <x:c r="J486" s="29" t="n">
        <x:f>IF(ISNUMBER(F486),1,0)</x:f>
        <x:v>0</x:v>
      </x:c>
      <x:c r="K486" s="29" t="n">
        <x:f>IF(COUNTA(A486:F486)=0,0,1)</x:f>
        <x:v>0</x:v>
      </x:c>
    </x:row>
    <x:row r="487" ht="36" customHeight="1">
      <x:c r="A487" s="34"/>
      <x:c r="B487" s="34"/>
      <x:c r="C487" s="35"/>
      <x:c r="D487" s="36"/>
      <x:c r="E487" s="36"/>
      <x:c r="F487" s="37"/>
      <x:c r="G487" s="38" t="n">
        <x:f>IF(K487=0,0,IF(H487="",1,-1))</x:f>
        <x:v>0</x:v>
      </x:c>
      <x:c r="H487" s="33" t="str">
        <x:f>IF(K487=0,"",IF(A487="","Enter an exit ID",IF(IF(IFERROR(OR(CODE(UPPER(LEFT(A487,1)))&lt;65,CODE(UPPER(LEFT(A487,1)))&gt;90),TRUE),TRUE,OR(NOT(ISTEXT(A487)),LEN(A487)&gt;64,LEN(A487)&lt;&gt;LEN(SUBSTITUTE(A487,"*","")),LEN(A487)&lt;&gt;LEN(SUBSTITUTE(A487,"?","")),LEN(A487)&lt;&gt;LEN(SUBSTITUTE(A487,"~","")),LEN(A487)&lt;&gt;LEN(SUBSTITUTE(A487,"=","")),LEN(A487)&lt;&gt;LEN(SUBSTITUTE(A487,"&lt;","")),LEN(A487)&lt;&gt;LEN(SUBSTITUTE(A487,"&gt;","")))),"IDs: text starting with A–Z, up to 64 characters; do not use *, ?, ~, =, &lt; or &gt;. Example: T-001.",IF(COUNTIFS('Exits'!$A$9:$A$608,A487)&lt;&gt;1,"Exit ID is duplicated",IF(B487="","Enter the parent trade ID",IF(IF(IFERROR(OR(CODE(UPPER(LEFT(B487,1)))&lt;65,CODE(UPPER(LEFT(B487,1)))&gt;90),TRUE),TRUE,OR(NOT(ISTEXT(B487)),LEN(B487)&gt;64,LEN(B487)&lt;&gt;LEN(SUBSTITUTE(B487,"*","")),LEN(B487)&lt;&gt;LEN(SUBSTITUTE(B487,"?","")),LEN(B487)&lt;&gt;LEN(SUBSTITUTE(B487,"~","")),LEN(B487)&lt;&gt;LEN(SUBSTITUTE(B487,"=","")),LEN(B487)&lt;&gt;LEN(SUBSTITUTE(B487,"&lt;","")),LEN(B487)&lt;&gt;LEN(SUBSTITUTE(B487,"&gt;","")))),"IDs: text starting with A–Z, up to 64 characters; do not use *, ?, ~, =, &lt; or &gt;. Example: T-001.",IF(COUNTIFS('Trades'!$A$9:$A$208,B487)&lt;&gt;1,"Parent trade ID must match one Trades row",IF(NOT(ISNUMBER(C487)),"Enter a valid closing date/time",IF(OR(C487&lt;1,C487&gt;2958465),"Enter a valid closing date/time",IF(NOT(ISNUMBER(D487)),"Enter a positive closed quantity",IF(OR(D487&lt;=0,D487&gt;1000000,ROUND(D487,8)&lt;&gt;D487),"Enter a positive closed quantity",IF(NOT(ISNUMBER(INDEX('Trades'!$D$9:$D$208,MATCH(B487,'Trades'!$A$9:$A$208,0)))),"Enter a valid opening date/time",IF(C487&lt;INDEX('Trades'!$D$9:$D$208,MATCH(B487,'Trades'!$A$9:$A$208,0)),"Exit precedes the opening",IF(AND(E487&lt;&gt;"",OR(NOT(ISNUMBER(E487)),E487&lt;=0)),"Enter a positive price or leave blank",IF(AND(F487&lt;&gt;"",NOT(ISNUMBER(F487))),"Gross P&amp;L must be numeric or blank",IF(AND(ISNUMBER(F487),OR(ABS(F487)&gt;1000000000,ROUND(F487,2)&lt;&gt;F487)),"Money: at most 2 decimals; absolute input value ≤ 1,000,000,000.",""))))))))))))))))</x:f>
      </x:c>
      <x:c r="I487" s="29" t="str">
        <x:f>IF(ISNUMBER(D487),ROUND(D487,8),"")</x:f>
      </x:c>
      <x:c r="J487" s="29" t="n">
        <x:f>IF(ISNUMBER(F487),1,0)</x:f>
        <x:v>0</x:v>
      </x:c>
      <x:c r="K487" s="29" t="n">
        <x:f>IF(COUNTA(A487:F487)=0,0,1)</x:f>
        <x:v>0</x:v>
      </x:c>
    </x:row>
    <x:row r="488" ht="36" customHeight="1">
      <x:c r="A488" s="34"/>
      <x:c r="B488" s="34"/>
      <x:c r="C488" s="35"/>
      <x:c r="D488" s="36"/>
      <x:c r="E488" s="36"/>
      <x:c r="F488" s="37"/>
      <x:c r="G488" s="38" t="n">
        <x:f>IF(K488=0,0,IF(H488="",1,-1))</x:f>
        <x:v>0</x:v>
      </x:c>
      <x:c r="H488" s="33" t="str">
        <x:f>IF(K488=0,"",IF(A488="","Enter an exit ID",IF(IF(IFERROR(OR(CODE(UPPER(LEFT(A488,1)))&lt;65,CODE(UPPER(LEFT(A488,1)))&gt;90),TRUE),TRUE,OR(NOT(ISTEXT(A488)),LEN(A488)&gt;64,LEN(A488)&lt;&gt;LEN(SUBSTITUTE(A488,"*","")),LEN(A488)&lt;&gt;LEN(SUBSTITUTE(A488,"?","")),LEN(A488)&lt;&gt;LEN(SUBSTITUTE(A488,"~","")),LEN(A488)&lt;&gt;LEN(SUBSTITUTE(A488,"=","")),LEN(A488)&lt;&gt;LEN(SUBSTITUTE(A488,"&lt;","")),LEN(A488)&lt;&gt;LEN(SUBSTITUTE(A488,"&gt;","")))),"IDs: text starting with A–Z, up to 64 characters; do not use *, ?, ~, =, &lt; or &gt;. Example: T-001.",IF(COUNTIFS('Exits'!$A$9:$A$608,A488)&lt;&gt;1,"Exit ID is duplicated",IF(B488="","Enter the parent trade ID",IF(IF(IFERROR(OR(CODE(UPPER(LEFT(B488,1)))&lt;65,CODE(UPPER(LEFT(B488,1)))&gt;90),TRUE),TRUE,OR(NOT(ISTEXT(B488)),LEN(B488)&gt;64,LEN(B488)&lt;&gt;LEN(SUBSTITUTE(B488,"*","")),LEN(B488)&lt;&gt;LEN(SUBSTITUTE(B488,"?","")),LEN(B488)&lt;&gt;LEN(SUBSTITUTE(B488,"~","")),LEN(B488)&lt;&gt;LEN(SUBSTITUTE(B488,"=","")),LEN(B488)&lt;&gt;LEN(SUBSTITUTE(B488,"&lt;","")),LEN(B488)&lt;&gt;LEN(SUBSTITUTE(B488,"&gt;","")))),"IDs: text starting with A–Z, up to 64 characters; do not use *, ?, ~, =, &lt; or &gt;. Example: T-001.",IF(COUNTIFS('Trades'!$A$9:$A$208,B488)&lt;&gt;1,"Parent trade ID must match one Trades row",IF(NOT(ISNUMBER(C488)),"Enter a valid closing date/time",IF(OR(C488&lt;1,C488&gt;2958465),"Enter a valid closing date/time",IF(NOT(ISNUMBER(D488)),"Enter a positive closed quantity",IF(OR(D488&lt;=0,D488&gt;1000000,ROUND(D488,8)&lt;&gt;D488),"Enter a positive closed quantity",IF(NOT(ISNUMBER(INDEX('Trades'!$D$9:$D$208,MATCH(B488,'Trades'!$A$9:$A$208,0)))),"Enter a valid opening date/time",IF(C488&lt;INDEX('Trades'!$D$9:$D$208,MATCH(B488,'Trades'!$A$9:$A$208,0)),"Exit precedes the opening",IF(AND(E488&lt;&gt;"",OR(NOT(ISNUMBER(E488)),E488&lt;=0)),"Enter a positive price or leave blank",IF(AND(F488&lt;&gt;"",NOT(ISNUMBER(F488))),"Gross P&amp;L must be numeric or blank",IF(AND(ISNUMBER(F488),OR(ABS(F488)&gt;1000000000,ROUND(F488,2)&lt;&gt;F488)),"Money: at most 2 decimals; absolute input value ≤ 1,000,000,000.",""))))))))))))))))</x:f>
      </x:c>
      <x:c r="I488" s="29" t="str">
        <x:f>IF(ISNUMBER(D488),ROUND(D488,8),"")</x:f>
      </x:c>
      <x:c r="J488" s="29" t="n">
        <x:f>IF(ISNUMBER(F488),1,0)</x:f>
        <x:v>0</x:v>
      </x:c>
      <x:c r="K488" s="29" t="n">
        <x:f>IF(COUNTA(A488:F488)=0,0,1)</x:f>
        <x:v>0</x:v>
      </x:c>
    </x:row>
    <x:row r="489" ht="36" customHeight="1">
      <x:c r="A489" s="34"/>
      <x:c r="B489" s="34"/>
      <x:c r="C489" s="35"/>
      <x:c r="D489" s="36"/>
      <x:c r="E489" s="36"/>
      <x:c r="F489" s="37"/>
      <x:c r="G489" s="38" t="n">
        <x:f>IF(K489=0,0,IF(H489="",1,-1))</x:f>
        <x:v>0</x:v>
      </x:c>
      <x:c r="H489" s="33" t="str">
        <x:f>IF(K489=0,"",IF(A489="","Enter an exit ID",IF(IF(IFERROR(OR(CODE(UPPER(LEFT(A489,1)))&lt;65,CODE(UPPER(LEFT(A489,1)))&gt;90),TRUE),TRUE,OR(NOT(ISTEXT(A489)),LEN(A489)&gt;64,LEN(A489)&lt;&gt;LEN(SUBSTITUTE(A489,"*","")),LEN(A489)&lt;&gt;LEN(SUBSTITUTE(A489,"?","")),LEN(A489)&lt;&gt;LEN(SUBSTITUTE(A489,"~","")),LEN(A489)&lt;&gt;LEN(SUBSTITUTE(A489,"=","")),LEN(A489)&lt;&gt;LEN(SUBSTITUTE(A489,"&lt;","")),LEN(A489)&lt;&gt;LEN(SUBSTITUTE(A489,"&gt;","")))),"IDs: text starting with A–Z, up to 64 characters; do not use *, ?, ~, =, &lt; or &gt;. Example: T-001.",IF(COUNTIFS('Exits'!$A$9:$A$608,A489)&lt;&gt;1,"Exit ID is duplicated",IF(B489="","Enter the parent trade ID",IF(IF(IFERROR(OR(CODE(UPPER(LEFT(B489,1)))&lt;65,CODE(UPPER(LEFT(B489,1)))&gt;90),TRUE),TRUE,OR(NOT(ISTEXT(B489)),LEN(B489)&gt;64,LEN(B489)&lt;&gt;LEN(SUBSTITUTE(B489,"*","")),LEN(B489)&lt;&gt;LEN(SUBSTITUTE(B489,"?","")),LEN(B489)&lt;&gt;LEN(SUBSTITUTE(B489,"~","")),LEN(B489)&lt;&gt;LEN(SUBSTITUTE(B489,"=","")),LEN(B489)&lt;&gt;LEN(SUBSTITUTE(B489,"&lt;","")),LEN(B489)&lt;&gt;LEN(SUBSTITUTE(B489,"&gt;","")))),"IDs: text starting with A–Z, up to 64 characters; do not use *, ?, ~, =, &lt; or &gt;. Example: T-001.",IF(COUNTIFS('Trades'!$A$9:$A$208,B489)&lt;&gt;1,"Parent trade ID must match one Trades row",IF(NOT(ISNUMBER(C489)),"Enter a valid closing date/time",IF(OR(C489&lt;1,C489&gt;2958465),"Enter a valid closing date/time",IF(NOT(ISNUMBER(D489)),"Enter a positive closed quantity",IF(OR(D489&lt;=0,D489&gt;1000000,ROUND(D489,8)&lt;&gt;D489),"Enter a positive closed quantity",IF(NOT(ISNUMBER(INDEX('Trades'!$D$9:$D$208,MATCH(B489,'Trades'!$A$9:$A$208,0)))),"Enter a valid opening date/time",IF(C489&lt;INDEX('Trades'!$D$9:$D$208,MATCH(B489,'Trades'!$A$9:$A$208,0)),"Exit precedes the opening",IF(AND(E489&lt;&gt;"",OR(NOT(ISNUMBER(E489)),E489&lt;=0)),"Enter a positive price or leave blank",IF(AND(F489&lt;&gt;"",NOT(ISNUMBER(F489))),"Gross P&amp;L must be numeric or blank",IF(AND(ISNUMBER(F489),OR(ABS(F489)&gt;1000000000,ROUND(F489,2)&lt;&gt;F489)),"Money: at most 2 decimals; absolute input value ≤ 1,000,000,000.",""))))))))))))))))</x:f>
      </x:c>
      <x:c r="I489" s="29" t="str">
        <x:f>IF(ISNUMBER(D489),ROUND(D489,8),"")</x:f>
      </x:c>
      <x:c r="J489" s="29" t="n">
        <x:f>IF(ISNUMBER(F489),1,0)</x:f>
        <x:v>0</x:v>
      </x:c>
      <x:c r="K489" s="29" t="n">
        <x:f>IF(COUNTA(A489:F489)=0,0,1)</x:f>
        <x:v>0</x:v>
      </x:c>
    </x:row>
    <x:row r="490" ht="36" customHeight="1">
      <x:c r="A490" s="34"/>
      <x:c r="B490" s="34"/>
      <x:c r="C490" s="35"/>
      <x:c r="D490" s="36"/>
      <x:c r="E490" s="36"/>
      <x:c r="F490" s="37"/>
      <x:c r="G490" s="38" t="n">
        <x:f>IF(K490=0,0,IF(H490="",1,-1))</x:f>
        <x:v>0</x:v>
      </x:c>
      <x:c r="H490" s="33" t="str">
        <x:f>IF(K490=0,"",IF(A490="","Enter an exit ID",IF(IF(IFERROR(OR(CODE(UPPER(LEFT(A490,1)))&lt;65,CODE(UPPER(LEFT(A490,1)))&gt;90),TRUE),TRUE,OR(NOT(ISTEXT(A490)),LEN(A490)&gt;64,LEN(A490)&lt;&gt;LEN(SUBSTITUTE(A490,"*","")),LEN(A490)&lt;&gt;LEN(SUBSTITUTE(A490,"?","")),LEN(A490)&lt;&gt;LEN(SUBSTITUTE(A490,"~","")),LEN(A490)&lt;&gt;LEN(SUBSTITUTE(A490,"=","")),LEN(A490)&lt;&gt;LEN(SUBSTITUTE(A490,"&lt;","")),LEN(A490)&lt;&gt;LEN(SUBSTITUTE(A490,"&gt;","")))),"IDs: text starting with A–Z, up to 64 characters; do not use *, ?, ~, =, &lt; or &gt;. Example: T-001.",IF(COUNTIFS('Exits'!$A$9:$A$608,A490)&lt;&gt;1,"Exit ID is duplicated",IF(B490="","Enter the parent trade ID",IF(IF(IFERROR(OR(CODE(UPPER(LEFT(B490,1)))&lt;65,CODE(UPPER(LEFT(B490,1)))&gt;90),TRUE),TRUE,OR(NOT(ISTEXT(B490)),LEN(B490)&gt;64,LEN(B490)&lt;&gt;LEN(SUBSTITUTE(B490,"*","")),LEN(B490)&lt;&gt;LEN(SUBSTITUTE(B490,"?","")),LEN(B490)&lt;&gt;LEN(SUBSTITUTE(B490,"~","")),LEN(B490)&lt;&gt;LEN(SUBSTITUTE(B490,"=","")),LEN(B490)&lt;&gt;LEN(SUBSTITUTE(B490,"&lt;","")),LEN(B490)&lt;&gt;LEN(SUBSTITUTE(B490,"&gt;","")))),"IDs: text starting with A–Z, up to 64 characters; do not use *, ?, ~, =, &lt; or &gt;. Example: T-001.",IF(COUNTIFS('Trades'!$A$9:$A$208,B490)&lt;&gt;1,"Parent trade ID must match one Trades row",IF(NOT(ISNUMBER(C490)),"Enter a valid closing date/time",IF(OR(C490&lt;1,C490&gt;2958465),"Enter a valid closing date/time",IF(NOT(ISNUMBER(D490)),"Enter a positive closed quantity",IF(OR(D490&lt;=0,D490&gt;1000000,ROUND(D490,8)&lt;&gt;D490),"Enter a positive closed quantity",IF(NOT(ISNUMBER(INDEX('Trades'!$D$9:$D$208,MATCH(B490,'Trades'!$A$9:$A$208,0)))),"Enter a valid opening date/time",IF(C490&lt;INDEX('Trades'!$D$9:$D$208,MATCH(B490,'Trades'!$A$9:$A$208,0)),"Exit precedes the opening",IF(AND(E490&lt;&gt;"",OR(NOT(ISNUMBER(E490)),E490&lt;=0)),"Enter a positive price or leave blank",IF(AND(F490&lt;&gt;"",NOT(ISNUMBER(F490))),"Gross P&amp;L must be numeric or blank",IF(AND(ISNUMBER(F490),OR(ABS(F490)&gt;1000000000,ROUND(F490,2)&lt;&gt;F490)),"Money: at most 2 decimals; absolute input value ≤ 1,000,000,000.",""))))))))))))))))</x:f>
      </x:c>
      <x:c r="I490" s="29" t="str">
        <x:f>IF(ISNUMBER(D490),ROUND(D490,8),"")</x:f>
      </x:c>
      <x:c r="J490" s="29" t="n">
        <x:f>IF(ISNUMBER(F490),1,0)</x:f>
        <x:v>0</x:v>
      </x:c>
      <x:c r="K490" s="29" t="n">
        <x:f>IF(COUNTA(A490:F490)=0,0,1)</x:f>
        <x:v>0</x:v>
      </x:c>
    </x:row>
    <x:row r="491" ht="36" customHeight="1">
      <x:c r="A491" s="34"/>
      <x:c r="B491" s="34"/>
      <x:c r="C491" s="35"/>
      <x:c r="D491" s="36"/>
      <x:c r="E491" s="36"/>
      <x:c r="F491" s="37"/>
      <x:c r="G491" s="38" t="n">
        <x:f>IF(K491=0,0,IF(H491="",1,-1))</x:f>
        <x:v>0</x:v>
      </x:c>
      <x:c r="H491" s="33" t="str">
        <x:f>IF(K491=0,"",IF(A491="","Enter an exit ID",IF(IF(IFERROR(OR(CODE(UPPER(LEFT(A491,1)))&lt;65,CODE(UPPER(LEFT(A491,1)))&gt;90),TRUE),TRUE,OR(NOT(ISTEXT(A491)),LEN(A491)&gt;64,LEN(A491)&lt;&gt;LEN(SUBSTITUTE(A491,"*","")),LEN(A491)&lt;&gt;LEN(SUBSTITUTE(A491,"?","")),LEN(A491)&lt;&gt;LEN(SUBSTITUTE(A491,"~","")),LEN(A491)&lt;&gt;LEN(SUBSTITUTE(A491,"=","")),LEN(A491)&lt;&gt;LEN(SUBSTITUTE(A491,"&lt;","")),LEN(A491)&lt;&gt;LEN(SUBSTITUTE(A491,"&gt;","")))),"IDs: text starting with A–Z, up to 64 characters; do not use *, ?, ~, =, &lt; or &gt;. Example: T-001.",IF(COUNTIFS('Exits'!$A$9:$A$608,A491)&lt;&gt;1,"Exit ID is duplicated",IF(B491="","Enter the parent trade ID",IF(IF(IFERROR(OR(CODE(UPPER(LEFT(B491,1)))&lt;65,CODE(UPPER(LEFT(B491,1)))&gt;90),TRUE),TRUE,OR(NOT(ISTEXT(B491)),LEN(B491)&gt;64,LEN(B491)&lt;&gt;LEN(SUBSTITUTE(B491,"*","")),LEN(B491)&lt;&gt;LEN(SUBSTITUTE(B491,"?","")),LEN(B491)&lt;&gt;LEN(SUBSTITUTE(B491,"~","")),LEN(B491)&lt;&gt;LEN(SUBSTITUTE(B491,"=","")),LEN(B491)&lt;&gt;LEN(SUBSTITUTE(B491,"&lt;","")),LEN(B491)&lt;&gt;LEN(SUBSTITUTE(B491,"&gt;","")))),"IDs: text starting with A–Z, up to 64 characters; do not use *, ?, ~, =, &lt; or &gt;. Example: T-001.",IF(COUNTIFS('Trades'!$A$9:$A$208,B491)&lt;&gt;1,"Parent trade ID must match one Trades row",IF(NOT(ISNUMBER(C491)),"Enter a valid closing date/time",IF(OR(C491&lt;1,C491&gt;2958465),"Enter a valid closing date/time",IF(NOT(ISNUMBER(D491)),"Enter a positive closed quantity",IF(OR(D491&lt;=0,D491&gt;1000000,ROUND(D491,8)&lt;&gt;D491),"Enter a positive closed quantity",IF(NOT(ISNUMBER(INDEX('Trades'!$D$9:$D$208,MATCH(B491,'Trades'!$A$9:$A$208,0)))),"Enter a valid opening date/time",IF(C491&lt;INDEX('Trades'!$D$9:$D$208,MATCH(B491,'Trades'!$A$9:$A$208,0)),"Exit precedes the opening",IF(AND(E491&lt;&gt;"",OR(NOT(ISNUMBER(E491)),E491&lt;=0)),"Enter a positive price or leave blank",IF(AND(F491&lt;&gt;"",NOT(ISNUMBER(F491))),"Gross P&amp;L must be numeric or blank",IF(AND(ISNUMBER(F491),OR(ABS(F491)&gt;1000000000,ROUND(F491,2)&lt;&gt;F491)),"Money: at most 2 decimals; absolute input value ≤ 1,000,000,000.",""))))))))))))))))</x:f>
      </x:c>
      <x:c r="I491" s="29" t="str">
        <x:f>IF(ISNUMBER(D491),ROUND(D491,8),"")</x:f>
      </x:c>
      <x:c r="J491" s="29" t="n">
        <x:f>IF(ISNUMBER(F491),1,0)</x:f>
        <x:v>0</x:v>
      </x:c>
      <x:c r="K491" s="29" t="n">
        <x:f>IF(COUNTA(A491:F491)=0,0,1)</x:f>
        <x:v>0</x:v>
      </x:c>
    </x:row>
    <x:row r="492" ht="36" customHeight="1">
      <x:c r="A492" s="34"/>
      <x:c r="B492" s="34"/>
      <x:c r="C492" s="35"/>
      <x:c r="D492" s="36"/>
      <x:c r="E492" s="36"/>
      <x:c r="F492" s="37"/>
      <x:c r="G492" s="38" t="n">
        <x:f>IF(K492=0,0,IF(H492="",1,-1))</x:f>
        <x:v>0</x:v>
      </x:c>
      <x:c r="H492" s="33" t="str">
        <x:f>IF(K492=0,"",IF(A492="","Enter an exit ID",IF(IF(IFERROR(OR(CODE(UPPER(LEFT(A492,1)))&lt;65,CODE(UPPER(LEFT(A492,1)))&gt;90),TRUE),TRUE,OR(NOT(ISTEXT(A492)),LEN(A492)&gt;64,LEN(A492)&lt;&gt;LEN(SUBSTITUTE(A492,"*","")),LEN(A492)&lt;&gt;LEN(SUBSTITUTE(A492,"?","")),LEN(A492)&lt;&gt;LEN(SUBSTITUTE(A492,"~","")),LEN(A492)&lt;&gt;LEN(SUBSTITUTE(A492,"=","")),LEN(A492)&lt;&gt;LEN(SUBSTITUTE(A492,"&lt;","")),LEN(A492)&lt;&gt;LEN(SUBSTITUTE(A492,"&gt;","")))),"IDs: text starting with A–Z, up to 64 characters; do not use *, ?, ~, =, &lt; or &gt;. Example: T-001.",IF(COUNTIFS('Exits'!$A$9:$A$608,A492)&lt;&gt;1,"Exit ID is duplicated",IF(B492="","Enter the parent trade ID",IF(IF(IFERROR(OR(CODE(UPPER(LEFT(B492,1)))&lt;65,CODE(UPPER(LEFT(B492,1)))&gt;90),TRUE),TRUE,OR(NOT(ISTEXT(B492)),LEN(B492)&gt;64,LEN(B492)&lt;&gt;LEN(SUBSTITUTE(B492,"*","")),LEN(B492)&lt;&gt;LEN(SUBSTITUTE(B492,"?","")),LEN(B492)&lt;&gt;LEN(SUBSTITUTE(B492,"~","")),LEN(B492)&lt;&gt;LEN(SUBSTITUTE(B492,"=","")),LEN(B492)&lt;&gt;LEN(SUBSTITUTE(B492,"&lt;","")),LEN(B492)&lt;&gt;LEN(SUBSTITUTE(B492,"&gt;","")))),"IDs: text starting with A–Z, up to 64 characters; do not use *, ?, ~, =, &lt; or &gt;. Example: T-001.",IF(COUNTIFS('Trades'!$A$9:$A$208,B492)&lt;&gt;1,"Parent trade ID must match one Trades row",IF(NOT(ISNUMBER(C492)),"Enter a valid closing date/time",IF(OR(C492&lt;1,C492&gt;2958465),"Enter a valid closing date/time",IF(NOT(ISNUMBER(D492)),"Enter a positive closed quantity",IF(OR(D492&lt;=0,D492&gt;1000000,ROUND(D492,8)&lt;&gt;D492),"Enter a positive closed quantity",IF(NOT(ISNUMBER(INDEX('Trades'!$D$9:$D$208,MATCH(B492,'Trades'!$A$9:$A$208,0)))),"Enter a valid opening date/time",IF(C492&lt;INDEX('Trades'!$D$9:$D$208,MATCH(B492,'Trades'!$A$9:$A$208,0)),"Exit precedes the opening",IF(AND(E492&lt;&gt;"",OR(NOT(ISNUMBER(E492)),E492&lt;=0)),"Enter a positive price or leave blank",IF(AND(F492&lt;&gt;"",NOT(ISNUMBER(F492))),"Gross P&amp;L must be numeric or blank",IF(AND(ISNUMBER(F492),OR(ABS(F492)&gt;1000000000,ROUND(F492,2)&lt;&gt;F492)),"Money: at most 2 decimals; absolute input value ≤ 1,000,000,000.",""))))))))))))))))</x:f>
      </x:c>
      <x:c r="I492" s="29" t="str">
        <x:f>IF(ISNUMBER(D492),ROUND(D492,8),"")</x:f>
      </x:c>
      <x:c r="J492" s="29" t="n">
        <x:f>IF(ISNUMBER(F492),1,0)</x:f>
        <x:v>0</x:v>
      </x:c>
      <x:c r="K492" s="29" t="n">
        <x:f>IF(COUNTA(A492:F492)=0,0,1)</x:f>
        <x:v>0</x:v>
      </x:c>
    </x:row>
    <x:row r="493" ht="36" customHeight="1">
      <x:c r="A493" s="34"/>
      <x:c r="B493" s="34"/>
      <x:c r="C493" s="35"/>
      <x:c r="D493" s="36"/>
      <x:c r="E493" s="36"/>
      <x:c r="F493" s="37"/>
      <x:c r="G493" s="38" t="n">
        <x:f>IF(K493=0,0,IF(H493="",1,-1))</x:f>
        <x:v>0</x:v>
      </x:c>
      <x:c r="H493" s="33" t="str">
        <x:f>IF(K493=0,"",IF(A493="","Enter an exit ID",IF(IF(IFERROR(OR(CODE(UPPER(LEFT(A493,1)))&lt;65,CODE(UPPER(LEFT(A493,1)))&gt;90),TRUE),TRUE,OR(NOT(ISTEXT(A493)),LEN(A493)&gt;64,LEN(A493)&lt;&gt;LEN(SUBSTITUTE(A493,"*","")),LEN(A493)&lt;&gt;LEN(SUBSTITUTE(A493,"?","")),LEN(A493)&lt;&gt;LEN(SUBSTITUTE(A493,"~","")),LEN(A493)&lt;&gt;LEN(SUBSTITUTE(A493,"=","")),LEN(A493)&lt;&gt;LEN(SUBSTITUTE(A493,"&lt;","")),LEN(A493)&lt;&gt;LEN(SUBSTITUTE(A493,"&gt;","")))),"IDs: text starting with A–Z, up to 64 characters; do not use *, ?, ~, =, &lt; or &gt;. Example: T-001.",IF(COUNTIFS('Exits'!$A$9:$A$608,A493)&lt;&gt;1,"Exit ID is duplicated",IF(B493="","Enter the parent trade ID",IF(IF(IFERROR(OR(CODE(UPPER(LEFT(B493,1)))&lt;65,CODE(UPPER(LEFT(B493,1)))&gt;90),TRUE),TRUE,OR(NOT(ISTEXT(B493)),LEN(B493)&gt;64,LEN(B493)&lt;&gt;LEN(SUBSTITUTE(B493,"*","")),LEN(B493)&lt;&gt;LEN(SUBSTITUTE(B493,"?","")),LEN(B493)&lt;&gt;LEN(SUBSTITUTE(B493,"~","")),LEN(B493)&lt;&gt;LEN(SUBSTITUTE(B493,"=","")),LEN(B493)&lt;&gt;LEN(SUBSTITUTE(B493,"&lt;","")),LEN(B493)&lt;&gt;LEN(SUBSTITUTE(B493,"&gt;","")))),"IDs: text starting with A–Z, up to 64 characters; do not use *, ?, ~, =, &lt; or &gt;. Example: T-001.",IF(COUNTIFS('Trades'!$A$9:$A$208,B493)&lt;&gt;1,"Parent trade ID must match one Trades row",IF(NOT(ISNUMBER(C493)),"Enter a valid closing date/time",IF(OR(C493&lt;1,C493&gt;2958465),"Enter a valid closing date/time",IF(NOT(ISNUMBER(D493)),"Enter a positive closed quantity",IF(OR(D493&lt;=0,D493&gt;1000000,ROUND(D493,8)&lt;&gt;D493),"Enter a positive closed quantity",IF(NOT(ISNUMBER(INDEX('Trades'!$D$9:$D$208,MATCH(B493,'Trades'!$A$9:$A$208,0)))),"Enter a valid opening date/time",IF(C493&lt;INDEX('Trades'!$D$9:$D$208,MATCH(B493,'Trades'!$A$9:$A$208,0)),"Exit precedes the opening",IF(AND(E493&lt;&gt;"",OR(NOT(ISNUMBER(E493)),E493&lt;=0)),"Enter a positive price or leave blank",IF(AND(F493&lt;&gt;"",NOT(ISNUMBER(F493))),"Gross P&amp;L must be numeric or blank",IF(AND(ISNUMBER(F493),OR(ABS(F493)&gt;1000000000,ROUND(F493,2)&lt;&gt;F493)),"Money: at most 2 decimals; absolute input value ≤ 1,000,000,000.",""))))))))))))))))</x:f>
      </x:c>
      <x:c r="I493" s="29" t="str">
        <x:f>IF(ISNUMBER(D493),ROUND(D493,8),"")</x:f>
      </x:c>
      <x:c r="J493" s="29" t="n">
        <x:f>IF(ISNUMBER(F493),1,0)</x:f>
        <x:v>0</x:v>
      </x:c>
      <x:c r="K493" s="29" t="n">
        <x:f>IF(COUNTA(A493:F493)=0,0,1)</x:f>
        <x:v>0</x:v>
      </x:c>
    </x:row>
    <x:row r="494" ht="36" customHeight="1">
      <x:c r="A494" s="34"/>
      <x:c r="B494" s="34"/>
      <x:c r="C494" s="35"/>
      <x:c r="D494" s="36"/>
      <x:c r="E494" s="36"/>
      <x:c r="F494" s="37"/>
      <x:c r="G494" s="38" t="n">
        <x:f>IF(K494=0,0,IF(H494="",1,-1))</x:f>
        <x:v>0</x:v>
      </x:c>
      <x:c r="H494" s="33" t="str">
        <x:f>IF(K494=0,"",IF(A494="","Enter an exit ID",IF(IF(IFERROR(OR(CODE(UPPER(LEFT(A494,1)))&lt;65,CODE(UPPER(LEFT(A494,1)))&gt;90),TRUE),TRUE,OR(NOT(ISTEXT(A494)),LEN(A494)&gt;64,LEN(A494)&lt;&gt;LEN(SUBSTITUTE(A494,"*","")),LEN(A494)&lt;&gt;LEN(SUBSTITUTE(A494,"?","")),LEN(A494)&lt;&gt;LEN(SUBSTITUTE(A494,"~","")),LEN(A494)&lt;&gt;LEN(SUBSTITUTE(A494,"=","")),LEN(A494)&lt;&gt;LEN(SUBSTITUTE(A494,"&lt;","")),LEN(A494)&lt;&gt;LEN(SUBSTITUTE(A494,"&gt;","")))),"IDs: text starting with A–Z, up to 64 characters; do not use *, ?, ~, =, &lt; or &gt;. Example: T-001.",IF(COUNTIFS('Exits'!$A$9:$A$608,A494)&lt;&gt;1,"Exit ID is duplicated",IF(B494="","Enter the parent trade ID",IF(IF(IFERROR(OR(CODE(UPPER(LEFT(B494,1)))&lt;65,CODE(UPPER(LEFT(B494,1)))&gt;90),TRUE),TRUE,OR(NOT(ISTEXT(B494)),LEN(B494)&gt;64,LEN(B494)&lt;&gt;LEN(SUBSTITUTE(B494,"*","")),LEN(B494)&lt;&gt;LEN(SUBSTITUTE(B494,"?","")),LEN(B494)&lt;&gt;LEN(SUBSTITUTE(B494,"~","")),LEN(B494)&lt;&gt;LEN(SUBSTITUTE(B494,"=","")),LEN(B494)&lt;&gt;LEN(SUBSTITUTE(B494,"&lt;","")),LEN(B494)&lt;&gt;LEN(SUBSTITUTE(B494,"&gt;","")))),"IDs: text starting with A–Z, up to 64 characters; do not use *, ?, ~, =, &lt; or &gt;. Example: T-001.",IF(COUNTIFS('Trades'!$A$9:$A$208,B494)&lt;&gt;1,"Parent trade ID must match one Trades row",IF(NOT(ISNUMBER(C494)),"Enter a valid closing date/time",IF(OR(C494&lt;1,C494&gt;2958465),"Enter a valid closing date/time",IF(NOT(ISNUMBER(D494)),"Enter a positive closed quantity",IF(OR(D494&lt;=0,D494&gt;1000000,ROUND(D494,8)&lt;&gt;D494),"Enter a positive closed quantity",IF(NOT(ISNUMBER(INDEX('Trades'!$D$9:$D$208,MATCH(B494,'Trades'!$A$9:$A$208,0)))),"Enter a valid opening date/time",IF(C494&lt;INDEX('Trades'!$D$9:$D$208,MATCH(B494,'Trades'!$A$9:$A$208,0)),"Exit precedes the opening",IF(AND(E494&lt;&gt;"",OR(NOT(ISNUMBER(E494)),E494&lt;=0)),"Enter a positive price or leave blank",IF(AND(F494&lt;&gt;"",NOT(ISNUMBER(F494))),"Gross P&amp;L must be numeric or blank",IF(AND(ISNUMBER(F494),OR(ABS(F494)&gt;1000000000,ROUND(F494,2)&lt;&gt;F494)),"Money: at most 2 decimals; absolute input value ≤ 1,000,000,000.",""))))))))))))))))</x:f>
      </x:c>
      <x:c r="I494" s="29" t="str">
        <x:f>IF(ISNUMBER(D494),ROUND(D494,8),"")</x:f>
      </x:c>
      <x:c r="J494" s="29" t="n">
        <x:f>IF(ISNUMBER(F494),1,0)</x:f>
        <x:v>0</x:v>
      </x:c>
      <x:c r="K494" s="29" t="n">
        <x:f>IF(COUNTA(A494:F494)=0,0,1)</x:f>
        <x:v>0</x:v>
      </x:c>
    </x:row>
    <x:row r="495" ht="36" customHeight="1">
      <x:c r="A495" s="34"/>
      <x:c r="B495" s="34"/>
      <x:c r="C495" s="35"/>
      <x:c r="D495" s="36"/>
      <x:c r="E495" s="36"/>
      <x:c r="F495" s="37"/>
      <x:c r="G495" s="38" t="n">
        <x:f>IF(K495=0,0,IF(H495="",1,-1))</x:f>
        <x:v>0</x:v>
      </x:c>
      <x:c r="H495" s="33" t="str">
        <x:f>IF(K495=0,"",IF(A495="","Enter an exit ID",IF(IF(IFERROR(OR(CODE(UPPER(LEFT(A495,1)))&lt;65,CODE(UPPER(LEFT(A495,1)))&gt;90),TRUE),TRUE,OR(NOT(ISTEXT(A495)),LEN(A495)&gt;64,LEN(A495)&lt;&gt;LEN(SUBSTITUTE(A495,"*","")),LEN(A495)&lt;&gt;LEN(SUBSTITUTE(A495,"?","")),LEN(A495)&lt;&gt;LEN(SUBSTITUTE(A495,"~","")),LEN(A495)&lt;&gt;LEN(SUBSTITUTE(A495,"=","")),LEN(A495)&lt;&gt;LEN(SUBSTITUTE(A495,"&lt;","")),LEN(A495)&lt;&gt;LEN(SUBSTITUTE(A495,"&gt;","")))),"IDs: text starting with A–Z, up to 64 characters; do not use *, ?, ~, =, &lt; or &gt;. Example: T-001.",IF(COUNTIFS('Exits'!$A$9:$A$608,A495)&lt;&gt;1,"Exit ID is duplicated",IF(B495="","Enter the parent trade ID",IF(IF(IFERROR(OR(CODE(UPPER(LEFT(B495,1)))&lt;65,CODE(UPPER(LEFT(B495,1)))&gt;90),TRUE),TRUE,OR(NOT(ISTEXT(B495)),LEN(B495)&gt;64,LEN(B495)&lt;&gt;LEN(SUBSTITUTE(B495,"*","")),LEN(B495)&lt;&gt;LEN(SUBSTITUTE(B495,"?","")),LEN(B495)&lt;&gt;LEN(SUBSTITUTE(B495,"~","")),LEN(B495)&lt;&gt;LEN(SUBSTITUTE(B495,"=","")),LEN(B495)&lt;&gt;LEN(SUBSTITUTE(B495,"&lt;","")),LEN(B495)&lt;&gt;LEN(SUBSTITUTE(B495,"&gt;","")))),"IDs: text starting with A–Z, up to 64 characters; do not use *, ?, ~, =, &lt; or &gt;. Example: T-001.",IF(COUNTIFS('Trades'!$A$9:$A$208,B495)&lt;&gt;1,"Parent trade ID must match one Trades row",IF(NOT(ISNUMBER(C495)),"Enter a valid closing date/time",IF(OR(C495&lt;1,C495&gt;2958465),"Enter a valid closing date/time",IF(NOT(ISNUMBER(D495)),"Enter a positive closed quantity",IF(OR(D495&lt;=0,D495&gt;1000000,ROUND(D495,8)&lt;&gt;D495),"Enter a positive closed quantity",IF(NOT(ISNUMBER(INDEX('Trades'!$D$9:$D$208,MATCH(B495,'Trades'!$A$9:$A$208,0)))),"Enter a valid opening date/time",IF(C495&lt;INDEX('Trades'!$D$9:$D$208,MATCH(B495,'Trades'!$A$9:$A$208,0)),"Exit precedes the opening",IF(AND(E495&lt;&gt;"",OR(NOT(ISNUMBER(E495)),E495&lt;=0)),"Enter a positive price or leave blank",IF(AND(F495&lt;&gt;"",NOT(ISNUMBER(F495))),"Gross P&amp;L must be numeric or blank",IF(AND(ISNUMBER(F495),OR(ABS(F495)&gt;1000000000,ROUND(F495,2)&lt;&gt;F495)),"Money: at most 2 decimals; absolute input value ≤ 1,000,000,000.",""))))))))))))))))</x:f>
      </x:c>
      <x:c r="I495" s="29" t="str">
        <x:f>IF(ISNUMBER(D495),ROUND(D495,8),"")</x:f>
      </x:c>
      <x:c r="J495" s="29" t="n">
        <x:f>IF(ISNUMBER(F495),1,0)</x:f>
        <x:v>0</x:v>
      </x:c>
      <x:c r="K495" s="29" t="n">
        <x:f>IF(COUNTA(A495:F495)=0,0,1)</x:f>
        <x:v>0</x:v>
      </x:c>
    </x:row>
    <x:row r="496" ht="36" customHeight="1">
      <x:c r="A496" s="34"/>
      <x:c r="B496" s="34"/>
      <x:c r="C496" s="35"/>
      <x:c r="D496" s="36"/>
      <x:c r="E496" s="36"/>
      <x:c r="F496" s="37"/>
      <x:c r="G496" s="38" t="n">
        <x:f>IF(K496=0,0,IF(H496="",1,-1))</x:f>
        <x:v>0</x:v>
      </x:c>
      <x:c r="H496" s="33" t="str">
        <x:f>IF(K496=0,"",IF(A496="","Enter an exit ID",IF(IF(IFERROR(OR(CODE(UPPER(LEFT(A496,1)))&lt;65,CODE(UPPER(LEFT(A496,1)))&gt;90),TRUE),TRUE,OR(NOT(ISTEXT(A496)),LEN(A496)&gt;64,LEN(A496)&lt;&gt;LEN(SUBSTITUTE(A496,"*","")),LEN(A496)&lt;&gt;LEN(SUBSTITUTE(A496,"?","")),LEN(A496)&lt;&gt;LEN(SUBSTITUTE(A496,"~","")),LEN(A496)&lt;&gt;LEN(SUBSTITUTE(A496,"=","")),LEN(A496)&lt;&gt;LEN(SUBSTITUTE(A496,"&lt;","")),LEN(A496)&lt;&gt;LEN(SUBSTITUTE(A496,"&gt;","")))),"IDs: text starting with A–Z, up to 64 characters; do not use *, ?, ~, =, &lt; or &gt;. Example: T-001.",IF(COUNTIFS('Exits'!$A$9:$A$608,A496)&lt;&gt;1,"Exit ID is duplicated",IF(B496="","Enter the parent trade ID",IF(IF(IFERROR(OR(CODE(UPPER(LEFT(B496,1)))&lt;65,CODE(UPPER(LEFT(B496,1)))&gt;90),TRUE),TRUE,OR(NOT(ISTEXT(B496)),LEN(B496)&gt;64,LEN(B496)&lt;&gt;LEN(SUBSTITUTE(B496,"*","")),LEN(B496)&lt;&gt;LEN(SUBSTITUTE(B496,"?","")),LEN(B496)&lt;&gt;LEN(SUBSTITUTE(B496,"~","")),LEN(B496)&lt;&gt;LEN(SUBSTITUTE(B496,"=","")),LEN(B496)&lt;&gt;LEN(SUBSTITUTE(B496,"&lt;","")),LEN(B496)&lt;&gt;LEN(SUBSTITUTE(B496,"&gt;","")))),"IDs: text starting with A–Z, up to 64 characters; do not use *, ?, ~, =, &lt; or &gt;. Example: T-001.",IF(COUNTIFS('Trades'!$A$9:$A$208,B496)&lt;&gt;1,"Parent trade ID must match one Trades row",IF(NOT(ISNUMBER(C496)),"Enter a valid closing date/time",IF(OR(C496&lt;1,C496&gt;2958465),"Enter a valid closing date/time",IF(NOT(ISNUMBER(D496)),"Enter a positive closed quantity",IF(OR(D496&lt;=0,D496&gt;1000000,ROUND(D496,8)&lt;&gt;D496),"Enter a positive closed quantity",IF(NOT(ISNUMBER(INDEX('Trades'!$D$9:$D$208,MATCH(B496,'Trades'!$A$9:$A$208,0)))),"Enter a valid opening date/time",IF(C496&lt;INDEX('Trades'!$D$9:$D$208,MATCH(B496,'Trades'!$A$9:$A$208,0)),"Exit precedes the opening",IF(AND(E496&lt;&gt;"",OR(NOT(ISNUMBER(E496)),E496&lt;=0)),"Enter a positive price or leave blank",IF(AND(F496&lt;&gt;"",NOT(ISNUMBER(F496))),"Gross P&amp;L must be numeric or blank",IF(AND(ISNUMBER(F496),OR(ABS(F496)&gt;1000000000,ROUND(F496,2)&lt;&gt;F496)),"Money: at most 2 decimals; absolute input value ≤ 1,000,000,000.",""))))))))))))))))</x:f>
      </x:c>
      <x:c r="I496" s="29" t="str">
        <x:f>IF(ISNUMBER(D496),ROUND(D496,8),"")</x:f>
      </x:c>
      <x:c r="J496" s="29" t="n">
        <x:f>IF(ISNUMBER(F496),1,0)</x:f>
        <x:v>0</x:v>
      </x:c>
      <x:c r="K496" s="29" t="n">
        <x:f>IF(COUNTA(A496:F496)=0,0,1)</x:f>
        <x:v>0</x:v>
      </x:c>
    </x:row>
    <x:row r="497" ht="36" customHeight="1">
      <x:c r="A497" s="34"/>
      <x:c r="B497" s="34"/>
      <x:c r="C497" s="35"/>
      <x:c r="D497" s="36"/>
      <x:c r="E497" s="36"/>
      <x:c r="F497" s="37"/>
      <x:c r="G497" s="38" t="n">
        <x:f>IF(K497=0,0,IF(H497="",1,-1))</x:f>
        <x:v>0</x:v>
      </x:c>
      <x:c r="H497" s="33" t="str">
        <x:f>IF(K497=0,"",IF(A497="","Enter an exit ID",IF(IF(IFERROR(OR(CODE(UPPER(LEFT(A497,1)))&lt;65,CODE(UPPER(LEFT(A497,1)))&gt;90),TRUE),TRUE,OR(NOT(ISTEXT(A497)),LEN(A497)&gt;64,LEN(A497)&lt;&gt;LEN(SUBSTITUTE(A497,"*","")),LEN(A497)&lt;&gt;LEN(SUBSTITUTE(A497,"?","")),LEN(A497)&lt;&gt;LEN(SUBSTITUTE(A497,"~","")),LEN(A497)&lt;&gt;LEN(SUBSTITUTE(A497,"=","")),LEN(A497)&lt;&gt;LEN(SUBSTITUTE(A497,"&lt;","")),LEN(A497)&lt;&gt;LEN(SUBSTITUTE(A497,"&gt;","")))),"IDs: text starting with A–Z, up to 64 characters; do not use *, ?, ~, =, &lt; or &gt;. Example: T-001.",IF(COUNTIFS('Exits'!$A$9:$A$608,A497)&lt;&gt;1,"Exit ID is duplicated",IF(B497="","Enter the parent trade ID",IF(IF(IFERROR(OR(CODE(UPPER(LEFT(B497,1)))&lt;65,CODE(UPPER(LEFT(B497,1)))&gt;90),TRUE),TRUE,OR(NOT(ISTEXT(B497)),LEN(B497)&gt;64,LEN(B497)&lt;&gt;LEN(SUBSTITUTE(B497,"*","")),LEN(B497)&lt;&gt;LEN(SUBSTITUTE(B497,"?","")),LEN(B497)&lt;&gt;LEN(SUBSTITUTE(B497,"~","")),LEN(B497)&lt;&gt;LEN(SUBSTITUTE(B497,"=","")),LEN(B497)&lt;&gt;LEN(SUBSTITUTE(B497,"&lt;","")),LEN(B497)&lt;&gt;LEN(SUBSTITUTE(B497,"&gt;","")))),"IDs: text starting with A–Z, up to 64 characters; do not use *, ?, ~, =, &lt; or &gt;. Example: T-001.",IF(COUNTIFS('Trades'!$A$9:$A$208,B497)&lt;&gt;1,"Parent trade ID must match one Trades row",IF(NOT(ISNUMBER(C497)),"Enter a valid closing date/time",IF(OR(C497&lt;1,C497&gt;2958465),"Enter a valid closing date/time",IF(NOT(ISNUMBER(D497)),"Enter a positive closed quantity",IF(OR(D497&lt;=0,D497&gt;1000000,ROUND(D497,8)&lt;&gt;D497),"Enter a positive closed quantity",IF(NOT(ISNUMBER(INDEX('Trades'!$D$9:$D$208,MATCH(B497,'Trades'!$A$9:$A$208,0)))),"Enter a valid opening date/time",IF(C497&lt;INDEX('Trades'!$D$9:$D$208,MATCH(B497,'Trades'!$A$9:$A$208,0)),"Exit precedes the opening",IF(AND(E497&lt;&gt;"",OR(NOT(ISNUMBER(E497)),E497&lt;=0)),"Enter a positive price or leave blank",IF(AND(F497&lt;&gt;"",NOT(ISNUMBER(F497))),"Gross P&amp;L must be numeric or blank",IF(AND(ISNUMBER(F497),OR(ABS(F497)&gt;1000000000,ROUND(F497,2)&lt;&gt;F497)),"Money: at most 2 decimals; absolute input value ≤ 1,000,000,000.",""))))))))))))))))</x:f>
      </x:c>
      <x:c r="I497" s="29" t="str">
        <x:f>IF(ISNUMBER(D497),ROUND(D497,8),"")</x:f>
      </x:c>
      <x:c r="J497" s="29" t="n">
        <x:f>IF(ISNUMBER(F497),1,0)</x:f>
        <x:v>0</x:v>
      </x:c>
      <x:c r="K497" s="29" t="n">
        <x:f>IF(COUNTA(A497:F497)=0,0,1)</x:f>
        <x:v>0</x:v>
      </x:c>
    </x:row>
    <x:row r="498" ht="36" customHeight="1">
      <x:c r="A498" s="34"/>
      <x:c r="B498" s="34"/>
      <x:c r="C498" s="35"/>
      <x:c r="D498" s="36"/>
      <x:c r="E498" s="36"/>
      <x:c r="F498" s="37"/>
      <x:c r="G498" s="38" t="n">
        <x:f>IF(K498=0,0,IF(H498="",1,-1))</x:f>
        <x:v>0</x:v>
      </x:c>
      <x:c r="H498" s="33" t="str">
        <x:f>IF(K498=0,"",IF(A498="","Enter an exit ID",IF(IF(IFERROR(OR(CODE(UPPER(LEFT(A498,1)))&lt;65,CODE(UPPER(LEFT(A498,1)))&gt;90),TRUE),TRUE,OR(NOT(ISTEXT(A498)),LEN(A498)&gt;64,LEN(A498)&lt;&gt;LEN(SUBSTITUTE(A498,"*","")),LEN(A498)&lt;&gt;LEN(SUBSTITUTE(A498,"?","")),LEN(A498)&lt;&gt;LEN(SUBSTITUTE(A498,"~","")),LEN(A498)&lt;&gt;LEN(SUBSTITUTE(A498,"=","")),LEN(A498)&lt;&gt;LEN(SUBSTITUTE(A498,"&lt;","")),LEN(A498)&lt;&gt;LEN(SUBSTITUTE(A498,"&gt;","")))),"IDs: text starting with A–Z, up to 64 characters; do not use *, ?, ~, =, &lt; or &gt;. Example: T-001.",IF(COUNTIFS('Exits'!$A$9:$A$608,A498)&lt;&gt;1,"Exit ID is duplicated",IF(B498="","Enter the parent trade ID",IF(IF(IFERROR(OR(CODE(UPPER(LEFT(B498,1)))&lt;65,CODE(UPPER(LEFT(B498,1)))&gt;90),TRUE),TRUE,OR(NOT(ISTEXT(B498)),LEN(B498)&gt;64,LEN(B498)&lt;&gt;LEN(SUBSTITUTE(B498,"*","")),LEN(B498)&lt;&gt;LEN(SUBSTITUTE(B498,"?","")),LEN(B498)&lt;&gt;LEN(SUBSTITUTE(B498,"~","")),LEN(B498)&lt;&gt;LEN(SUBSTITUTE(B498,"=","")),LEN(B498)&lt;&gt;LEN(SUBSTITUTE(B498,"&lt;","")),LEN(B498)&lt;&gt;LEN(SUBSTITUTE(B498,"&gt;","")))),"IDs: text starting with A–Z, up to 64 characters; do not use *, ?, ~, =, &lt; or &gt;. Example: T-001.",IF(COUNTIFS('Trades'!$A$9:$A$208,B498)&lt;&gt;1,"Parent trade ID must match one Trades row",IF(NOT(ISNUMBER(C498)),"Enter a valid closing date/time",IF(OR(C498&lt;1,C498&gt;2958465),"Enter a valid closing date/time",IF(NOT(ISNUMBER(D498)),"Enter a positive closed quantity",IF(OR(D498&lt;=0,D498&gt;1000000,ROUND(D498,8)&lt;&gt;D498),"Enter a positive closed quantity",IF(NOT(ISNUMBER(INDEX('Trades'!$D$9:$D$208,MATCH(B498,'Trades'!$A$9:$A$208,0)))),"Enter a valid opening date/time",IF(C498&lt;INDEX('Trades'!$D$9:$D$208,MATCH(B498,'Trades'!$A$9:$A$208,0)),"Exit precedes the opening",IF(AND(E498&lt;&gt;"",OR(NOT(ISNUMBER(E498)),E498&lt;=0)),"Enter a positive price or leave blank",IF(AND(F498&lt;&gt;"",NOT(ISNUMBER(F498))),"Gross P&amp;L must be numeric or blank",IF(AND(ISNUMBER(F498),OR(ABS(F498)&gt;1000000000,ROUND(F498,2)&lt;&gt;F498)),"Money: at most 2 decimals; absolute input value ≤ 1,000,000,000.",""))))))))))))))))</x:f>
      </x:c>
      <x:c r="I498" s="29" t="str">
        <x:f>IF(ISNUMBER(D498),ROUND(D498,8),"")</x:f>
      </x:c>
      <x:c r="J498" s="29" t="n">
        <x:f>IF(ISNUMBER(F498),1,0)</x:f>
        <x:v>0</x:v>
      </x:c>
      <x:c r="K498" s="29" t="n">
        <x:f>IF(COUNTA(A498:F498)=0,0,1)</x:f>
        <x:v>0</x:v>
      </x:c>
    </x:row>
    <x:row r="499" ht="36" customHeight="1">
      <x:c r="A499" s="34"/>
      <x:c r="B499" s="34"/>
      <x:c r="C499" s="35"/>
      <x:c r="D499" s="36"/>
      <x:c r="E499" s="36"/>
      <x:c r="F499" s="37"/>
      <x:c r="G499" s="38" t="n">
        <x:f>IF(K499=0,0,IF(H499="",1,-1))</x:f>
        <x:v>0</x:v>
      </x:c>
      <x:c r="H499" s="33" t="str">
        <x:f>IF(K499=0,"",IF(A499="","Enter an exit ID",IF(IF(IFERROR(OR(CODE(UPPER(LEFT(A499,1)))&lt;65,CODE(UPPER(LEFT(A499,1)))&gt;90),TRUE),TRUE,OR(NOT(ISTEXT(A499)),LEN(A499)&gt;64,LEN(A499)&lt;&gt;LEN(SUBSTITUTE(A499,"*","")),LEN(A499)&lt;&gt;LEN(SUBSTITUTE(A499,"?","")),LEN(A499)&lt;&gt;LEN(SUBSTITUTE(A499,"~","")),LEN(A499)&lt;&gt;LEN(SUBSTITUTE(A499,"=","")),LEN(A499)&lt;&gt;LEN(SUBSTITUTE(A499,"&lt;","")),LEN(A499)&lt;&gt;LEN(SUBSTITUTE(A499,"&gt;","")))),"IDs: text starting with A–Z, up to 64 characters; do not use *, ?, ~, =, &lt; or &gt;. Example: T-001.",IF(COUNTIFS('Exits'!$A$9:$A$608,A499)&lt;&gt;1,"Exit ID is duplicated",IF(B499="","Enter the parent trade ID",IF(IF(IFERROR(OR(CODE(UPPER(LEFT(B499,1)))&lt;65,CODE(UPPER(LEFT(B499,1)))&gt;90),TRUE),TRUE,OR(NOT(ISTEXT(B499)),LEN(B499)&gt;64,LEN(B499)&lt;&gt;LEN(SUBSTITUTE(B499,"*","")),LEN(B499)&lt;&gt;LEN(SUBSTITUTE(B499,"?","")),LEN(B499)&lt;&gt;LEN(SUBSTITUTE(B499,"~","")),LEN(B499)&lt;&gt;LEN(SUBSTITUTE(B499,"=","")),LEN(B499)&lt;&gt;LEN(SUBSTITUTE(B499,"&lt;","")),LEN(B499)&lt;&gt;LEN(SUBSTITUTE(B499,"&gt;","")))),"IDs: text starting with A–Z, up to 64 characters; do not use *, ?, ~, =, &lt; or &gt;. Example: T-001.",IF(COUNTIFS('Trades'!$A$9:$A$208,B499)&lt;&gt;1,"Parent trade ID must match one Trades row",IF(NOT(ISNUMBER(C499)),"Enter a valid closing date/time",IF(OR(C499&lt;1,C499&gt;2958465),"Enter a valid closing date/time",IF(NOT(ISNUMBER(D499)),"Enter a positive closed quantity",IF(OR(D499&lt;=0,D499&gt;1000000,ROUND(D499,8)&lt;&gt;D499),"Enter a positive closed quantity",IF(NOT(ISNUMBER(INDEX('Trades'!$D$9:$D$208,MATCH(B499,'Trades'!$A$9:$A$208,0)))),"Enter a valid opening date/time",IF(C499&lt;INDEX('Trades'!$D$9:$D$208,MATCH(B499,'Trades'!$A$9:$A$208,0)),"Exit precedes the opening",IF(AND(E499&lt;&gt;"",OR(NOT(ISNUMBER(E499)),E499&lt;=0)),"Enter a positive price or leave blank",IF(AND(F499&lt;&gt;"",NOT(ISNUMBER(F499))),"Gross P&amp;L must be numeric or blank",IF(AND(ISNUMBER(F499),OR(ABS(F499)&gt;1000000000,ROUND(F499,2)&lt;&gt;F499)),"Money: at most 2 decimals; absolute input value ≤ 1,000,000,000.",""))))))))))))))))</x:f>
      </x:c>
      <x:c r="I499" s="29" t="str">
        <x:f>IF(ISNUMBER(D499),ROUND(D499,8),"")</x:f>
      </x:c>
      <x:c r="J499" s="29" t="n">
        <x:f>IF(ISNUMBER(F499),1,0)</x:f>
        <x:v>0</x:v>
      </x:c>
      <x:c r="K499" s="29" t="n">
        <x:f>IF(COUNTA(A499:F499)=0,0,1)</x:f>
        <x:v>0</x:v>
      </x:c>
    </x:row>
    <x:row r="500" ht="36" customHeight="1">
      <x:c r="A500" s="34"/>
      <x:c r="B500" s="34"/>
      <x:c r="C500" s="35"/>
      <x:c r="D500" s="36"/>
      <x:c r="E500" s="36"/>
      <x:c r="F500" s="37"/>
      <x:c r="G500" s="38" t="n">
        <x:f>IF(K500=0,0,IF(H500="",1,-1))</x:f>
        <x:v>0</x:v>
      </x:c>
      <x:c r="H500" s="33" t="str">
        <x:f>IF(K500=0,"",IF(A500="","Enter an exit ID",IF(IF(IFERROR(OR(CODE(UPPER(LEFT(A500,1)))&lt;65,CODE(UPPER(LEFT(A500,1)))&gt;90),TRUE),TRUE,OR(NOT(ISTEXT(A500)),LEN(A500)&gt;64,LEN(A500)&lt;&gt;LEN(SUBSTITUTE(A500,"*","")),LEN(A500)&lt;&gt;LEN(SUBSTITUTE(A500,"?","")),LEN(A500)&lt;&gt;LEN(SUBSTITUTE(A500,"~","")),LEN(A500)&lt;&gt;LEN(SUBSTITUTE(A500,"=","")),LEN(A500)&lt;&gt;LEN(SUBSTITUTE(A500,"&lt;","")),LEN(A500)&lt;&gt;LEN(SUBSTITUTE(A500,"&gt;","")))),"IDs: text starting with A–Z, up to 64 characters; do not use *, ?, ~, =, &lt; or &gt;. Example: T-001.",IF(COUNTIFS('Exits'!$A$9:$A$608,A500)&lt;&gt;1,"Exit ID is duplicated",IF(B500="","Enter the parent trade ID",IF(IF(IFERROR(OR(CODE(UPPER(LEFT(B500,1)))&lt;65,CODE(UPPER(LEFT(B500,1)))&gt;90),TRUE),TRUE,OR(NOT(ISTEXT(B500)),LEN(B500)&gt;64,LEN(B500)&lt;&gt;LEN(SUBSTITUTE(B500,"*","")),LEN(B500)&lt;&gt;LEN(SUBSTITUTE(B500,"?","")),LEN(B500)&lt;&gt;LEN(SUBSTITUTE(B500,"~","")),LEN(B500)&lt;&gt;LEN(SUBSTITUTE(B500,"=","")),LEN(B500)&lt;&gt;LEN(SUBSTITUTE(B500,"&lt;","")),LEN(B500)&lt;&gt;LEN(SUBSTITUTE(B500,"&gt;","")))),"IDs: text starting with A–Z, up to 64 characters; do not use *, ?, ~, =, &lt; or &gt;. Example: T-001.",IF(COUNTIFS('Trades'!$A$9:$A$208,B500)&lt;&gt;1,"Parent trade ID must match one Trades row",IF(NOT(ISNUMBER(C500)),"Enter a valid closing date/time",IF(OR(C500&lt;1,C500&gt;2958465),"Enter a valid closing date/time",IF(NOT(ISNUMBER(D500)),"Enter a positive closed quantity",IF(OR(D500&lt;=0,D500&gt;1000000,ROUND(D500,8)&lt;&gt;D500),"Enter a positive closed quantity",IF(NOT(ISNUMBER(INDEX('Trades'!$D$9:$D$208,MATCH(B500,'Trades'!$A$9:$A$208,0)))),"Enter a valid opening date/time",IF(C500&lt;INDEX('Trades'!$D$9:$D$208,MATCH(B500,'Trades'!$A$9:$A$208,0)),"Exit precedes the opening",IF(AND(E500&lt;&gt;"",OR(NOT(ISNUMBER(E500)),E500&lt;=0)),"Enter a positive price or leave blank",IF(AND(F500&lt;&gt;"",NOT(ISNUMBER(F500))),"Gross P&amp;L must be numeric or blank",IF(AND(ISNUMBER(F500),OR(ABS(F500)&gt;1000000000,ROUND(F500,2)&lt;&gt;F500)),"Money: at most 2 decimals; absolute input value ≤ 1,000,000,000.",""))))))))))))))))</x:f>
      </x:c>
      <x:c r="I500" s="29" t="str">
        <x:f>IF(ISNUMBER(D500),ROUND(D500,8),"")</x:f>
      </x:c>
      <x:c r="J500" s="29" t="n">
        <x:f>IF(ISNUMBER(F500),1,0)</x:f>
        <x:v>0</x:v>
      </x:c>
      <x:c r="K500" s="29" t="n">
        <x:f>IF(COUNTA(A500:F500)=0,0,1)</x:f>
        <x:v>0</x:v>
      </x:c>
    </x:row>
    <x:row r="501" ht="36" customHeight="1">
      <x:c r="A501" s="34"/>
      <x:c r="B501" s="34"/>
      <x:c r="C501" s="35"/>
      <x:c r="D501" s="36"/>
      <x:c r="E501" s="36"/>
      <x:c r="F501" s="37"/>
      <x:c r="G501" s="38" t="n">
        <x:f>IF(K501=0,0,IF(H501="",1,-1))</x:f>
        <x:v>0</x:v>
      </x:c>
      <x:c r="H501" s="33" t="str">
        <x:f>IF(K501=0,"",IF(A501="","Enter an exit ID",IF(IF(IFERROR(OR(CODE(UPPER(LEFT(A501,1)))&lt;65,CODE(UPPER(LEFT(A501,1)))&gt;90),TRUE),TRUE,OR(NOT(ISTEXT(A501)),LEN(A501)&gt;64,LEN(A501)&lt;&gt;LEN(SUBSTITUTE(A501,"*","")),LEN(A501)&lt;&gt;LEN(SUBSTITUTE(A501,"?","")),LEN(A501)&lt;&gt;LEN(SUBSTITUTE(A501,"~","")),LEN(A501)&lt;&gt;LEN(SUBSTITUTE(A501,"=","")),LEN(A501)&lt;&gt;LEN(SUBSTITUTE(A501,"&lt;","")),LEN(A501)&lt;&gt;LEN(SUBSTITUTE(A501,"&gt;","")))),"IDs: text starting with A–Z, up to 64 characters; do not use *, ?, ~, =, &lt; or &gt;. Example: T-001.",IF(COUNTIFS('Exits'!$A$9:$A$608,A501)&lt;&gt;1,"Exit ID is duplicated",IF(B501="","Enter the parent trade ID",IF(IF(IFERROR(OR(CODE(UPPER(LEFT(B501,1)))&lt;65,CODE(UPPER(LEFT(B501,1)))&gt;90),TRUE),TRUE,OR(NOT(ISTEXT(B501)),LEN(B501)&gt;64,LEN(B501)&lt;&gt;LEN(SUBSTITUTE(B501,"*","")),LEN(B501)&lt;&gt;LEN(SUBSTITUTE(B501,"?","")),LEN(B501)&lt;&gt;LEN(SUBSTITUTE(B501,"~","")),LEN(B501)&lt;&gt;LEN(SUBSTITUTE(B501,"=","")),LEN(B501)&lt;&gt;LEN(SUBSTITUTE(B501,"&lt;","")),LEN(B501)&lt;&gt;LEN(SUBSTITUTE(B501,"&gt;","")))),"IDs: text starting with A–Z, up to 64 characters; do not use *, ?, ~, =, &lt; or &gt;. Example: T-001.",IF(COUNTIFS('Trades'!$A$9:$A$208,B501)&lt;&gt;1,"Parent trade ID must match one Trades row",IF(NOT(ISNUMBER(C501)),"Enter a valid closing date/time",IF(OR(C501&lt;1,C501&gt;2958465),"Enter a valid closing date/time",IF(NOT(ISNUMBER(D501)),"Enter a positive closed quantity",IF(OR(D501&lt;=0,D501&gt;1000000,ROUND(D501,8)&lt;&gt;D501),"Enter a positive closed quantity",IF(NOT(ISNUMBER(INDEX('Trades'!$D$9:$D$208,MATCH(B501,'Trades'!$A$9:$A$208,0)))),"Enter a valid opening date/time",IF(C501&lt;INDEX('Trades'!$D$9:$D$208,MATCH(B501,'Trades'!$A$9:$A$208,0)),"Exit precedes the opening",IF(AND(E501&lt;&gt;"",OR(NOT(ISNUMBER(E501)),E501&lt;=0)),"Enter a positive price or leave blank",IF(AND(F501&lt;&gt;"",NOT(ISNUMBER(F501))),"Gross P&amp;L must be numeric or blank",IF(AND(ISNUMBER(F501),OR(ABS(F501)&gt;1000000000,ROUND(F501,2)&lt;&gt;F501)),"Money: at most 2 decimals; absolute input value ≤ 1,000,000,000.",""))))))))))))))))</x:f>
      </x:c>
      <x:c r="I501" s="29" t="str">
        <x:f>IF(ISNUMBER(D501),ROUND(D501,8),"")</x:f>
      </x:c>
      <x:c r="J501" s="29" t="n">
        <x:f>IF(ISNUMBER(F501),1,0)</x:f>
        <x:v>0</x:v>
      </x:c>
      <x:c r="K501" s="29" t="n">
        <x:f>IF(COUNTA(A501:F501)=0,0,1)</x:f>
        <x:v>0</x:v>
      </x:c>
    </x:row>
    <x:row r="502" ht="36" customHeight="1">
      <x:c r="A502" s="34"/>
      <x:c r="B502" s="34"/>
      <x:c r="C502" s="35"/>
      <x:c r="D502" s="36"/>
      <x:c r="E502" s="36"/>
      <x:c r="F502" s="37"/>
      <x:c r="G502" s="38" t="n">
        <x:f>IF(K502=0,0,IF(H502="",1,-1))</x:f>
        <x:v>0</x:v>
      </x:c>
      <x:c r="H502" s="33" t="str">
        <x:f>IF(K502=0,"",IF(A502="","Enter an exit ID",IF(IF(IFERROR(OR(CODE(UPPER(LEFT(A502,1)))&lt;65,CODE(UPPER(LEFT(A502,1)))&gt;90),TRUE),TRUE,OR(NOT(ISTEXT(A502)),LEN(A502)&gt;64,LEN(A502)&lt;&gt;LEN(SUBSTITUTE(A502,"*","")),LEN(A502)&lt;&gt;LEN(SUBSTITUTE(A502,"?","")),LEN(A502)&lt;&gt;LEN(SUBSTITUTE(A502,"~","")),LEN(A502)&lt;&gt;LEN(SUBSTITUTE(A502,"=","")),LEN(A502)&lt;&gt;LEN(SUBSTITUTE(A502,"&lt;","")),LEN(A502)&lt;&gt;LEN(SUBSTITUTE(A502,"&gt;","")))),"IDs: text starting with A–Z, up to 64 characters; do not use *, ?, ~, =, &lt; or &gt;. Example: T-001.",IF(COUNTIFS('Exits'!$A$9:$A$608,A502)&lt;&gt;1,"Exit ID is duplicated",IF(B502="","Enter the parent trade ID",IF(IF(IFERROR(OR(CODE(UPPER(LEFT(B502,1)))&lt;65,CODE(UPPER(LEFT(B502,1)))&gt;90),TRUE),TRUE,OR(NOT(ISTEXT(B502)),LEN(B502)&gt;64,LEN(B502)&lt;&gt;LEN(SUBSTITUTE(B502,"*","")),LEN(B502)&lt;&gt;LEN(SUBSTITUTE(B502,"?","")),LEN(B502)&lt;&gt;LEN(SUBSTITUTE(B502,"~","")),LEN(B502)&lt;&gt;LEN(SUBSTITUTE(B502,"=","")),LEN(B502)&lt;&gt;LEN(SUBSTITUTE(B502,"&lt;","")),LEN(B502)&lt;&gt;LEN(SUBSTITUTE(B502,"&gt;","")))),"IDs: text starting with A–Z, up to 64 characters; do not use *, ?, ~, =, &lt; or &gt;. Example: T-001.",IF(COUNTIFS('Trades'!$A$9:$A$208,B502)&lt;&gt;1,"Parent trade ID must match one Trades row",IF(NOT(ISNUMBER(C502)),"Enter a valid closing date/time",IF(OR(C502&lt;1,C502&gt;2958465),"Enter a valid closing date/time",IF(NOT(ISNUMBER(D502)),"Enter a positive closed quantity",IF(OR(D502&lt;=0,D502&gt;1000000,ROUND(D502,8)&lt;&gt;D502),"Enter a positive closed quantity",IF(NOT(ISNUMBER(INDEX('Trades'!$D$9:$D$208,MATCH(B502,'Trades'!$A$9:$A$208,0)))),"Enter a valid opening date/time",IF(C502&lt;INDEX('Trades'!$D$9:$D$208,MATCH(B502,'Trades'!$A$9:$A$208,0)),"Exit precedes the opening",IF(AND(E502&lt;&gt;"",OR(NOT(ISNUMBER(E502)),E502&lt;=0)),"Enter a positive price or leave blank",IF(AND(F502&lt;&gt;"",NOT(ISNUMBER(F502))),"Gross P&amp;L must be numeric or blank",IF(AND(ISNUMBER(F502),OR(ABS(F502)&gt;1000000000,ROUND(F502,2)&lt;&gt;F502)),"Money: at most 2 decimals; absolute input value ≤ 1,000,000,000.",""))))))))))))))))</x:f>
      </x:c>
      <x:c r="I502" s="29" t="str">
        <x:f>IF(ISNUMBER(D502),ROUND(D502,8),"")</x:f>
      </x:c>
      <x:c r="J502" s="29" t="n">
        <x:f>IF(ISNUMBER(F502),1,0)</x:f>
        <x:v>0</x:v>
      </x:c>
      <x:c r="K502" s="29" t="n">
        <x:f>IF(COUNTA(A502:F502)=0,0,1)</x:f>
        <x:v>0</x:v>
      </x:c>
    </x:row>
    <x:row r="503" ht="36" customHeight="1">
      <x:c r="A503" s="34"/>
      <x:c r="B503" s="34"/>
      <x:c r="C503" s="35"/>
      <x:c r="D503" s="36"/>
      <x:c r="E503" s="36"/>
      <x:c r="F503" s="37"/>
      <x:c r="G503" s="38" t="n">
        <x:f>IF(K503=0,0,IF(H503="",1,-1))</x:f>
        <x:v>0</x:v>
      </x:c>
      <x:c r="H503" s="33" t="str">
        <x:f>IF(K503=0,"",IF(A503="","Enter an exit ID",IF(IF(IFERROR(OR(CODE(UPPER(LEFT(A503,1)))&lt;65,CODE(UPPER(LEFT(A503,1)))&gt;90),TRUE),TRUE,OR(NOT(ISTEXT(A503)),LEN(A503)&gt;64,LEN(A503)&lt;&gt;LEN(SUBSTITUTE(A503,"*","")),LEN(A503)&lt;&gt;LEN(SUBSTITUTE(A503,"?","")),LEN(A503)&lt;&gt;LEN(SUBSTITUTE(A503,"~","")),LEN(A503)&lt;&gt;LEN(SUBSTITUTE(A503,"=","")),LEN(A503)&lt;&gt;LEN(SUBSTITUTE(A503,"&lt;","")),LEN(A503)&lt;&gt;LEN(SUBSTITUTE(A503,"&gt;","")))),"IDs: text starting with A–Z, up to 64 characters; do not use *, ?, ~, =, &lt; or &gt;. Example: T-001.",IF(COUNTIFS('Exits'!$A$9:$A$608,A503)&lt;&gt;1,"Exit ID is duplicated",IF(B503="","Enter the parent trade ID",IF(IF(IFERROR(OR(CODE(UPPER(LEFT(B503,1)))&lt;65,CODE(UPPER(LEFT(B503,1)))&gt;90),TRUE),TRUE,OR(NOT(ISTEXT(B503)),LEN(B503)&gt;64,LEN(B503)&lt;&gt;LEN(SUBSTITUTE(B503,"*","")),LEN(B503)&lt;&gt;LEN(SUBSTITUTE(B503,"?","")),LEN(B503)&lt;&gt;LEN(SUBSTITUTE(B503,"~","")),LEN(B503)&lt;&gt;LEN(SUBSTITUTE(B503,"=","")),LEN(B503)&lt;&gt;LEN(SUBSTITUTE(B503,"&lt;","")),LEN(B503)&lt;&gt;LEN(SUBSTITUTE(B503,"&gt;","")))),"IDs: text starting with A–Z, up to 64 characters; do not use *, ?, ~, =, &lt; or &gt;. Example: T-001.",IF(COUNTIFS('Trades'!$A$9:$A$208,B503)&lt;&gt;1,"Parent trade ID must match one Trades row",IF(NOT(ISNUMBER(C503)),"Enter a valid closing date/time",IF(OR(C503&lt;1,C503&gt;2958465),"Enter a valid closing date/time",IF(NOT(ISNUMBER(D503)),"Enter a positive closed quantity",IF(OR(D503&lt;=0,D503&gt;1000000,ROUND(D503,8)&lt;&gt;D503),"Enter a positive closed quantity",IF(NOT(ISNUMBER(INDEX('Trades'!$D$9:$D$208,MATCH(B503,'Trades'!$A$9:$A$208,0)))),"Enter a valid opening date/time",IF(C503&lt;INDEX('Trades'!$D$9:$D$208,MATCH(B503,'Trades'!$A$9:$A$208,0)),"Exit precedes the opening",IF(AND(E503&lt;&gt;"",OR(NOT(ISNUMBER(E503)),E503&lt;=0)),"Enter a positive price or leave blank",IF(AND(F503&lt;&gt;"",NOT(ISNUMBER(F503))),"Gross P&amp;L must be numeric or blank",IF(AND(ISNUMBER(F503),OR(ABS(F503)&gt;1000000000,ROUND(F503,2)&lt;&gt;F503)),"Money: at most 2 decimals; absolute input value ≤ 1,000,000,000.",""))))))))))))))))</x:f>
      </x:c>
      <x:c r="I503" s="29" t="str">
        <x:f>IF(ISNUMBER(D503),ROUND(D503,8),"")</x:f>
      </x:c>
      <x:c r="J503" s="29" t="n">
        <x:f>IF(ISNUMBER(F503),1,0)</x:f>
        <x:v>0</x:v>
      </x:c>
      <x:c r="K503" s="29" t="n">
        <x:f>IF(COUNTA(A503:F503)=0,0,1)</x:f>
        <x:v>0</x:v>
      </x:c>
    </x:row>
    <x:row r="504" ht="36" customHeight="1">
      <x:c r="A504" s="34"/>
      <x:c r="B504" s="34"/>
      <x:c r="C504" s="35"/>
      <x:c r="D504" s="36"/>
      <x:c r="E504" s="36"/>
      <x:c r="F504" s="37"/>
      <x:c r="G504" s="38" t="n">
        <x:f>IF(K504=0,0,IF(H504="",1,-1))</x:f>
        <x:v>0</x:v>
      </x:c>
      <x:c r="H504" s="33" t="str">
        <x:f>IF(K504=0,"",IF(A504="","Enter an exit ID",IF(IF(IFERROR(OR(CODE(UPPER(LEFT(A504,1)))&lt;65,CODE(UPPER(LEFT(A504,1)))&gt;90),TRUE),TRUE,OR(NOT(ISTEXT(A504)),LEN(A504)&gt;64,LEN(A504)&lt;&gt;LEN(SUBSTITUTE(A504,"*","")),LEN(A504)&lt;&gt;LEN(SUBSTITUTE(A504,"?","")),LEN(A504)&lt;&gt;LEN(SUBSTITUTE(A504,"~","")),LEN(A504)&lt;&gt;LEN(SUBSTITUTE(A504,"=","")),LEN(A504)&lt;&gt;LEN(SUBSTITUTE(A504,"&lt;","")),LEN(A504)&lt;&gt;LEN(SUBSTITUTE(A504,"&gt;","")))),"IDs: text starting with A–Z, up to 64 characters; do not use *, ?, ~, =, &lt; or &gt;. Example: T-001.",IF(COUNTIFS('Exits'!$A$9:$A$608,A504)&lt;&gt;1,"Exit ID is duplicated",IF(B504="","Enter the parent trade ID",IF(IF(IFERROR(OR(CODE(UPPER(LEFT(B504,1)))&lt;65,CODE(UPPER(LEFT(B504,1)))&gt;90),TRUE),TRUE,OR(NOT(ISTEXT(B504)),LEN(B504)&gt;64,LEN(B504)&lt;&gt;LEN(SUBSTITUTE(B504,"*","")),LEN(B504)&lt;&gt;LEN(SUBSTITUTE(B504,"?","")),LEN(B504)&lt;&gt;LEN(SUBSTITUTE(B504,"~","")),LEN(B504)&lt;&gt;LEN(SUBSTITUTE(B504,"=","")),LEN(B504)&lt;&gt;LEN(SUBSTITUTE(B504,"&lt;","")),LEN(B504)&lt;&gt;LEN(SUBSTITUTE(B504,"&gt;","")))),"IDs: text starting with A–Z, up to 64 characters; do not use *, ?, ~, =, &lt; or &gt;. Example: T-001.",IF(COUNTIFS('Trades'!$A$9:$A$208,B504)&lt;&gt;1,"Parent trade ID must match one Trades row",IF(NOT(ISNUMBER(C504)),"Enter a valid closing date/time",IF(OR(C504&lt;1,C504&gt;2958465),"Enter a valid closing date/time",IF(NOT(ISNUMBER(D504)),"Enter a positive closed quantity",IF(OR(D504&lt;=0,D504&gt;1000000,ROUND(D504,8)&lt;&gt;D504),"Enter a positive closed quantity",IF(NOT(ISNUMBER(INDEX('Trades'!$D$9:$D$208,MATCH(B504,'Trades'!$A$9:$A$208,0)))),"Enter a valid opening date/time",IF(C504&lt;INDEX('Trades'!$D$9:$D$208,MATCH(B504,'Trades'!$A$9:$A$208,0)),"Exit precedes the opening",IF(AND(E504&lt;&gt;"",OR(NOT(ISNUMBER(E504)),E504&lt;=0)),"Enter a positive price or leave blank",IF(AND(F504&lt;&gt;"",NOT(ISNUMBER(F504))),"Gross P&amp;L must be numeric or blank",IF(AND(ISNUMBER(F504),OR(ABS(F504)&gt;1000000000,ROUND(F504,2)&lt;&gt;F504)),"Money: at most 2 decimals; absolute input value ≤ 1,000,000,000.",""))))))))))))))))</x:f>
      </x:c>
      <x:c r="I504" s="29" t="str">
        <x:f>IF(ISNUMBER(D504),ROUND(D504,8),"")</x:f>
      </x:c>
      <x:c r="J504" s="29" t="n">
        <x:f>IF(ISNUMBER(F504),1,0)</x:f>
        <x:v>0</x:v>
      </x:c>
      <x:c r="K504" s="29" t="n">
        <x:f>IF(COUNTA(A504:F504)=0,0,1)</x:f>
        <x:v>0</x:v>
      </x:c>
    </x:row>
    <x:row r="505" ht="36" customHeight="1">
      <x:c r="A505" s="34"/>
      <x:c r="B505" s="34"/>
      <x:c r="C505" s="35"/>
      <x:c r="D505" s="36"/>
      <x:c r="E505" s="36"/>
      <x:c r="F505" s="37"/>
      <x:c r="G505" s="38" t="n">
        <x:f>IF(K505=0,0,IF(H505="",1,-1))</x:f>
        <x:v>0</x:v>
      </x:c>
      <x:c r="H505" s="33" t="str">
        <x:f>IF(K505=0,"",IF(A505="","Enter an exit ID",IF(IF(IFERROR(OR(CODE(UPPER(LEFT(A505,1)))&lt;65,CODE(UPPER(LEFT(A505,1)))&gt;90),TRUE),TRUE,OR(NOT(ISTEXT(A505)),LEN(A505)&gt;64,LEN(A505)&lt;&gt;LEN(SUBSTITUTE(A505,"*","")),LEN(A505)&lt;&gt;LEN(SUBSTITUTE(A505,"?","")),LEN(A505)&lt;&gt;LEN(SUBSTITUTE(A505,"~","")),LEN(A505)&lt;&gt;LEN(SUBSTITUTE(A505,"=","")),LEN(A505)&lt;&gt;LEN(SUBSTITUTE(A505,"&lt;","")),LEN(A505)&lt;&gt;LEN(SUBSTITUTE(A505,"&gt;","")))),"IDs: text starting with A–Z, up to 64 characters; do not use *, ?, ~, =, &lt; or &gt;. Example: T-001.",IF(COUNTIFS('Exits'!$A$9:$A$608,A505)&lt;&gt;1,"Exit ID is duplicated",IF(B505="","Enter the parent trade ID",IF(IF(IFERROR(OR(CODE(UPPER(LEFT(B505,1)))&lt;65,CODE(UPPER(LEFT(B505,1)))&gt;90),TRUE),TRUE,OR(NOT(ISTEXT(B505)),LEN(B505)&gt;64,LEN(B505)&lt;&gt;LEN(SUBSTITUTE(B505,"*","")),LEN(B505)&lt;&gt;LEN(SUBSTITUTE(B505,"?","")),LEN(B505)&lt;&gt;LEN(SUBSTITUTE(B505,"~","")),LEN(B505)&lt;&gt;LEN(SUBSTITUTE(B505,"=","")),LEN(B505)&lt;&gt;LEN(SUBSTITUTE(B505,"&lt;","")),LEN(B505)&lt;&gt;LEN(SUBSTITUTE(B505,"&gt;","")))),"IDs: text starting with A–Z, up to 64 characters; do not use *, ?, ~, =, &lt; or &gt;. Example: T-001.",IF(COUNTIFS('Trades'!$A$9:$A$208,B505)&lt;&gt;1,"Parent trade ID must match one Trades row",IF(NOT(ISNUMBER(C505)),"Enter a valid closing date/time",IF(OR(C505&lt;1,C505&gt;2958465),"Enter a valid closing date/time",IF(NOT(ISNUMBER(D505)),"Enter a positive closed quantity",IF(OR(D505&lt;=0,D505&gt;1000000,ROUND(D505,8)&lt;&gt;D505),"Enter a positive closed quantity",IF(NOT(ISNUMBER(INDEX('Trades'!$D$9:$D$208,MATCH(B505,'Trades'!$A$9:$A$208,0)))),"Enter a valid opening date/time",IF(C505&lt;INDEX('Trades'!$D$9:$D$208,MATCH(B505,'Trades'!$A$9:$A$208,0)),"Exit precedes the opening",IF(AND(E505&lt;&gt;"",OR(NOT(ISNUMBER(E505)),E505&lt;=0)),"Enter a positive price or leave blank",IF(AND(F505&lt;&gt;"",NOT(ISNUMBER(F505))),"Gross P&amp;L must be numeric or blank",IF(AND(ISNUMBER(F505),OR(ABS(F505)&gt;1000000000,ROUND(F505,2)&lt;&gt;F505)),"Money: at most 2 decimals; absolute input value ≤ 1,000,000,000.",""))))))))))))))))</x:f>
      </x:c>
      <x:c r="I505" s="29" t="str">
        <x:f>IF(ISNUMBER(D505),ROUND(D505,8),"")</x:f>
      </x:c>
      <x:c r="J505" s="29" t="n">
        <x:f>IF(ISNUMBER(F505),1,0)</x:f>
        <x:v>0</x:v>
      </x:c>
      <x:c r="K505" s="29" t="n">
        <x:f>IF(COUNTA(A505:F505)=0,0,1)</x:f>
        <x:v>0</x:v>
      </x:c>
    </x:row>
    <x:row r="506" ht="36" customHeight="1">
      <x:c r="A506" s="34"/>
      <x:c r="B506" s="34"/>
      <x:c r="C506" s="35"/>
      <x:c r="D506" s="36"/>
      <x:c r="E506" s="36"/>
      <x:c r="F506" s="37"/>
      <x:c r="G506" s="38" t="n">
        <x:f>IF(K506=0,0,IF(H506="",1,-1))</x:f>
        <x:v>0</x:v>
      </x:c>
      <x:c r="H506" s="33" t="str">
        <x:f>IF(K506=0,"",IF(A506="","Enter an exit ID",IF(IF(IFERROR(OR(CODE(UPPER(LEFT(A506,1)))&lt;65,CODE(UPPER(LEFT(A506,1)))&gt;90),TRUE),TRUE,OR(NOT(ISTEXT(A506)),LEN(A506)&gt;64,LEN(A506)&lt;&gt;LEN(SUBSTITUTE(A506,"*","")),LEN(A506)&lt;&gt;LEN(SUBSTITUTE(A506,"?","")),LEN(A506)&lt;&gt;LEN(SUBSTITUTE(A506,"~","")),LEN(A506)&lt;&gt;LEN(SUBSTITUTE(A506,"=","")),LEN(A506)&lt;&gt;LEN(SUBSTITUTE(A506,"&lt;","")),LEN(A506)&lt;&gt;LEN(SUBSTITUTE(A506,"&gt;","")))),"IDs: text starting with A–Z, up to 64 characters; do not use *, ?, ~, =, &lt; or &gt;. Example: T-001.",IF(COUNTIFS('Exits'!$A$9:$A$608,A506)&lt;&gt;1,"Exit ID is duplicated",IF(B506="","Enter the parent trade ID",IF(IF(IFERROR(OR(CODE(UPPER(LEFT(B506,1)))&lt;65,CODE(UPPER(LEFT(B506,1)))&gt;90),TRUE),TRUE,OR(NOT(ISTEXT(B506)),LEN(B506)&gt;64,LEN(B506)&lt;&gt;LEN(SUBSTITUTE(B506,"*","")),LEN(B506)&lt;&gt;LEN(SUBSTITUTE(B506,"?","")),LEN(B506)&lt;&gt;LEN(SUBSTITUTE(B506,"~","")),LEN(B506)&lt;&gt;LEN(SUBSTITUTE(B506,"=","")),LEN(B506)&lt;&gt;LEN(SUBSTITUTE(B506,"&lt;","")),LEN(B506)&lt;&gt;LEN(SUBSTITUTE(B506,"&gt;","")))),"IDs: text starting with A–Z, up to 64 characters; do not use *, ?, ~, =, &lt; or &gt;. Example: T-001.",IF(COUNTIFS('Trades'!$A$9:$A$208,B506)&lt;&gt;1,"Parent trade ID must match one Trades row",IF(NOT(ISNUMBER(C506)),"Enter a valid closing date/time",IF(OR(C506&lt;1,C506&gt;2958465),"Enter a valid closing date/time",IF(NOT(ISNUMBER(D506)),"Enter a positive closed quantity",IF(OR(D506&lt;=0,D506&gt;1000000,ROUND(D506,8)&lt;&gt;D506),"Enter a positive closed quantity",IF(NOT(ISNUMBER(INDEX('Trades'!$D$9:$D$208,MATCH(B506,'Trades'!$A$9:$A$208,0)))),"Enter a valid opening date/time",IF(C506&lt;INDEX('Trades'!$D$9:$D$208,MATCH(B506,'Trades'!$A$9:$A$208,0)),"Exit precedes the opening",IF(AND(E506&lt;&gt;"",OR(NOT(ISNUMBER(E506)),E506&lt;=0)),"Enter a positive price or leave blank",IF(AND(F506&lt;&gt;"",NOT(ISNUMBER(F506))),"Gross P&amp;L must be numeric or blank",IF(AND(ISNUMBER(F506),OR(ABS(F506)&gt;1000000000,ROUND(F506,2)&lt;&gt;F506)),"Money: at most 2 decimals; absolute input value ≤ 1,000,000,000.",""))))))))))))))))</x:f>
      </x:c>
      <x:c r="I506" s="29" t="str">
        <x:f>IF(ISNUMBER(D506),ROUND(D506,8),"")</x:f>
      </x:c>
      <x:c r="J506" s="29" t="n">
        <x:f>IF(ISNUMBER(F506),1,0)</x:f>
        <x:v>0</x:v>
      </x:c>
      <x:c r="K506" s="29" t="n">
        <x:f>IF(COUNTA(A506:F506)=0,0,1)</x:f>
        <x:v>0</x:v>
      </x:c>
    </x:row>
    <x:row r="507" ht="36" customHeight="1">
      <x:c r="A507" s="34"/>
      <x:c r="B507" s="34"/>
      <x:c r="C507" s="35"/>
      <x:c r="D507" s="36"/>
      <x:c r="E507" s="36"/>
      <x:c r="F507" s="37"/>
      <x:c r="G507" s="38" t="n">
        <x:f>IF(K507=0,0,IF(H507="",1,-1))</x:f>
        <x:v>0</x:v>
      </x:c>
      <x:c r="H507" s="33" t="str">
        <x:f>IF(K507=0,"",IF(A507="","Enter an exit ID",IF(IF(IFERROR(OR(CODE(UPPER(LEFT(A507,1)))&lt;65,CODE(UPPER(LEFT(A507,1)))&gt;90),TRUE),TRUE,OR(NOT(ISTEXT(A507)),LEN(A507)&gt;64,LEN(A507)&lt;&gt;LEN(SUBSTITUTE(A507,"*","")),LEN(A507)&lt;&gt;LEN(SUBSTITUTE(A507,"?","")),LEN(A507)&lt;&gt;LEN(SUBSTITUTE(A507,"~","")),LEN(A507)&lt;&gt;LEN(SUBSTITUTE(A507,"=","")),LEN(A507)&lt;&gt;LEN(SUBSTITUTE(A507,"&lt;","")),LEN(A507)&lt;&gt;LEN(SUBSTITUTE(A507,"&gt;","")))),"IDs: text starting with A–Z, up to 64 characters; do not use *, ?, ~, =, &lt; or &gt;. Example: T-001.",IF(COUNTIFS('Exits'!$A$9:$A$608,A507)&lt;&gt;1,"Exit ID is duplicated",IF(B507="","Enter the parent trade ID",IF(IF(IFERROR(OR(CODE(UPPER(LEFT(B507,1)))&lt;65,CODE(UPPER(LEFT(B507,1)))&gt;90),TRUE),TRUE,OR(NOT(ISTEXT(B507)),LEN(B507)&gt;64,LEN(B507)&lt;&gt;LEN(SUBSTITUTE(B507,"*","")),LEN(B507)&lt;&gt;LEN(SUBSTITUTE(B507,"?","")),LEN(B507)&lt;&gt;LEN(SUBSTITUTE(B507,"~","")),LEN(B507)&lt;&gt;LEN(SUBSTITUTE(B507,"=","")),LEN(B507)&lt;&gt;LEN(SUBSTITUTE(B507,"&lt;","")),LEN(B507)&lt;&gt;LEN(SUBSTITUTE(B507,"&gt;","")))),"IDs: text starting with A–Z, up to 64 characters; do not use *, ?, ~, =, &lt; or &gt;. Example: T-001.",IF(COUNTIFS('Trades'!$A$9:$A$208,B507)&lt;&gt;1,"Parent trade ID must match one Trades row",IF(NOT(ISNUMBER(C507)),"Enter a valid closing date/time",IF(OR(C507&lt;1,C507&gt;2958465),"Enter a valid closing date/time",IF(NOT(ISNUMBER(D507)),"Enter a positive closed quantity",IF(OR(D507&lt;=0,D507&gt;1000000,ROUND(D507,8)&lt;&gt;D507),"Enter a positive closed quantity",IF(NOT(ISNUMBER(INDEX('Trades'!$D$9:$D$208,MATCH(B507,'Trades'!$A$9:$A$208,0)))),"Enter a valid opening date/time",IF(C507&lt;INDEX('Trades'!$D$9:$D$208,MATCH(B507,'Trades'!$A$9:$A$208,0)),"Exit precedes the opening",IF(AND(E507&lt;&gt;"",OR(NOT(ISNUMBER(E507)),E507&lt;=0)),"Enter a positive price or leave blank",IF(AND(F507&lt;&gt;"",NOT(ISNUMBER(F507))),"Gross P&amp;L must be numeric or blank",IF(AND(ISNUMBER(F507),OR(ABS(F507)&gt;1000000000,ROUND(F507,2)&lt;&gt;F507)),"Money: at most 2 decimals; absolute input value ≤ 1,000,000,000.",""))))))))))))))))</x:f>
      </x:c>
      <x:c r="I507" s="29" t="str">
        <x:f>IF(ISNUMBER(D507),ROUND(D507,8),"")</x:f>
      </x:c>
      <x:c r="J507" s="29" t="n">
        <x:f>IF(ISNUMBER(F507),1,0)</x:f>
        <x:v>0</x:v>
      </x:c>
      <x:c r="K507" s="29" t="n">
        <x:f>IF(COUNTA(A507:F507)=0,0,1)</x:f>
        <x:v>0</x:v>
      </x:c>
    </x:row>
    <x:row r="508" ht="36" customHeight="1">
      <x:c r="A508" s="34"/>
      <x:c r="B508" s="34"/>
      <x:c r="C508" s="35"/>
      <x:c r="D508" s="36"/>
      <x:c r="E508" s="36"/>
      <x:c r="F508" s="37"/>
      <x:c r="G508" s="38" t="n">
        <x:f>IF(K508=0,0,IF(H508="",1,-1))</x:f>
        <x:v>0</x:v>
      </x:c>
      <x:c r="H508" s="33" t="str">
        <x:f>IF(K508=0,"",IF(A508="","Enter an exit ID",IF(IF(IFERROR(OR(CODE(UPPER(LEFT(A508,1)))&lt;65,CODE(UPPER(LEFT(A508,1)))&gt;90),TRUE),TRUE,OR(NOT(ISTEXT(A508)),LEN(A508)&gt;64,LEN(A508)&lt;&gt;LEN(SUBSTITUTE(A508,"*","")),LEN(A508)&lt;&gt;LEN(SUBSTITUTE(A508,"?","")),LEN(A508)&lt;&gt;LEN(SUBSTITUTE(A508,"~","")),LEN(A508)&lt;&gt;LEN(SUBSTITUTE(A508,"=","")),LEN(A508)&lt;&gt;LEN(SUBSTITUTE(A508,"&lt;","")),LEN(A508)&lt;&gt;LEN(SUBSTITUTE(A508,"&gt;","")))),"IDs: text starting with A–Z, up to 64 characters; do not use *, ?, ~, =, &lt; or &gt;. Example: T-001.",IF(COUNTIFS('Exits'!$A$9:$A$608,A508)&lt;&gt;1,"Exit ID is duplicated",IF(B508="","Enter the parent trade ID",IF(IF(IFERROR(OR(CODE(UPPER(LEFT(B508,1)))&lt;65,CODE(UPPER(LEFT(B508,1)))&gt;90),TRUE),TRUE,OR(NOT(ISTEXT(B508)),LEN(B508)&gt;64,LEN(B508)&lt;&gt;LEN(SUBSTITUTE(B508,"*","")),LEN(B508)&lt;&gt;LEN(SUBSTITUTE(B508,"?","")),LEN(B508)&lt;&gt;LEN(SUBSTITUTE(B508,"~","")),LEN(B508)&lt;&gt;LEN(SUBSTITUTE(B508,"=","")),LEN(B508)&lt;&gt;LEN(SUBSTITUTE(B508,"&lt;","")),LEN(B508)&lt;&gt;LEN(SUBSTITUTE(B508,"&gt;","")))),"IDs: text starting with A–Z, up to 64 characters; do not use *, ?, ~, =, &lt; or &gt;. Example: T-001.",IF(COUNTIFS('Trades'!$A$9:$A$208,B508)&lt;&gt;1,"Parent trade ID must match one Trades row",IF(NOT(ISNUMBER(C508)),"Enter a valid closing date/time",IF(OR(C508&lt;1,C508&gt;2958465),"Enter a valid closing date/time",IF(NOT(ISNUMBER(D508)),"Enter a positive closed quantity",IF(OR(D508&lt;=0,D508&gt;1000000,ROUND(D508,8)&lt;&gt;D508),"Enter a positive closed quantity",IF(NOT(ISNUMBER(INDEX('Trades'!$D$9:$D$208,MATCH(B508,'Trades'!$A$9:$A$208,0)))),"Enter a valid opening date/time",IF(C508&lt;INDEX('Trades'!$D$9:$D$208,MATCH(B508,'Trades'!$A$9:$A$208,0)),"Exit precedes the opening",IF(AND(E508&lt;&gt;"",OR(NOT(ISNUMBER(E508)),E508&lt;=0)),"Enter a positive price or leave blank",IF(AND(F508&lt;&gt;"",NOT(ISNUMBER(F508))),"Gross P&amp;L must be numeric or blank",IF(AND(ISNUMBER(F508),OR(ABS(F508)&gt;1000000000,ROUND(F508,2)&lt;&gt;F508)),"Money: at most 2 decimals; absolute input value ≤ 1,000,000,000.",""))))))))))))))))</x:f>
      </x:c>
      <x:c r="I508" s="29" t="str">
        <x:f>IF(ISNUMBER(D508),ROUND(D508,8),"")</x:f>
      </x:c>
      <x:c r="J508" s="29" t="n">
        <x:f>IF(ISNUMBER(F508),1,0)</x:f>
        <x:v>0</x:v>
      </x:c>
      <x:c r="K508" s="29" t="n">
        <x:f>IF(COUNTA(A508:F508)=0,0,1)</x:f>
        <x:v>0</x:v>
      </x:c>
    </x:row>
    <x:row r="509" ht="36" customHeight="1">
      <x:c r="A509" s="34"/>
      <x:c r="B509" s="34"/>
      <x:c r="C509" s="35"/>
      <x:c r="D509" s="36"/>
      <x:c r="E509" s="36"/>
      <x:c r="F509" s="37"/>
      <x:c r="G509" s="38" t="n">
        <x:f>IF(K509=0,0,IF(H509="",1,-1))</x:f>
        <x:v>0</x:v>
      </x:c>
      <x:c r="H509" s="33" t="str">
        <x:f>IF(K509=0,"",IF(A509="","Enter an exit ID",IF(IF(IFERROR(OR(CODE(UPPER(LEFT(A509,1)))&lt;65,CODE(UPPER(LEFT(A509,1)))&gt;90),TRUE),TRUE,OR(NOT(ISTEXT(A509)),LEN(A509)&gt;64,LEN(A509)&lt;&gt;LEN(SUBSTITUTE(A509,"*","")),LEN(A509)&lt;&gt;LEN(SUBSTITUTE(A509,"?","")),LEN(A509)&lt;&gt;LEN(SUBSTITUTE(A509,"~","")),LEN(A509)&lt;&gt;LEN(SUBSTITUTE(A509,"=","")),LEN(A509)&lt;&gt;LEN(SUBSTITUTE(A509,"&lt;","")),LEN(A509)&lt;&gt;LEN(SUBSTITUTE(A509,"&gt;","")))),"IDs: text starting with A–Z, up to 64 characters; do not use *, ?, ~, =, &lt; or &gt;. Example: T-001.",IF(COUNTIFS('Exits'!$A$9:$A$608,A509)&lt;&gt;1,"Exit ID is duplicated",IF(B509="","Enter the parent trade ID",IF(IF(IFERROR(OR(CODE(UPPER(LEFT(B509,1)))&lt;65,CODE(UPPER(LEFT(B509,1)))&gt;90),TRUE),TRUE,OR(NOT(ISTEXT(B509)),LEN(B509)&gt;64,LEN(B509)&lt;&gt;LEN(SUBSTITUTE(B509,"*","")),LEN(B509)&lt;&gt;LEN(SUBSTITUTE(B509,"?","")),LEN(B509)&lt;&gt;LEN(SUBSTITUTE(B509,"~","")),LEN(B509)&lt;&gt;LEN(SUBSTITUTE(B509,"=","")),LEN(B509)&lt;&gt;LEN(SUBSTITUTE(B509,"&lt;","")),LEN(B509)&lt;&gt;LEN(SUBSTITUTE(B509,"&gt;","")))),"IDs: text starting with A–Z, up to 64 characters; do not use *, ?, ~, =, &lt; or &gt;. Example: T-001.",IF(COUNTIFS('Trades'!$A$9:$A$208,B509)&lt;&gt;1,"Parent trade ID must match one Trades row",IF(NOT(ISNUMBER(C509)),"Enter a valid closing date/time",IF(OR(C509&lt;1,C509&gt;2958465),"Enter a valid closing date/time",IF(NOT(ISNUMBER(D509)),"Enter a positive closed quantity",IF(OR(D509&lt;=0,D509&gt;1000000,ROUND(D509,8)&lt;&gt;D509),"Enter a positive closed quantity",IF(NOT(ISNUMBER(INDEX('Trades'!$D$9:$D$208,MATCH(B509,'Trades'!$A$9:$A$208,0)))),"Enter a valid opening date/time",IF(C509&lt;INDEX('Trades'!$D$9:$D$208,MATCH(B509,'Trades'!$A$9:$A$208,0)),"Exit precedes the opening",IF(AND(E509&lt;&gt;"",OR(NOT(ISNUMBER(E509)),E509&lt;=0)),"Enter a positive price or leave blank",IF(AND(F509&lt;&gt;"",NOT(ISNUMBER(F509))),"Gross P&amp;L must be numeric or blank",IF(AND(ISNUMBER(F509),OR(ABS(F509)&gt;1000000000,ROUND(F509,2)&lt;&gt;F509)),"Money: at most 2 decimals; absolute input value ≤ 1,000,000,000.",""))))))))))))))))</x:f>
      </x:c>
      <x:c r="I509" s="29" t="str">
        <x:f>IF(ISNUMBER(D509),ROUND(D509,8),"")</x:f>
      </x:c>
      <x:c r="J509" s="29" t="n">
        <x:f>IF(ISNUMBER(F509),1,0)</x:f>
        <x:v>0</x:v>
      </x:c>
      <x:c r="K509" s="29" t="n">
        <x:f>IF(COUNTA(A509:F509)=0,0,1)</x:f>
        <x:v>0</x:v>
      </x:c>
    </x:row>
    <x:row r="510" ht="36" customHeight="1">
      <x:c r="A510" s="34"/>
      <x:c r="B510" s="34"/>
      <x:c r="C510" s="35"/>
      <x:c r="D510" s="36"/>
      <x:c r="E510" s="36"/>
      <x:c r="F510" s="37"/>
      <x:c r="G510" s="38" t="n">
        <x:f>IF(K510=0,0,IF(H510="",1,-1))</x:f>
        <x:v>0</x:v>
      </x:c>
      <x:c r="H510" s="33" t="str">
        <x:f>IF(K510=0,"",IF(A510="","Enter an exit ID",IF(IF(IFERROR(OR(CODE(UPPER(LEFT(A510,1)))&lt;65,CODE(UPPER(LEFT(A510,1)))&gt;90),TRUE),TRUE,OR(NOT(ISTEXT(A510)),LEN(A510)&gt;64,LEN(A510)&lt;&gt;LEN(SUBSTITUTE(A510,"*","")),LEN(A510)&lt;&gt;LEN(SUBSTITUTE(A510,"?","")),LEN(A510)&lt;&gt;LEN(SUBSTITUTE(A510,"~","")),LEN(A510)&lt;&gt;LEN(SUBSTITUTE(A510,"=","")),LEN(A510)&lt;&gt;LEN(SUBSTITUTE(A510,"&lt;","")),LEN(A510)&lt;&gt;LEN(SUBSTITUTE(A510,"&gt;","")))),"IDs: text starting with A–Z, up to 64 characters; do not use *, ?, ~, =, &lt; or &gt;. Example: T-001.",IF(COUNTIFS('Exits'!$A$9:$A$608,A510)&lt;&gt;1,"Exit ID is duplicated",IF(B510="","Enter the parent trade ID",IF(IF(IFERROR(OR(CODE(UPPER(LEFT(B510,1)))&lt;65,CODE(UPPER(LEFT(B510,1)))&gt;90),TRUE),TRUE,OR(NOT(ISTEXT(B510)),LEN(B510)&gt;64,LEN(B510)&lt;&gt;LEN(SUBSTITUTE(B510,"*","")),LEN(B510)&lt;&gt;LEN(SUBSTITUTE(B510,"?","")),LEN(B510)&lt;&gt;LEN(SUBSTITUTE(B510,"~","")),LEN(B510)&lt;&gt;LEN(SUBSTITUTE(B510,"=","")),LEN(B510)&lt;&gt;LEN(SUBSTITUTE(B510,"&lt;","")),LEN(B510)&lt;&gt;LEN(SUBSTITUTE(B510,"&gt;","")))),"IDs: text starting with A–Z, up to 64 characters; do not use *, ?, ~, =, &lt; or &gt;. Example: T-001.",IF(COUNTIFS('Trades'!$A$9:$A$208,B510)&lt;&gt;1,"Parent trade ID must match one Trades row",IF(NOT(ISNUMBER(C510)),"Enter a valid closing date/time",IF(OR(C510&lt;1,C510&gt;2958465),"Enter a valid closing date/time",IF(NOT(ISNUMBER(D510)),"Enter a positive closed quantity",IF(OR(D510&lt;=0,D510&gt;1000000,ROUND(D510,8)&lt;&gt;D510),"Enter a positive closed quantity",IF(NOT(ISNUMBER(INDEX('Trades'!$D$9:$D$208,MATCH(B510,'Trades'!$A$9:$A$208,0)))),"Enter a valid opening date/time",IF(C510&lt;INDEX('Trades'!$D$9:$D$208,MATCH(B510,'Trades'!$A$9:$A$208,0)),"Exit precedes the opening",IF(AND(E510&lt;&gt;"",OR(NOT(ISNUMBER(E510)),E510&lt;=0)),"Enter a positive price or leave blank",IF(AND(F510&lt;&gt;"",NOT(ISNUMBER(F510))),"Gross P&amp;L must be numeric or blank",IF(AND(ISNUMBER(F510),OR(ABS(F510)&gt;1000000000,ROUND(F510,2)&lt;&gt;F510)),"Money: at most 2 decimals; absolute input value ≤ 1,000,000,000.",""))))))))))))))))</x:f>
      </x:c>
      <x:c r="I510" s="29" t="str">
        <x:f>IF(ISNUMBER(D510),ROUND(D510,8),"")</x:f>
      </x:c>
      <x:c r="J510" s="29" t="n">
        <x:f>IF(ISNUMBER(F510),1,0)</x:f>
        <x:v>0</x:v>
      </x:c>
      <x:c r="K510" s="29" t="n">
        <x:f>IF(COUNTA(A510:F510)=0,0,1)</x:f>
        <x:v>0</x:v>
      </x:c>
    </x:row>
    <x:row r="511" ht="36" customHeight="1">
      <x:c r="A511" s="34"/>
      <x:c r="B511" s="34"/>
      <x:c r="C511" s="35"/>
      <x:c r="D511" s="36"/>
      <x:c r="E511" s="36"/>
      <x:c r="F511" s="37"/>
      <x:c r="G511" s="38" t="n">
        <x:f>IF(K511=0,0,IF(H511="",1,-1))</x:f>
        <x:v>0</x:v>
      </x:c>
      <x:c r="H511" s="33" t="str">
        <x:f>IF(K511=0,"",IF(A511="","Enter an exit ID",IF(IF(IFERROR(OR(CODE(UPPER(LEFT(A511,1)))&lt;65,CODE(UPPER(LEFT(A511,1)))&gt;90),TRUE),TRUE,OR(NOT(ISTEXT(A511)),LEN(A511)&gt;64,LEN(A511)&lt;&gt;LEN(SUBSTITUTE(A511,"*","")),LEN(A511)&lt;&gt;LEN(SUBSTITUTE(A511,"?","")),LEN(A511)&lt;&gt;LEN(SUBSTITUTE(A511,"~","")),LEN(A511)&lt;&gt;LEN(SUBSTITUTE(A511,"=","")),LEN(A511)&lt;&gt;LEN(SUBSTITUTE(A511,"&lt;","")),LEN(A511)&lt;&gt;LEN(SUBSTITUTE(A511,"&gt;","")))),"IDs: text starting with A–Z, up to 64 characters; do not use *, ?, ~, =, &lt; or &gt;. Example: T-001.",IF(COUNTIFS('Exits'!$A$9:$A$608,A511)&lt;&gt;1,"Exit ID is duplicated",IF(B511="","Enter the parent trade ID",IF(IF(IFERROR(OR(CODE(UPPER(LEFT(B511,1)))&lt;65,CODE(UPPER(LEFT(B511,1)))&gt;90),TRUE),TRUE,OR(NOT(ISTEXT(B511)),LEN(B511)&gt;64,LEN(B511)&lt;&gt;LEN(SUBSTITUTE(B511,"*","")),LEN(B511)&lt;&gt;LEN(SUBSTITUTE(B511,"?","")),LEN(B511)&lt;&gt;LEN(SUBSTITUTE(B511,"~","")),LEN(B511)&lt;&gt;LEN(SUBSTITUTE(B511,"=","")),LEN(B511)&lt;&gt;LEN(SUBSTITUTE(B511,"&lt;","")),LEN(B511)&lt;&gt;LEN(SUBSTITUTE(B511,"&gt;","")))),"IDs: text starting with A–Z, up to 64 characters; do not use *, ?, ~, =, &lt; or &gt;. Example: T-001.",IF(COUNTIFS('Trades'!$A$9:$A$208,B511)&lt;&gt;1,"Parent trade ID must match one Trades row",IF(NOT(ISNUMBER(C511)),"Enter a valid closing date/time",IF(OR(C511&lt;1,C511&gt;2958465),"Enter a valid closing date/time",IF(NOT(ISNUMBER(D511)),"Enter a positive closed quantity",IF(OR(D511&lt;=0,D511&gt;1000000,ROUND(D511,8)&lt;&gt;D511),"Enter a positive closed quantity",IF(NOT(ISNUMBER(INDEX('Trades'!$D$9:$D$208,MATCH(B511,'Trades'!$A$9:$A$208,0)))),"Enter a valid opening date/time",IF(C511&lt;INDEX('Trades'!$D$9:$D$208,MATCH(B511,'Trades'!$A$9:$A$208,0)),"Exit precedes the opening",IF(AND(E511&lt;&gt;"",OR(NOT(ISNUMBER(E511)),E511&lt;=0)),"Enter a positive price or leave blank",IF(AND(F511&lt;&gt;"",NOT(ISNUMBER(F511))),"Gross P&amp;L must be numeric or blank",IF(AND(ISNUMBER(F511),OR(ABS(F511)&gt;1000000000,ROUND(F511,2)&lt;&gt;F511)),"Money: at most 2 decimals; absolute input value ≤ 1,000,000,000.",""))))))))))))))))</x:f>
      </x:c>
      <x:c r="I511" s="29" t="str">
        <x:f>IF(ISNUMBER(D511),ROUND(D511,8),"")</x:f>
      </x:c>
      <x:c r="J511" s="29" t="n">
        <x:f>IF(ISNUMBER(F511),1,0)</x:f>
        <x:v>0</x:v>
      </x:c>
      <x:c r="K511" s="29" t="n">
        <x:f>IF(COUNTA(A511:F511)=0,0,1)</x:f>
        <x:v>0</x:v>
      </x:c>
    </x:row>
    <x:row r="512" ht="36" customHeight="1">
      <x:c r="A512" s="34"/>
      <x:c r="B512" s="34"/>
      <x:c r="C512" s="35"/>
      <x:c r="D512" s="36"/>
      <x:c r="E512" s="36"/>
      <x:c r="F512" s="37"/>
      <x:c r="G512" s="38" t="n">
        <x:f>IF(K512=0,0,IF(H512="",1,-1))</x:f>
        <x:v>0</x:v>
      </x:c>
      <x:c r="H512" s="33" t="str">
        <x:f>IF(K512=0,"",IF(A512="","Enter an exit ID",IF(IF(IFERROR(OR(CODE(UPPER(LEFT(A512,1)))&lt;65,CODE(UPPER(LEFT(A512,1)))&gt;90),TRUE),TRUE,OR(NOT(ISTEXT(A512)),LEN(A512)&gt;64,LEN(A512)&lt;&gt;LEN(SUBSTITUTE(A512,"*","")),LEN(A512)&lt;&gt;LEN(SUBSTITUTE(A512,"?","")),LEN(A512)&lt;&gt;LEN(SUBSTITUTE(A512,"~","")),LEN(A512)&lt;&gt;LEN(SUBSTITUTE(A512,"=","")),LEN(A512)&lt;&gt;LEN(SUBSTITUTE(A512,"&lt;","")),LEN(A512)&lt;&gt;LEN(SUBSTITUTE(A512,"&gt;","")))),"IDs: text starting with A–Z, up to 64 characters; do not use *, ?, ~, =, &lt; or &gt;. Example: T-001.",IF(COUNTIFS('Exits'!$A$9:$A$608,A512)&lt;&gt;1,"Exit ID is duplicated",IF(B512="","Enter the parent trade ID",IF(IF(IFERROR(OR(CODE(UPPER(LEFT(B512,1)))&lt;65,CODE(UPPER(LEFT(B512,1)))&gt;90),TRUE),TRUE,OR(NOT(ISTEXT(B512)),LEN(B512)&gt;64,LEN(B512)&lt;&gt;LEN(SUBSTITUTE(B512,"*","")),LEN(B512)&lt;&gt;LEN(SUBSTITUTE(B512,"?","")),LEN(B512)&lt;&gt;LEN(SUBSTITUTE(B512,"~","")),LEN(B512)&lt;&gt;LEN(SUBSTITUTE(B512,"=","")),LEN(B512)&lt;&gt;LEN(SUBSTITUTE(B512,"&lt;","")),LEN(B512)&lt;&gt;LEN(SUBSTITUTE(B512,"&gt;","")))),"IDs: text starting with A–Z, up to 64 characters; do not use *, ?, ~, =, &lt; or &gt;. Example: T-001.",IF(COUNTIFS('Trades'!$A$9:$A$208,B512)&lt;&gt;1,"Parent trade ID must match one Trades row",IF(NOT(ISNUMBER(C512)),"Enter a valid closing date/time",IF(OR(C512&lt;1,C512&gt;2958465),"Enter a valid closing date/time",IF(NOT(ISNUMBER(D512)),"Enter a positive closed quantity",IF(OR(D512&lt;=0,D512&gt;1000000,ROUND(D512,8)&lt;&gt;D512),"Enter a positive closed quantity",IF(NOT(ISNUMBER(INDEX('Trades'!$D$9:$D$208,MATCH(B512,'Trades'!$A$9:$A$208,0)))),"Enter a valid opening date/time",IF(C512&lt;INDEX('Trades'!$D$9:$D$208,MATCH(B512,'Trades'!$A$9:$A$208,0)),"Exit precedes the opening",IF(AND(E512&lt;&gt;"",OR(NOT(ISNUMBER(E512)),E512&lt;=0)),"Enter a positive price or leave blank",IF(AND(F512&lt;&gt;"",NOT(ISNUMBER(F512))),"Gross P&amp;L must be numeric or blank",IF(AND(ISNUMBER(F512),OR(ABS(F512)&gt;1000000000,ROUND(F512,2)&lt;&gt;F512)),"Money: at most 2 decimals; absolute input value ≤ 1,000,000,000.",""))))))))))))))))</x:f>
      </x:c>
      <x:c r="I512" s="29" t="str">
        <x:f>IF(ISNUMBER(D512),ROUND(D512,8),"")</x:f>
      </x:c>
      <x:c r="J512" s="29" t="n">
        <x:f>IF(ISNUMBER(F512),1,0)</x:f>
        <x:v>0</x:v>
      </x:c>
      <x:c r="K512" s="29" t="n">
        <x:f>IF(COUNTA(A512:F512)=0,0,1)</x:f>
        <x:v>0</x:v>
      </x:c>
    </x:row>
    <x:row r="513" ht="36" customHeight="1">
      <x:c r="A513" s="34"/>
      <x:c r="B513" s="34"/>
      <x:c r="C513" s="35"/>
      <x:c r="D513" s="36"/>
      <x:c r="E513" s="36"/>
      <x:c r="F513" s="37"/>
      <x:c r="G513" s="38" t="n">
        <x:f>IF(K513=0,0,IF(H513="",1,-1))</x:f>
        <x:v>0</x:v>
      </x:c>
      <x:c r="H513" s="33" t="str">
        <x:f>IF(K513=0,"",IF(A513="","Enter an exit ID",IF(IF(IFERROR(OR(CODE(UPPER(LEFT(A513,1)))&lt;65,CODE(UPPER(LEFT(A513,1)))&gt;90),TRUE),TRUE,OR(NOT(ISTEXT(A513)),LEN(A513)&gt;64,LEN(A513)&lt;&gt;LEN(SUBSTITUTE(A513,"*","")),LEN(A513)&lt;&gt;LEN(SUBSTITUTE(A513,"?","")),LEN(A513)&lt;&gt;LEN(SUBSTITUTE(A513,"~","")),LEN(A513)&lt;&gt;LEN(SUBSTITUTE(A513,"=","")),LEN(A513)&lt;&gt;LEN(SUBSTITUTE(A513,"&lt;","")),LEN(A513)&lt;&gt;LEN(SUBSTITUTE(A513,"&gt;","")))),"IDs: text starting with A–Z, up to 64 characters; do not use *, ?, ~, =, &lt; or &gt;. Example: T-001.",IF(COUNTIFS('Exits'!$A$9:$A$608,A513)&lt;&gt;1,"Exit ID is duplicated",IF(B513="","Enter the parent trade ID",IF(IF(IFERROR(OR(CODE(UPPER(LEFT(B513,1)))&lt;65,CODE(UPPER(LEFT(B513,1)))&gt;90),TRUE),TRUE,OR(NOT(ISTEXT(B513)),LEN(B513)&gt;64,LEN(B513)&lt;&gt;LEN(SUBSTITUTE(B513,"*","")),LEN(B513)&lt;&gt;LEN(SUBSTITUTE(B513,"?","")),LEN(B513)&lt;&gt;LEN(SUBSTITUTE(B513,"~","")),LEN(B513)&lt;&gt;LEN(SUBSTITUTE(B513,"=","")),LEN(B513)&lt;&gt;LEN(SUBSTITUTE(B513,"&lt;","")),LEN(B513)&lt;&gt;LEN(SUBSTITUTE(B513,"&gt;","")))),"IDs: text starting with A–Z, up to 64 characters; do not use *, ?, ~, =, &lt; or &gt;. Example: T-001.",IF(COUNTIFS('Trades'!$A$9:$A$208,B513)&lt;&gt;1,"Parent trade ID must match one Trades row",IF(NOT(ISNUMBER(C513)),"Enter a valid closing date/time",IF(OR(C513&lt;1,C513&gt;2958465),"Enter a valid closing date/time",IF(NOT(ISNUMBER(D513)),"Enter a positive closed quantity",IF(OR(D513&lt;=0,D513&gt;1000000,ROUND(D513,8)&lt;&gt;D513),"Enter a positive closed quantity",IF(NOT(ISNUMBER(INDEX('Trades'!$D$9:$D$208,MATCH(B513,'Trades'!$A$9:$A$208,0)))),"Enter a valid opening date/time",IF(C513&lt;INDEX('Trades'!$D$9:$D$208,MATCH(B513,'Trades'!$A$9:$A$208,0)),"Exit precedes the opening",IF(AND(E513&lt;&gt;"",OR(NOT(ISNUMBER(E513)),E513&lt;=0)),"Enter a positive price or leave blank",IF(AND(F513&lt;&gt;"",NOT(ISNUMBER(F513))),"Gross P&amp;L must be numeric or blank",IF(AND(ISNUMBER(F513),OR(ABS(F513)&gt;1000000000,ROUND(F513,2)&lt;&gt;F513)),"Money: at most 2 decimals; absolute input value ≤ 1,000,000,000.",""))))))))))))))))</x:f>
      </x:c>
      <x:c r="I513" s="29" t="str">
        <x:f>IF(ISNUMBER(D513),ROUND(D513,8),"")</x:f>
      </x:c>
      <x:c r="J513" s="29" t="n">
        <x:f>IF(ISNUMBER(F513),1,0)</x:f>
        <x:v>0</x:v>
      </x:c>
      <x:c r="K513" s="29" t="n">
        <x:f>IF(COUNTA(A513:F513)=0,0,1)</x:f>
        <x:v>0</x:v>
      </x:c>
    </x:row>
    <x:row r="514" ht="36" customHeight="1">
      <x:c r="A514" s="34"/>
      <x:c r="B514" s="34"/>
      <x:c r="C514" s="35"/>
      <x:c r="D514" s="36"/>
      <x:c r="E514" s="36"/>
      <x:c r="F514" s="37"/>
      <x:c r="G514" s="38" t="n">
        <x:f>IF(K514=0,0,IF(H514="",1,-1))</x:f>
        <x:v>0</x:v>
      </x:c>
      <x:c r="H514" s="33" t="str">
        <x:f>IF(K514=0,"",IF(A514="","Enter an exit ID",IF(IF(IFERROR(OR(CODE(UPPER(LEFT(A514,1)))&lt;65,CODE(UPPER(LEFT(A514,1)))&gt;90),TRUE),TRUE,OR(NOT(ISTEXT(A514)),LEN(A514)&gt;64,LEN(A514)&lt;&gt;LEN(SUBSTITUTE(A514,"*","")),LEN(A514)&lt;&gt;LEN(SUBSTITUTE(A514,"?","")),LEN(A514)&lt;&gt;LEN(SUBSTITUTE(A514,"~","")),LEN(A514)&lt;&gt;LEN(SUBSTITUTE(A514,"=","")),LEN(A514)&lt;&gt;LEN(SUBSTITUTE(A514,"&lt;","")),LEN(A514)&lt;&gt;LEN(SUBSTITUTE(A514,"&gt;","")))),"IDs: text starting with A–Z, up to 64 characters; do not use *, ?, ~, =, &lt; or &gt;. Example: T-001.",IF(COUNTIFS('Exits'!$A$9:$A$608,A514)&lt;&gt;1,"Exit ID is duplicated",IF(B514="","Enter the parent trade ID",IF(IF(IFERROR(OR(CODE(UPPER(LEFT(B514,1)))&lt;65,CODE(UPPER(LEFT(B514,1)))&gt;90),TRUE),TRUE,OR(NOT(ISTEXT(B514)),LEN(B514)&gt;64,LEN(B514)&lt;&gt;LEN(SUBSTITUTE(B514,"*","")),LEN(B514)&lt;&gt;LEN(SUBSTITUTE(B514,"?","")),LEN(B514)&lt;&gt;LEN(SUBSTITUTE(B514,"~","")),LEN(B514)&lt;&gt;LEN(SUBSTITUTE(B514,"=","")),LEN(B514)&lt;&gt;LEN(SUBSTITUTE(B514,"&lt;","")),LEN(B514)&lt;&gt;LEN(SUBSTITUTE(B514,"&gt;","")))),"IDs: text starting with A–Z, up to 64 characters; do not use *, ?, ~, =, &lt; or &gt;. Example: T-001.",IF(COUNTIFS('Trades'!$A$9:$A$208,B514)&lt;&gt;1,"Parent trade ID must match one Trades row",IF(NOT(ISNUMBER(C514)),"Enter a valid closing date/time",IF(OR(C514&lt;1,C514&gt;2958465),"Enter a valid closing date/time",IF(NOT(ISNUMBER(D514)),"Enter a positive closed quantity",IF(OR(D514&lt;=0,D514&gt;1000000,ROUND(D514,8)&lt;&gt;D514),"Enter a positive closed quantity",IF(NOT(ISNUMBER(INDEX('Trades'!$D$9:$D$208,MATCH(B514,'Trades'!$A$9:$A$208,0)))),"Enter a valid opening date/time",IF(C514&lt;INDEX('Trades'!$D$9:$D$208,MATCH(B514,'Trades'!$A$9:$A$208,0)),"Exit precedes the opening",IF(AND(E514&lt;&gt;"",OR(NOT(ISNUMBER(E514)),E514&lt;=0)),"Enter a positive price or leave blank",IF(AND(F514&lt;&gt;"",NOT(ISNUMBER(F514))),"Gross P&amp;L must be numeric or blank",IF(AND(ISNUMBER(F514),OR(ABS(F514)&gt;1000000000,ROUND(F514,2)&lt;&gt;F514)),"Money: at most 2 decimals; absolute input value ≤ 1,000,000,000.",""))))))))))))))))</x:f>
      </x:c>
      <x:c r="I514" s="29" t="str">
        <x:f>IF(ISNUMBER(D514),ROUND(D514,8),"")</x:f>
      </x:c>
      <x:c r="J514" s="29" t="n">
        <x:f>IF(ISNUMBER(F514),1,0)</x:f>
        <x:v>0</x:v>
      </x:c>
      <x:c r="K514" s="29" t="n">
        <x:f>IF(COUNTA(A514:F514)=0,0,1)</x:f>
        <x:v>0</x:v>
      </x:c>
    </x:row>
    <x:row r="515" ht="36" customHeight="1">
      <x:c r="A515" s="34"/>
      <x:c r="B515" s="34"/>
      <x:c r="C515" s="35"/>
      <x:c r="D515" s="36"/>
      <x:c r="E515" s="36"/>
      <x:c r="F515" s="37"/>
      <x:c r="G515" s="38" t="n">
        <x:f>IF(K515=0,0,IF(H515="",1,-1))</x:f>
        <x:v>0</x:v>
      </x:c>
      <x:c r="H515" s="33" t="str">
        <x:f>IF(K515=0,"",IF(A515="","Enter an exit ID",IF(IF(IFERROR(OR(CODE(UPPER(LEFT(A515,1)))&lt;65,CODE(UPPER(LEFT(A515,1)))&gt;90),TRUE),TRUE,OR(NOT(ISTEXT(A515)),LEN(A515)&gt;64,LEN(A515)&lt;&gt;LEN(SUBSTITUTE(A515,"*","")),LEN(A515)&lt;&gt;LEN(SUBSTITUTE(A515,"?","")),LEN(A515)&lt;&gt;LEN(SUBSTITUTE(A515,"~","")),LEN(A515)&lt;&gt;LEN(SUBSTITUTE(A515,"=","")),LEN(A515)&lt;&gt;LEN(SUBSTITUTE(A515,"&lt;","")),LEN(A515)&lt;&gt;LEN(SUBSTITUTE(A515,"&gt;","")))),"IDs: text starting with A–Z, up to 64 characters; do not use *, ?, ~, =, &lt; or &gt;. Example: T-001.",IF(COUNTIFS('Exits'!$A$9:$A$608,A515)&lt;&gt;1,"Exit ID is duplicated",IF(B515="","Enter the parent trade ID",IF(IF(IFERROR(OR(CODE(UPPER(LEFT(B515,1)))&lt;65,CODE(UPPER(LEFT(B515,1)))&gt;90),TRUE),TRUE,OR(NOT(ISTEXT(B515)),LEN(B515)&gt;64,LEN(B515)&lt;&gt;LEN(SUBSTITUTE(B515,"*","")),LEN(B515)&lt;&gt;LEN(SUBSTITUTE(B515,"?","")),LEN(B515)&lt;&gt;LEN(SUBSTITUTE(B515,"~","")),LEN(B515)&lt;&gt;LEN(SUBSTITUTE(B515,"=","")),LEN(B515)&lt;&gt;LEN(SUBSTITUTE(B515,"&lt;","")),LEN(B515)&lt;&gt;LEN(SUBSTITUTE(B515,"&gt;","")))),"IDs: text starting with A–Z, up to 64 characters; do not use *, ?, ~, =, &lt; or &gt;. Example: T-001.",IF(COUNTIFS('Trades'!$A$9:$A$208,B515)&lt;&gt;1,"Parent trade ID must match one Trades row",IF(NOT(ISNUMBER(C515)),"Enter a valid closing date/time",IF(OR(C515&lt;1,C515&gt;2958465),"Enter a valid closing date/time",IF(NOT(ISNUMBER(D515)),"Enter a positive closed quantity",IF(OR(D515&lt;=0,D515&gt;1000000,ROUND(D515,8)&lt;&gt;D515),"Enter a positive closed quantity",IF(NOT(ISNUMBER(INDEX('Trades'!$D$9:$D$208,MATCH(B515,'Trades'!$A$9:$A$208,0)))),"Enter a valid opening date/time",IF(C515&lt;INDEX('Trades'!$D$9:$D$208,MATCH(B515,'Trades'!$A$9:$A$208,0)),"Exit precedes the opening",IF(AND(E515&lt;&gt;"",OR(NOT(ISNUMBER(E515)),E515&lt;=0)),"Enter a positive price or leave blank",IF(AND(F515&lt;&gt;"",NOT(ISNUMBER(F515))),"Gross P&amp;L must be numeric or blank",IF(AND(ISNUMBER(F515),OR(ABS(F515)&gt;1000000000,ROUND(F515,2)&lt;&gt;F515)),"Money: at most 2 decimals; absolute input value ≤ 1,000,000,000.",""))))))))))))))))</x:f>
      </x:c>
      <x:c r="I515" s="29" t="str">
        <x:f>IF(ISNUMBER(D515),ROUND(D515,8),"")</x:f>
      </x:c>
      <x:c r="J515" s="29" t="n">
        <x:f>IF(ISNUMBER(F515),1,0)</x:f>
        <x:v>0</x:v>
      </x:c>
      <x:c r="K515" s="29" t="n">
        <x:f>IF(COUNTA(A515:F515)=0,0,1)</x:f>
        <x:v>0</x:v>
      </x:c>
    </x:row>
    <x:row r="516" ht="36" customHeight="1">
      <x:c r="A516" s="34"/>
      <x:c r="B516" s="34"/>
      <x:c r="C516" s="35"/>
      <x:c r="D516" s="36"/>
      <x:c r="E516" s="36"/>
      <x:c r="F516" s="37"/>
      <x:c r="G516" s="38" t="n">
        <x:f>IF(K516=0,0,IF(H516="",1,-1))</x:f>
        <x:v>0</x:v>
      </x:c>
      <x:c r="H516" s="33" t="str">
        <x:f>IF(K516=0,"",IF(A516="","Enter an exit ID",IF(IF(IFERROR(OR(CODE(UPPER(LEFT(A516,1)))&lt;65,CODE(UPPER(LEFT(A516,1)))&gt;90),TRUE),TRUE,OR(NOT(ISTEXT(A516)),LEN(A516)&gt;64,LEN(A516)&lt;&gt;LEN(SUBSTITUTE(A516,"*","")),LEN(A516)&lt;&gt;LEN(SUBSTITUTE(A516,"?","")),LEN(A516)&lt;&gt;LEN(SUBSTITUTE(A516,"~","")),LEN(A516)&lt;&gt;LEN(SUBSTITUTE(A516,"=","")),LEN(A516)&lt;&gt;LEN(SUBSTITUTE(A516,"&lt;","")),LEN(A516)&lt;&gt;LEN(SUBSTITUTE(A516,"&gt;","")))),"IDs: text starting with A–Z, up to 64 characters; do not use *, ?, ~, =, &lt; or &gt;. Example: T-001.",IF(COUNTIFS('Exits'!$A$9:$A$608,A516)&lt;&gt;1,"Exit ID is duplicated",IF(B516="","Enter the parent trade ID",IF(IF(IFERROR(OR(CODE(UPPER(LEFT(B516,1)))&lt;65,CODE(UPPER(LEFT(B516,1)))&gt;90),TRUE),TRUE,OR(NOT(ISTEXT(B516)),LEN(B516)&gt;64,LEN(B516)&lt;&gt;LEN(SUBSTITUTE(B516,"*","")),LEN(B516)&lt;&gt;LEN(SUBSTITUTE(B516,"?","")),LEN(B516)&lt;&gt;LEN(SUBSTITUTE(B516,"~","")),LEN(B516)&lt;&gt;LEN(SUBSTITUTE(B516,"=","")),LEN(B516)&lt;&gt;LEN(SUBSTITUTE(B516,"&lt;","")),LEN(B516)&lt;&gt;LEN(SUBSTITUTE(B516,"&gt;","")))),"IDs: text starting with A–Z, up to 64 characters; do not use *, ?, ~, =, &lt; or &gt;. Example: T-001.",IF(COUNTIFS('Trades'!$A$9:$A$208,B516)&lt;&gt;1,"Parent trade ID must match one Trades row",IF(NOT(ISNUMBER(C516)),"Enter a valid closing date/time",IF(OR(C516&lt;1,C516&gt;2958465),"Enter a valid closing date/time",IF(NOT(ISNUMBER(D516)),"Enter a positive closed quantity",IF(OR(D516&lt;=0,D516&gt;1000000,ROUND(D516,8)&lt;&gt;D516),"Enter a positive closed quantity",IF(NOT(ISNUMBER(INDEX('Trades'!$D$9:$D$208,MATCH(B516,'Trades'!$A$9:$A$208,0)))),"Enter a valid opening date/time",IF(C516&lt;INDEX('Trades'!$D$9:$D$208,MATCH(B516,'Trades'!$A$9:$A$208,0)),"Exit precedes the opening",IF(AND(E516&lt;&gt;"",OR(NOT(ISNUMBER(E516)),E516&lt;=0)),"Enter a positive price or leave blank",IF(AND(F516&lt;&gt;"",NOT(ISNUMBER(F516))),"Gross P&amp;L must be numeric or blank",IF(AND(ISNUMBER(F516),OR(ABS(F516)&gt;1000000000,ROUND(F516,2)&lt;&gt;F516)),"Money: at most 2 decimals; absolute input value ≤ 1,000,000,000.",""))))))))))))))))</x:f>
      </x:c>
      <x:c r="I516" s="29" t="str">
        <x:f>IF(ISNUMBER(D516),ROUND(D516,8),"")</x:f>
      </x:c>
      <x:c r="J516" s="29" t="n">
        <x:f>IF(ISNUMBER(F516),1,0)</x:f>
        <x:v>0</x:v>
      </x:c>
      <x:c r="K516" s="29" t="n">
        <x:f>IF(COUNTA(A516:F516)=0,0,1)</x:f>
        <x:v>0</x:v>
      </x:c>
    </x:row>
    <x:row r="517" ht="36" customHeight="1">
      <x:c r="A517" s="34"/>
      <x:c r="B517" s="34"/>
      <x:c r="C517" s="35"/>
      <x:c r="D517" s="36"/>
      <x:c r="E517" s="36"/>
      <x:c r="F517" s="37"/>
      <x:c r="G517" s="38" t="n">
        <x:f>IF(K517=0,0,IF(H517="",1,-1))</x:f>
        <x:v>0</x:v>
      </x:c>
      <x:c r="H517" s="33" t="str">
        <x:f>IF(K517=0,"",IF(A517="","Enter an exit ID",IF(IF(IFERROR(OR(CODE(UPPER(LEFT(A517,1)))&lt;65,CODE(UPPER(LEFT(A517,1)))&gt;90),TRUE),TRUE,OR(NOT(ISTEXT(A517)),LEN(A517)&gt;64,LEN(A517)&lt;&gt;LEN(SUBSTITUTE(A517,"*","")),LEN(A517)&lt;&gt;LEN(SUBSTITUTE(A517,"?","")),LEN(A517)&lt;&gt;LEN(SUBSTITUTE(A517,"~","")),LEN(A517)&lt;&gt;LEN(SUBSTITUTE(A517,"=","")),LEN(A517)&lt;&gt;LEN(SUBSTITUTE(A517,"&lt;","")),LEN(A517)&lt;&gt;LEN(SUBSTITUTE(A517,"&gt;","")))),"IDs: text starting with A–Z, up to 64 characters; do not use *, ?, ~, =, &lt; or &gt;. Example: T-001.",IF(COUNTIFS('Exits'!$A$9:$A$608,A517)&lt;&gt;1,"Exit ID is duplicated",IF(B517="","Enter the parent trade ID",IF(IF(IFERROR(OR(CODE(UPPER(LEFT(B517,1)))&lt;65,CODE(UPPER(LEFT(B517,1)))&gt;90),TRUE),TRUE,OR(NOT(ISTEXT(B517)),LEN(B517)&gt;64,LEN(B517)&lt;&gt;LEN(SUBSTITUTE(B517,"*","")),LEN(B517)&lt;&gt;LEN(SUBSTITUTE(B517,"?","")),LEN(B517)&lt;&gt;LEN(SUBSTITUTE(B517,"~","")),LEN(B517)&lt;&gt;LEN(SUBSTITUTE(B517,"=","")),LEN(B517)&lt;&gt;LEN(SUBSTITUTE(B517,"&lt;","")),LEN(B517)&lt;&gt;LEN(SUBSTITUTE(B517,"&gt;","")))),"IDs: text starting with A–Z, up to 64 characters; do not use *, ?, ~, =, &lt; or &gt;. Example: T-001.",IF(COUNTIFS('Trades'!$A$9:$A$208,B517)&lt;&gt;1,"Parent trade ID must match one Trades row",IF(NOT(ISNUMBER(C517)),"Enter a valid closing date/time",IF(OR(C517&lt;1,C517&gt;2958465),"Enter a valid closing date/time",IF(NOT(ISNUMBER(D517)),"Enter a positive closed quantity",IF(OR(D517&lt;=0,D517&gt;1000000,ROUND(D517,8)&lt;&gt;D517),"Enter a positive closed quantity",IF(NOT(ISNUMBER(INDEX('Trades'!$D$9:$D$208,MATCH(B517,'Trades'!$A$9:$A$208,0)))),"Enter a valid opening date/time",IF(C517&lt;INDEX('Trades'!$D$9:$D$208,MATCH(B517,'Trades'!$A$9:$A$208,0)),"Exit precedes the opening",IF(AND(E517&lt;&gt;"",OR(NOT(ISNUMBER(E517)),E517&lt;=0)),"Enter a positive price or leave blank",IF(AND(F517&lt;&gt;"",NOT(ISNUMBER(F517))),"Gross P&amp;L must be numeric or blank",IF(AND(ISNUMBER(F517),OR(ABS(F517)&gt;1000000000,ROUND(F517,2)&lt;&gt;F517)),"Money: at most 2 decimals; absolute input value ≤ 1,000,000,000.",""))))))))))))))))</x:f>
      </x:c>
      <x:c r="I517" s="29" t="str">
        <x:f>IF(ISNUMBER(D517),ROUND(D517,8),"")</x:f>
      </x:c>
      <x:c r="J517" s="29" t="n">
        <x:f>IF(ISNUMBER(F517),1,0)</x:f>
        <x:v>0</x:v>
      </x:c>
      <x:c r="K517" s="29" t="n">
        <x:f>IF(COUNTA(A517:F517)=0,0,1)</x:f>
        <x:v>0</x:v>
      </x:c>
    </x:row>
    <x:row r="518" ht="36" customHeight="1">
      <x:c r="A518" s="34"/>
      <x:c r="B518" s="34"/>
      <x:c r="C518" s="35"/>
      <x:c r="D518" s="36"/>
      <x:c r="E518" s="36"/>
      <x:c r="F518" s="37"/>
      <x:c r="G518" s="38" t="n">
        <x:f>IF(K518=0,0,IF(H518="",1,-1))</x:f>
        <x:v>0</x:v>
      </x:c>
      <x:c r="H518" s="33" t="str">
        <x:f>IF(K518=0,"",IF(A518="","Enter an exit ID",IF(IF(IFERROR(OR(CODE(UPPER(LEFT(A518,1)))&lt;65,CODE(UPPER(LEFT(A518,1)))&gt;90),TRUE),TRUE,OR(NOT(ISTEXT(A518)),LEN(A518)&gt;64,LEN(A518)&lt;&gt;LEN(SUBSTITUTE(A518,"*","")),LEN(A518)&lt;&gt;LEN(SUBSTITUTE(A518,"?","")),LEN(A518)&lt;&gt;LEN(SUBSTITUTE(A518,"~","")),LEN(A518)&lt;&gt;LEN(SUBSTITUTE(A518,"=","")),LEN(A518)&lt;&gt;LEN(SUBSTITUTE(A518,"&lt;","")),LEN(A518)&lt;&gt;LEN(SUBSTITUTE(A518,"&gt;","")))),"IDs: text starting with A–Z, up to 64 characters; do not use *, ?, ~, =, &lt; or &gt;. Example: T-001.",IF(COUNTIFS('Exits'!$A$9:$A$608,A518)&lt;&gt;1,"Exit ID is duplicated",IF(B518="","Enter the parent trade ID",IF(IF(IFERROR(OR(CODE(UPPER(LEFT(B518,1)))&lt;65,CODE(UPPER(LEFT(B518,1)))&gt;90),TRUE),TRUE,OR(NOT(ISTEXT(B518)),LEN(B518)&gt;64,LEN(B518)&lt;&gt;LEN(SUBSTITUTE(B518,"*","")),LEN(B518)&lt;&gt;LEN(SUBSTITUTE(B518,"?","")),LEN(B518)&lt;&gt;LEN(SUBSTITUTE(B518,"~","")),LEN(B518)&lt;&gt;LEN(SUBSTITUTE(B518,"=","")),LEN(B518)&lt;&gt;LEN(SUBSTITUTE(B518,"&lt;","")),LEN(B518)&lt;&gt;LEN(SUBSTITUTE(B518,"&gt;","")))),"IDs: text starting with A–Z, up to 64 characters; do not use *, ?, ~, =, &lt; or &gt;. Example: T-001.",IF(COUNTIFS('Trades'!$A$9:$A$208,B518)&lt;&gt;1,"Parent trade ID must match one Trades row",IF(NOT(ISNUMBER(C518)),"Enter a valid closing date/time",IF(OR(C518&lt;1,C518&gt;2958465),"Enter a valid closing date/time",IF(NOT(ISNUMBER(D518)),"Enter a positive closed quantity",IF(OR(D518&lt;=0,D518&gt;1000000,ROUND(D518,8)&lt;&gt;D518),"Enter a positive closed quantity",IF(NOT(ISNUMBER(INDEX('Trades'!$D$9:$D$208,MATCH(B518,'Trades'!$A$9:$A$208,0)))),"Enter a valid opening date/time",IF(C518&lt;INDEX('Trades'!$D$9:$D$208,MATCH(B518,'Trades'!$A$9:$A$208,0)),"Exit precedes the opening",IF(AND(E518&lt;&gt;"",OR(NOT(ISNUMBER(E518)),E518&lt;=0)),"Enter a positive price or leave blank",IF(AND(F518&lt;&gt;"",NOT(ISNUMBER(F518))),"Gross P&amp;L must be numeric or blank",IF(AND(ISNUMBER(F518),OR(ABS(F518)&gt;1000000000,ROUND(F518,2)&lt;&gt;F518)),"Money: at most 2 decimals; absolute input value ≤ 1,000,000,000.",""))))))))))))))))</x:f>
      </x:c>
      <x:c r="I518" s="29" t="str">
        <x:f>IF(ISNUMBER(D518),ROUND(D518,8),"")</x:f>
      </x:c>
      <x:c r="J518" s="29" t="n">
        <x:f>IF(ISNUMBER(F518),1,0)</x:f>
        <x:v>0</x:v>
      </x:c>
      <x:c r="K518" s="29" t="n">
        <x:f>IF(COUNTA(A518:F518)=0,0,1)</x:f>
        <x:v>0</x:v>
      </x:c>
    </x:row>
    <x:row r="519" ht="36" customHeight="1">
      <x:c r="A519" s="34"/>
      <x:c r="B519" s="34"/>
      <x:c r="C519" s="35"/>
      <x:c r="D519" s="36"/>
      <x:c r="E519" s="36"/>
      <x:c r="F519" s="37"/>
      <x:c r="G519" s="38" t="n">
        <x:f>IF(K519=0,0,IF(H519="",1,-1))</x:f>
        <x:v>0</x:v>
      </x:c>
      <x:c r="H519" s="33" t="str">
        <x:f>IF(K519=0,"",IF(A519="","Enter an exit ID",IF(IF(IFERROR(OR(CODE(UPPER(LEFT(A519,1)))&lt;65,CODE(UPPER(LEFT(A519,1)))&gt;90),TRUE),TRUE,OR(NOT(ISTEXT(A519)),LEN(A519)&gt;64,LEN(A519)&lt;&gt;LEN(SUBSTITUTE(A519,"*","")),LEN(A519)&lt;&gt;LEN(SUBSTITUTE(A519,"?","")),LEN(A519)&lt;&gt;LEN(SUBSTITUTE(A519,"~","")),LEN(A519)&lt;&gt;LEN(SUBSTITUTE(A519,"=","")),LEN(A519)&lt;&gt;LEN(SUBSTITUTE(A519,"&lt;","")),LEN(A519)&lt;&gt;LEN(SUBSTITUTE(A519,"&gt;","")))),"IDs: text starting with A–Z, up to 64 characters; do not use *, ?, ~, =, &lt; or &gt;. Example: T-001.",IF(COUNTIFS('Exits'!$A$9:$A$608,A519)&lt;&gt;1,"Exit ID is duplicated",IF(B519="","Enter the parent trade ID",IF(IF(IFERROR(OR(CODE(UPPER(LEFT(B519,1)))&lt;65,CODE(UPPER(LEFT(B519,1)))&gt;90),TRUE),TRUE,OR(NOT(ISTEXT(B519)),LEN(B519)&gt;64,LEN(B519)&lt;&gt;LEN(SUBSTITUTE(B519,"*","")),LEN(B519)&lt;&gt;LEN(SUBSTITUTE(B519,"?","")),LEN(B519)&lt;&gt;LEN(SUBSTITUTE(B519,"~","")),LEN(B519)&lt;&gt;LEN(SUBSTITUTE(B519,"=","")),LEN(B519)&lt;&gt;LEN(SUBSTITUTE(B519,"&lt;","")),LEN(B519)&lt;&gt;LEN(SUBSTITUTE(B519,"&gt;","")))),"IDs: text starting with A–Z, up to 64 characters; do not use *, ?, ~, =, &lt; or &gt;. Example: T-001.",IF(COUNTIFS('Trades'!$A$9:$A$208,B519)&lt;&gt;1,"Parent trade ID must match one Trades row",IF(NOT(ISNUMBER(C519)),"Enter a valid closing date/time",IF(OR(C519&lt;1,C519&gt;2958465),"Enter a valid closing date/time",IF(NOT(ISNUMBER(D519)),"Enter a positive closed quantity",IF(OR(D519&lt;=0,D519&gt;1000000,ROUND(D519,8)&lt;&gt;D519),"Enter a positive closed quantity",IF(NOT(ISNUMBER(INDEX('Trades'!$D$9:$D$208,MATCH(B519,'Trades'!$A$9:$A$208,0)))),"Enter a valid opening date/time",IF(C519&lt;INDEX('Trades'!$D$9:$D$208,MATCH(B519,'Trades'!$A$9:$A$208,0)),"Exit precedes the opening",IF(AND(E519&lt;&gt;"",OR(NOT(ISNUMBER(E519)),E519&lt;=0)),"Enter a positive price or leave blank",IF(AND(F519&lt;&gt;"",NOT(ISNUMBER(F519))),"Gross P&amp;L must be numeric or blank",IF(AND(ISNUMBER(F519),OR(ABS(F519)&gt;1000000000,ROUND(F519,2)&lt;&gt;F519)),"Money: at most 2 decimals; absolute input value ≤ 1,000,000,000.",""))))))))))))))))</x:f>
      </x:c>
      <x:c r="I519" s="29" t="str">
        <x:f>IF(ISNUMBER(D519),ROUND(D519,8),"")</x:f>
      </x:c>
      <x:c r="J519" s="29" t="n">
        <x:f>IF(ISNUMBER(F519),1,0)</x:f>
        <x:v>0</x:v>
      </x:c>
      <x:c r="K519" s="29" t="n">
        <x:f>IF(COUNTA(A519:F519)=0,0,1)</x:f>
        <x:v>0</x:v>
      </x:c>
    </x:row>
    <x:row r="520" ht="36" customHeight="1">
      <x:c r="A520" s="34"/>
      <x:c r="B520" s="34"/>
      <x:c r="C520" s="35"/>
      <x:c r="D520" s="36"/>
      <x:c r="E520" s="36"/>
      <x:c r="F520" s="37"/>
      <x:c r="G520" s="38" t="n">
        <x:f>IF(K520=0,0,IF(H520="",1,-1))</x:f>
        <x:v>0</x:v>
      </x:c>
      <x:c r="H520" s="33" t="str">
        <x:f>IF(K520=0,"",IF(A520="","Enter an exit ID",IF(IF(IFERROR(OR(CODE(UPPER(LEFT(A520,1)))&lt;65,CODE(UPPER(LEFT(A520,1)))&gt;90),TRUE),TRUE,OR(NOT(ISTEXT(A520)),LEN(A520)&gt;64,LEN(A520)&lt;&gt;LEN(SUBSTITUTE(A520,"*","")),LEN(A520)&lt;&gt;LEN(SUBSTITUTE(A520,"?","")),LEN(A520)&lt;&gt;LEN(SUBSTITUTE(A520,"~","")),LEN(A520)&lt;&gt;LEN(SUBSTITUTE(A520,"=","")),LEN(A520)&lt;&gt;LEN(SUBSTITUTE(A520,"&lt;","")),LEN(A520)&lt;&gt;LEN(SUBSTITUTE(A520,"&gt;","")))),"IDs: text starting with A–Z, up to 64 characters; do not use *, ?, ~, =, &lt; or &gt;. Example: T-001.",IF(COUNTIFS('Exits'!$A$9:$A$608,A520)&lt;&gt;1,"Exit ID is duplicated",IF(B520="","Enter the parent trade ID",IF(IF(IFERROR(OR(CODE(UPPER(LEFT(B520,1)))&lt;65,CODE(UPPER(LEFT(B520,1)))&gt;90),TRUE),TRUE,OR(NOT(ISTEXT(B520)),LEN(B520)&gt;64,LEN(B520)&lt;&gt;LEN(SUBSTITUTE(B520,"*","")),LEN(B520)&lt;&gt;LEN(SUBSTITUTE(B520,"?","")),LEN(B520)&lt;&gt;LEN(SUBSTITUTE(B520,"~","")),LEN(B520)&lt;&gt;LEN(SUBSTITUTE(B520,"=","")),LEN(B520)&lt;&gt;LEN(SUBSTITUTE(B520,"&lt;","")),LEN(B520)&lt;&gt;LEN(SUBSTITUTE(B520,"&gt;","")))),"IDs: text starting with A–Z, up to 64 characters; do not use *, ?, ~, =, &lt; or &gt;. Example: T-001.",IF(COUNTIFS('Trades'!$A$9:$A$208,B520)&lt;&gt;1,"Parent trade ID must match one Trades row",IF(NOT(ISNUMBER(C520)),"Enter a valid closing date/time",IF(OR(C520&lt;1,C520&gt;2958465),"Enter a valid closing date/time",IF(NOT(ISNUMBER(D520)),"Enter a positive closed quantity",IF(OR(D520&lt;=0,D520&gt;1000000,ROUND(D520,8)&lt;&gt;D520),"Enter a positive closed quantity",IF(NOT(ISNUMBER(INDEX('Trades'!$D$9:$D$208,MATCH(B520,'Trades'!$A$9:$A$208,0)))),"Enter a valid opening date/time",IF(C520&lt;INDEX('Trades'!$D$9:$D$208,MATCH(B520,'Trades'!$A$9:$A$208,0)),"Exit precedes the opening",IF(AND(E520&lt;&gt;"",OR(NOT(ISNUMBER(E520)),E520&lt;=0)),"Enter a positive price or leave blank",IF(AND(F520&lt;&gt;"",NOT(ISNUMBER(F520))),"Gross P&amp;L must be numeric or blank",IF(AND(ISNUMBER(F520),OR(ABS(F520)&gt;1000000000,ROUND(F520,2)&lt;&gt;F520)),"Money: at most 2 decimals; absolute input value ≤ 1,000,000,000.",""))))))))))))))))</x:f>
      </x:c>
      <x:c r="I520" s="29" t="str">
        <x:f>IF(ISNUMBER(D520),ROUND(D520,8),"")</x:f>
      </x:c>
      <x:c r="J520" s="29" t="n">
        <x:f>IF(ISNUMBER(F520),1,0)</x:f>
        <x:v>0</x:v>
      </x:c>
      <x:c r="K520" s="29" t="n">
        <x:f>IF(COUNTA(A520:F520)=0,0,1)</x:f>
        <x:v>0</x:v>
      </x:c>
    </x:row>
    <x:row r="521" ht="36" customHeight="1">
      <x:c r="A521" s="34"/>
      <x:c r="B521" s="34"/>
      <x:c r="C521" s="35"/>
      <x:c r="D521" s="36"/>
      <x:c r="E521" s="36"/>
      <x:c r="F521" s="37"/>
      <x:c r="G521" s="38" t="n">
        <x:f>IF(K521=0,0,IF(H521="",1,-1))</x:f>
        <x:v>0</x:v>
      </x:c>
      <x:c r="H521" s="33" t="str">
        <x:f>IF(K521=0,"",IF(A521="","Enter an exit ID",IF(IF(IFERROR(OR(CODE(UPPER(LEFT(A521,1)))&lt;65,CODE(UPPER(LEFT(A521,1)))&gt;90),TRUE),TRUE,OR(NOT(ISTEXT(A521)),LEN(A521)&gt;64,LEN(A521)&lt;&gt;LEN(SUBSTITUTE(A521,"*","")),LEN(A521)&lt;&gt;LEN(SUBSTITUTE(A521,"?","")),LEN(A521)&lt;&gt;LEN(SUBSTITUTE(A521,"~","")),LEN(A521)&lt;&gt;LEN(SUBSTITUTE(A521,"=","")),LEN(A521)&lt;&gt;LEN(SUBSTITUTE(A521,"&lt;","")),LEN(A521)&lt;&gt;LEN(SUBSTITUTE(A521,"&gt;","")))),"IDs: text starting with A–Z, up to 64 characters; do not use *, ?, ~, =, &lt; or &gt;. Example: T-001.",IF(COUNTIFS('Exits'!$A$9:$A$608,A521)&lt;&gt;1,"Exit ID is duplicated",IF(B521="","Enter the parent trade ID",IF(IF(IFERROR(OR(CODE(UPPER(LEFT(B521,1)))&lt;65,CODE(UPPER(LEFT(B521,1)))&gt;90),TRUE),TRUE,OR(NOT(ISTEXT(B521)),LEN(B521)&gt;64,LEN(B521)&lt;&gt;LEN(SUBSTITUTE(B521,"*","")),LEN(B521)&lt;&gt;LEN(SUBSTITUTE(B521,"?","")),LEN(B521)&lt;&gt;LEN(SUBSTITUTE(B521,"~","")),LEN(B521)&lt;&gt;LEN(SUBSTITUTE(B521,"=","")),LEN(B521)&lt;&gt;LEN(SUBSTITUTE(B521,"&lt;","")),LEN(B521)&lt;&gt;LEN(SUBSTITUTE(B521,"&gt;","")))),"IDs: text starting with A–Z, up to 64 characters; do not use *, ?, ~, =, &lt; or &gt;. Example: T-001.",IF(COUNTIFS('Trades'!$A$9:$A$208,B521)&lt;&gt;1,"Parent trade ID must match one Trades row",IF(NOT(ISNUMBER(C521)),"Enter a valid closing date/time",IF(OR(C521&lt;1,C521&gt;2958465),"Enter a valid closing date/time",IF(NOT(ISNUMBER(D521)),"Enter a positive closed quantity",IF(OR(D521&lt;=0,D521&gt;1000000,ROUND(D521,8)&lt;&gt;D521),"Enter a positive closed quantity",IF(NOT(ISNUMBER(INDEX('Trades'!$D$9:$D$208,MATCH(B521,'Trades'!$A$9:$A$208,0)))),"Enter a valid opening date/time",IF(C521&lt;INDEX('Trades'!$D$9:$D$208,MATCH(B521,'Trades'!$A$9:$A$208,0)),"Exit precedes the opening",IF(AND(E521&lt;&gt;"",OR(NOT(ISNUMBER(E521)),E521&lt;=0)),"Enter a positive price or leave blank",IF(AND(F521&lt;&gt;"",NOT(ISNUMBER(F521))),"Gross P&amp;L must be numeric or blank",IF(AND(ISNUMBER(F521),OR(ABS(F521)&gt;1000000000,ROUND(F521,2)&lt;&gt;F521)),"Money: at most 2 decimals; absolute input value ≤ 1,000,000,000.",""))))))))))))))))</x:f>
      </x:c>
      <x:c r="I521" s="29" t="str">
        <x:f>IF(ISNUMBER(D521),ROUND(D521,8),"")</x:f>
      </x:c>
      <x:c r="J521" s="29" t="n">
        <x:f>IF(ISNUMBER(F521),1,0)</x:f>
        <x:v>0</x:v>
      </x:c>
      <x:c r="K521" s="29" t="n">
        <x:f>IF(COUNTA(A521:F521)=0,0,1)</x:f>
        <x:v>0</x:v>
      </x:c>
    </x:row>
    <x:row r="522" ht="36" customHeight="1">
      <x:c r="A522" s="34"/>
      <x:c r="B522" s="34"/>
      <x:c r="C522" s="35"/>
      <x:c r="D522" s="36"/>
      <x:c r="E522" s="36"/>
      <x:c r="F522" s="37"/>
      <x:c r="G522" s="38" t="n">
        <x:f>IF(K522=0,0,IF(H522="",1,-1))</x:f>
        <x:v>0</x:v>
      </x:c>
      <x:c r="H522" s="33" t="str">
        <x:f>IF(K522=0,"",IF(A522="","Enter an exit ID",IF(IF(IFERROR(OR(CODE(UPPER(LEFT(A522,1)))&lt;65,CODE(UPPER(LEFT(A522,1)))&gt;90),TRUE),TRUE,OR(NOT(ISTEXT(A522)),LEN(A522)&gt;64,LEN(A522)&lt;&gt;LEN(SUBSTITUTE(A522,"*","")),LEN(A522)&lt;&gt;LEN(SUBSTITUTE(A522,"?","")),LEN(A522)&lt;&gt;LEN(SUBSTITUTE(A522,"~","")),LEN(A522)&lt;&gt;LEN(SUBSTITUTE(A522,"=","")),LEN(A522)&lt;&gt;LEN(SUBSTITUTE(A522,"&lt;","")),LEN(A522)&lt;&gt;LEN(SUBSTITUTE(A522,"&gt;","")))),"IDs: text starting with A–Z, up to 64 characters; do not use *, ?, ~, =, &lt; or &gt;. Example: T-001.",IF(COUNTIFS('Exits'!$A$9:$A$608,A522)&lt;&gt;1,"Exit ID is duplicated",IF(B522="","Enter the parent trade ID",IF(IF(IFERROR(OR(CODE(UPPER(LEFT(B522,1)))&lt;65,CODE(UPPER(LEFT(B522,1)))&gt;90),TRUE),TRUE,OR(NOT(ISTEXT(B522)),LEN(B522)&gt;64,LEN(B522)&lt;&gt;LEN(SUBSTITUTE(B522,"*","")),LEN(B522)&lt;&gt;LEN(SUBSTITUTE(B522,"?","")),LEN(B522)&lt;&gt;LEN(SUBSTITUTE(B522,"~","")),LEN(B522)&lt;&gt;LEN(SUBSTITUTE(B522,"=","")),LEN(B522)&lt;&gt;LEN(SUBSTITUTE(B522,"&lt;","")),LEN(B522)&lt;&gt;LEN(SUBSTITUTE(B522,"&gt;","")))),"IDs: text starting with A–Z, up to 64 characters; do not use *, ?, ~, =, &lt; or &gt;. Example: T-001.",IF(COUNTIFS('Trades'!$A$9:$A$208,B522)&lt;&gt;1,"Parent trade ID must match one Trades row",IF(NOT(ISNUMBER(C522)),"Enter a valid closing date/time",IF(OR(C522&lt;1,C522&gt;2958465),"Enter a valid closing date/time",IF(NOT(ISNUMBER(D522)),"Enter a positive closed quantity",IF(OR(D522&lt;=0,D522&gt;1000000,ROUND(D522,8)&lt;&gt;D522),"Enter a positive closed quantity",IF(NOT(ISNUMBER(INDEX('Trades'!$D$9:$D$208,MATCH(B522,'Trades'!$A$9:$A$208,0)))),"Enter a valid opening date/time",IF(C522&lt;INDEX('Trades'!$D$9:$D$208,MATCH(B522,'Trades'!$A$9:$A$208,0)),"Exit precedes the opening",IF(AND(E522&lt;&gt;"",OR(NOT(ISNUMBER(E522)),E522&lt;=0)),"Enter a positive price or leave blank",IF(AND(F522&lt;&gt;"",NOT(ISNUMBER(F522))),"Gross P&amp;L must be numeric or blank",IF(AND(ISNUMBER(F522),OR(ABS(F522)&gt;1000000000,ROUND(F522,2)&lt;&gt;F522)),"Money: at most 2 decimals; absolute input value ≤ 1,000,000,000.",""))))))))))))))))</x:f>
      </x:c>
      <x:c r="I522" s="29" t="str">
        <x:f>IF(ISNUMBER(D522),ROUND(D522,8),"")</x:f>
      </x:c>
      <x:c r="J522" s="29" t="n">
        <x:f>IF(ISNUMBER(F522),1,0)</x:f>
        <x:v>0</x:v>
      </x:c>
      <x:c r="K522" s="29" t="n">
        <x:f>IF(COUNTA(A522:F522)=0,0,1)</x:f>
        <x:v>0</x:v>
      </x:c>
    </x:row>
    <x:row r="523" ht="36" customHeight="1">
      <x:c r="A523" s="34"/>
      <x:c r="B523" s="34"/>
      <x:c r="C523" s="35"/>
      <x:c r="D523" s="36"/>
      <x:c r="E523" s="36"/>
      <x:c r="F523" s="37"/>
      <x:c r="G523" s="38" t="n">
        <x:f>IF(K523=0,0,IF(H523="",1,-1))</x:f>
        <x:v>0</x:v>
      </x:c>
      <x:c r="H523" s="33" t="str">
        <x:f>IF(K523=0,"",IF(A523="","Enter an exit ID",IF(IF(IFERROR(OR(CODE(UPPER(LEFT(A523,1)))&lt;65,CODE(UPPER(LEFT(A523,1)))&gt;90),TRUE),TRUE,OR(NOT(ISTEXT(A523)),LEN(A523)&gt;64,LEN(A523)&lt;&gt;LEN(SUBSTITUTE(A523,"*","")),LEN(A523)&lt;&gt;LEN(SUBSTITUTE(A523,"?","")),LEN(A523)&lt;&gt;LEN(SUBSTITUTE(A523,"~","")),LEN(A523)&lt;&gt;LEN(SUBSTITUTE(A523,"=","")),LEN(A523)&lt;&gt;LEN(SUBSTITUTE(A523,"&lt;","")),LEN(A523)&lt;&gt;LEN(SUBSTITUTE(A523,"&gt;","")))),"IDs: text starting with A–Z, up to 64 characters; do not use *, ?, ~, =, &lt; or &gt;. Example: T-001.",IF(COUNTIFS('Exits'!$A$9:$A$608,A523)&lt;&gt;1,"Exit ID is duplicated",IF(B523="","Enter the parent trade ID",IF(IF(IFERROR(OR(CODE(UPPER(LEFT(B523,1)))&lt;65,CODE(UPPER(LEFT(B523,1)))&gt;90),TRUE),TRUE,OR(NOT(ISTEXT(B523)),LEN(B523)&gt;64,LEN(B523)&lt;&gt;LEN(SUBSTITUTE(B523,"*","")),LEN(B523)&lt;&gt;LEN(SUBSTITUTE(B523,"?","")),LEN(B523)&lt;&gt;LEN(SUBSTITUTE(B523,"~","")),LEN(B523)&lt;&gt;LEN(SUBSTITUTE(B523,"=","")),LEN(B523)&lt;&gt;LEN(SUBSTITUTE(B523,"&lt;","")),LEN(B523)&lt;&gt;LEN(SUBSTITUTE(B523,"&gt;","")))),"IDs: text starting with A–Z, up to 64 characters; do not use *, ?, ~, =, &lt; or &gt;. Example: T-001.",IF(COUNTIFS('Trades'!$A$9:$A$208,B523)&lt;&gt;1,"Parent trade ID must match one Trades row",IF(NOT(ISNUMBER(C523)),"Enter a valid closing date/time",IF(OR(C523&lt;1,C523&gt;2958465),"Enter a valid closing date/time",IF(NOT(ISNUMBER(D523)),"Enter a positive closed quantity",IF(OR(D523&lt;=0,D523&gt;1000000,ROUND(D523,8)&lt;&gt;D523),"Enter a positive closed quantity",IF(NOT(ISNUMBER(INDEX('Trades'!$D$9:$D$208,MATCH(B523,'Trades'!$A$9:$A$208,0)))),"Enter a valid opening date/time",IF(C523&lt;INDEX('Trades'!$D$9:$D$208,MATCH(B523,'Trades'!$A$9:$A$208,0)),"Exit precedes the opening",IF(AND(E523&lt;&gt;"",OR(NOT(ISNUMBER(E523)),E523&lt;=0)),"Enter a positive price or leave blank",IF(AND(F523&lt;&gt;"",NOT(ISNUMBER(F523))),"Gross P&amp;L must be numeric or blank",IF(AND(ISNUMBER(F523),OR(ABS(F523)&gt;1000000000,ROUND(F523,2)&lt;&gt;F523)),"Money: at most 2 decimals; absolute input value ≤ 1,000,000,000.",""))))))))))))))))</x:f>
      </x:c>
      <x:c r="I523" s="29" t="str">
        <x:f>IF(ISNUMBER(D523),ROUND(D523,8),"")</x:f>
      </x:c>
      <x:c r="J523" s="29" t="n">
        <x:f>IF(ISNUMBER(F523),1,0)</x:f>
        <x:v>0</x:v>
      </x:c>
      <x:c r="K523" s="29" t="n">
        <x:f>IF(COUNTA(A523:F523)=0,0,1)</x:f>
        <x:v>0</x:v>
      </x:c>
    </x:row>
    <x:row r="524" ht="36" customHeight="1">
      <x:c r="A524" s="34"/>
      <x:c r="B524" s="34"/>
      <x:c r="C524" s="35"/>
      <x:c r="D524" s="36"/>
      <x:c r="E524" s="36"/>
      <x:c r="F524" s="37"/>
      <x:c r="G524" s="38" t="n">
        <x:f>IF(K524=0,0,IF(H524="",1,-1))</x:f>
        <x:v>0</x:v>
      </x:c>
      <x:c r="H524" s="33" t="str">
        <x:f>IF(K524=0,"",IF(A524="","Enter an exit ID",IF(IF(IFERROR(OR(CODE(UPPER(LEFT(A524,1)))&lt;65,CODE(UPPER(LEFT(A524,1)))&gt;90),TRUE),TRUE,OR(NOT(ISTEXT(A524)),LEN(A524)&gt;64,LEN(A524)&lt;&gt;LEN(SUBSTITUTE(A524,"*","")),LEN(A524)&lt;&gt;LEN(SUBSTITUTE(A524,"?","")),LEN(A524)&lt;&gt;LEN(SUBSTITUTE(A524,"~","")),LEN(A524)&lt;&gt;LEN(SUBSTITUTE(A524,"=","")),LEN(A524)&lt;&gt;LEN(SUBSTITUTE(A524,"&lt;","")),LEN(A524)&lt;&gt;LEN(SUBSTITUTE(A524,"&gt;","")))),"IDs: text starting with A–Z, up to 64 characters; do not use *, ?, ~, =, &lt; or &gt;. Example: T-001.",IF(COUNTIFS('Exits'!$A$9:$A$608,A524)&lt;&gt;1,"Exit ID is duplicated",IF(B524="","Enter the parent trade ID",IF(IF(IFERROR(OR(CODE(UPPER(LEFT(B524,1)))&lt;65,CODE(UPPER(LEFT(B524,1)))&gt;90),TRUE),TRUE,OR(NOT(ISTEXT(B524)),LEN(B524)&gt;64,LEN(B524)&lt;&gt;LEN(SUBSTITUTE(B524,"*","")),LEN(B524)&lt;&gt;LEN(SUBSTITUTE(B524,"?","")),LEN(B524)&lt;&gt;LEN(SUBSTITUTE(B524,"~","")),LEN(B524)&lt;&gt;LEN(SUBSTITUTE(B524,"=","")),LEN(B524)&lt;&gt;LEN(SUBSTITUTE(B524,"&lt;","")),LEN(B524)&lt;&gt;LEN(SUBSTITUTE(B524,"&gt;","")))),"IDs: text starting with A–Z, up to 64 characters; do not use *, ?, ~, =, &lt; or &gt;. Example: T-001.",IF(COUNTIFS('Trades'!$A$9:$A$208,B524)&lt;&gt;1,"Parent trade ID must match one Trades row",IF(NOT(ISNUMBER(C524)),"Enter a valid closing date/time",IF(OR(C524&lt;1,C524&gt;2958465),"Enter a valid closing date/time",IF(NOT(ISNUMBER(D524)),"Enter a positive closed quantity",IF(OR(D524&lt;=0,D524&gt;1000000,ROUND(D524,8)&lt;&gt;D524),"Enter a positive closed quantity",IF(NOT(ISNUMBER(INDEX('Trades'!$D$9:$D$208,MATCH(B524,'Trades'!$A$9:$A$208,0)))),"Enter a valid opening date/time",IF(C524&lt;INDEX('Trades'!$D$9:$D$208,MATCH(B524,'Trades'!$A$9:$A$208,0)),"Exit precedes the opening",IF(AND(E524&lt;&gt;"",OR(NOT(ISNUMBER(E524)),E524&lt;=0)),"Enter a positive price or leave blank",IF(AND(F524&lt;&gt;"",NOT(ISNUMBER(F524))),"Gross P&amp;L must be numeric or blank",IF(AND(ISNUMBER(F524),OR(ABS(F524)&gt;1000000000,ROUND(F524,2)&lt;&gt;F524)),"Money: at most 2 decimals; absolute input value ≤ 1,000,000,000.",""))))))))))))))))</x:f>
      </x:c>
      <x:c r="I524" s="29" t="str">
        <x:f>IF(ISNUMBER(D524),ROUND(D524,8),"")</x:f>
      </x:c>
      <x:c r="J524" s="29" t="n">
        <x:f>IF(ISNUMBER(F524),1,0)</x:f>
        <x:v>0</x:v>
      </x:c>
      <x:c r="K524" s="29" t="n">
        <x:f>IF(COUNTA(A524:F524)=0,0,1)</x:f>
        <x:v>0</x:v>
      </x:c>
    </x:row>
    <x:row r="525" ht="36" customHeight="1">
      <x:c r="A525" s="34"/>
      <x:c r="B525" s="34"/>
      <x:c r="C525" s="35"/>
      <x:c r="D525" s="36"/>
      <x:c r="E525" s="36"/>
      <x:c r="F525" s="37"/>
      <x:c r="G525" s="38" t="n">
        <x:f>IF(K525=0,0,IF(H525="",1,-1))</x:f>
        <x:v>0</x:v>
      </x:c>
      <x:c r="H525" s="33" t="str">
        <x:f>IF(K525=0,"",IF(A525="","Enter an exit ID",IF(IF(IFERROR(OR(CODE(UPPER(LEFT(A525,1)))&lt;65,CODE(UPPER(LEFT(A525,1)))&gt;90),TRUE),TRUE,OR(NOT(ISTEXT(A525)),LEN(A525)&gt;64,LEN(A525)&lt;&gt;LEN(SUBSTITUTE(A525,"*","")),LEN(A525)&lt;&gt;LEN(SUBSTITUTE(A525,"?","")),LEN(A525)&lt;&gt;LEN(SUBSTITUTE(A525,"~","")),LEN(A525)&lt;&gt;LEN(SUBSTITUTE(A525,"=","")),LEN(A525)&lt;&gt;LEN(SUBSTITUTE(A525,"&lt;","")),LEN(A525)&lt;&gt;LEN(SUBSTITUTE(A525,"&gt;","")))),"IDs: text starting with A–Z, up to 64 characters; do not use *, ?, ~, =, &lt; or &gt;. Example: T-001.",IF(COUNTIFS('Exits'!$A$9:$A$608,A525)&lt;&gt;1,"Exit ID is duplicated",IF(B525="","Enter the parent trade ID",IF(IF(IFERROR(OR(CODE(UPPER(LEFT(B525,1)))&lt;65,CODE(UPPER(LEFT(B525,1)))&gt;90),TRUE),TRUE,OR(NOT(ISTEXT(B525)),LEN(B525)&gt;64,LEN(B525)&lt;&gt;LEN(SUBSTITUTE(B525,"*","")),LEN(B525)&lt;&gt;LEN(SUBSTITUTE(B525,"?","")),LEN(B525)&lt;&gt;LEN(SUBSTITUTE(B525,"~","")),LEN(B525)&lt;&gt;LEN(SUBSTITUTE(B525,"=","")),LEN(B525)&lt;&gt;LEN(SUBSTITUTE(B525,"&lt;","")),LEN(B525)&lt;&gt;LEN(SUBSTITUTE(B525,"&gt;","")))),"IDs: text starting with A–Z, up to 64 characters; do not use *, ?, ~, =, &lt; or &gt;. Example: T-001.",IF(COUNTIFS('Trades'!$A$9:$A$208,B525)&lt;&gt;1,"Parent trade ID must match one Trades row",IF(NOT(ISNUMBER(C525)),"Enter a valid closing date/time",IF(OR(C525&lt;1,C525&gt;2958465),"Enter a valid closing date/time",IF(NOT(ISNUMBER(D525)),"Enter a positive closed quantity",IF(OR(D525&lt;=0,D525&gt;1000000,ROUND(D525,8)&lt;&gt;D525),"Enter a positive closed quantity",IF(NOT(ISNUMBER(INDEX('Trades'!$D$9:$D$208,MATCH(B525,'Trades'!$A$9:$A$208,0)))),"Enter a valid opening date/time",IF(C525&lt;INDEX('Trades'!$D$9:$D$208,MATCH(B525,'Trades'!$A$9:$A$208,0)),"Exit precedes the opening",IF(AND(E525&lt;&gt;"",OR(NOT(ISNUMBER(E525)),E525&lt;=0)),"Enter a positive price or leave blank",IF(AND(F525&lt;&gt;"",NOT(ISNUMBER(F525))),"Gross P&amp;L must be numeric or blank",IF(AND(ISNUMBER(F525),OR(ABS(F525)&gt;1000000000,ROUND(F525,2)&lt;&gt;F525)),"Money: at most 2 decimals; absolute input value ≤ 1,000,000,000.",""))))))))))))))))</x:f>
      </x:c>
      <x:c r="I525" s="29" t="str">
        <x:f>IF(ISNUMBER(D525),ROUND(D525,8),"")</x:f>
      </x:c>
      <x:c r="J525" s="29" t="n">
        <x:f>IF(ISNUMBER(F525),1,0)</x:f>
        <x:v>0</x:v>
      </x:c>
      <x:c r="K525" s="29" t="n">
        <x:f>IF(COUNTA(A525:F525)=0,0,1)</x:f>
        <x:v>0</x:v>
      </x:c>
    </x:row>
    <x:row r="526" ht="36" customHeight="1">
      <x:c r="A526" s="34"/>
      <x:c r="B526" s="34"/>
      <x:c r="C526" s="35"/>
      <x:c r="D526" s="36"/>
      <x:c r="E526" s="36"/>
      <x:c r="F526" s="37"/>
      <x:c r="G526" s="38" t="n">
        <x:f>IF(K526=0,0,IF(H526="",1,-1))</x:f>
        <x:v>0</x:v>
      </x:c>
      <x:c r="H526" s="33" t="str">
        <x:f>IF(K526=0,"",IF(A526="","Enter an exit ID",IF(IF(IFERROR(OR(CODE(UPPER(LEFT(A526,1)))&lt;65,CODE(UPPER(LEFT(A526,1)))&gt;90),TRUE),TRUE,OR(NOT(ISTEXT(A526)),LEN(A526)&gt;64,LEN(A526)&lt;&gt;LEN(SUBSTITUTE(A526,"*","")),LEN(A526)&lt;&gt;LEN(SUBSTITUTE(A526,"?","")),LEN(A526)&lt;&gt;LEN(SUBSTITUTE(A526,"~","")),LEN(A526)&lt;&gt;LEN(SUBSTITUTE(A526,"=","")),LEN(A526)&lt;&gt;LEN(SUBSTITUTE(A526,"&lt;","")),LEN(A526)&lt;&gt;LEN(SUBSTITUTE(A526,"&gt;","")))),"IDs: text starting with A–Z, up to 64 characters; do not use *, ?, ~, =, &lt; or &gt;. Example: T-001.",IF(COUNTIFS('Exits'!$A$9:$A$608,A526)&lt;&gt;1,"Exit ID is duplicated",IF(B526="","Enter the parent trade ID",IF(IF(IFERROR(OR(CODE(UPPER(LEFT(B526,1)))&lt;65,CODE(UPPER(LEFT(B526,1)))&gt;90),TRUE),TRUE,OR(NOT(ISTEXT(B526)),LEN(B526)&gt;64,LEN(B526)&lt;&gt;LEN(SUBSTITUTE(B526,"*","")),LEN(B526)&lt;&gt;LEN(SUBSTITUTE(B526,"?","")),LEN(B526)&lt;&gt;LEN(SUBSTITUTE(B526,"~","")),LEN(B526)&lt;&gt;LEN(SUBSTITUTE(B526,"=","")),LEN(B526)&lt;&gt;LEN(SUBSTITUTE(B526,"&lt;","")),LEN(B526)&lt;&gt;LEN(SUBSTITUTE(B526,"&gt;","")))),"IDs: text starting with A–Z, up to 64 characters; do not use *, ?, ~, =, &lt; or &gt;. Example: T-001.",IF(COUNTIFS('Trades'!$A$9:$A$208,B526)&lt;&gt;1,"Parent trade ID must match one Trades row",IF(NOT(ISNUMBER(C526)),"Enter a valid closing date/time",IF(OR(C526&lt;1,C526&gt;2958465),"Enter a valid closing date/time",IF(NOT(ISNUMBER(D526)),"Enter a positive closed quantity",IF(OR(D526&lt;=0,D526&gt;1000000,ROUND(D526,8)&lt;&gt;D526),"Enter a positive closed quantity",IF(NOT(ISNUMBER(INDEX('Trades'!$D$9:$D$208,MATCH(B526,'Trades'!$A$9:$A$208,0)))),"Enter a valid opening date/time",IF(C526&lt;INDEX('Trades'!$D$9:$D$208,MATCH(B526,'Trades'!$A$9:$A$208,0)),"Exit precedes the opening",IF(AND(E526&lt;&gt;"",OR(NOT(ISNUMBER(E526)),E526&lt;=0)),"Enter a positive price or leave blank",IF(AND(F526&lt;&gt;"",NOT(ISNUMBER(F526))),"Gross P&amp;L must be numeric or blank",IF(AND(ISNUMBER(F526),OR(ABS(F526)&gt;1000000000,ROUND(F526,2)&lt;&gt;F526)),"Money: at most 2 decimals; absolute input value ≤ 1,000,000,000.",""))))))))))))))))</x:f>
      </x:c>
      <x:c r="I526" s="29" t="str">
        <x:f>IF(ISNUMBER(D526),ROUND(D526,8),"")</x:f>
      </x:c>
      <x:c r="J526" s="29" t="n">
        <x:f>IF(ISNUMBER(F526),1,0)</x:f>
        <x:v>0</x:v>
      </x:c>
      <x:c r="K526" s="29" t="n">
        <x:f>IF(COUNTA(A526:F526)=0,0,1)</x:f>
        <x:v>0</x:v>
      </x:c>
    </x:row>
    <x:row r="527" ht="36" customHeight="1">
      <x:c r="A527" s="34"/>
      <x:c r="B527" s="34"/>
      <x:c r="C527" s="35"/>
      <x:c r="D527" s="36"/>
      <x:c r="E527" s="36"/>
      <x:c r="F527" s="37"/>
      <x:c r="G527" s="38" t="n">
        <x:f>IF(K527=0,0,IF(H527="",1,-1))</x:f>
        <x:v>0</x:v>
      </x:c>
      <x:c r="H527" s="33" t="str">
        <x:f>IF(K527=0,"",IF(A527="","Enter an exit ID",IF(IF(IFERROR(OR(CODE(UPPER(LEFT(A527,1)))&lt;65,CODE(UPPER(LEFT(A527,1)))&gt;90),TRUE),TRUE,OR(NOT(ISTEXT(A527)),LEN(A527)&gt;64,LEN(A527)&lt;&gt;LEN(SUBSTITUTE(A527,"*","")),LEN(A527)&lt;&gt;LEN(SUBSTITUTE(A527,"?","")),LEN(A527)&lt;&gt;LEN(SUBSTITUTE(A527,"~","")),LEN(A527)&lt;&gt;LEN(SUBSTITUTE(A527,"=","")),LEN(A527)&lt;&gt;LEN(SUBSTITUTE(A527,"&lt;","")),LEN(A527)&lt;&gt;LEN(SUBSTITUTE(A527,"&gt;","")))),"IDs: text starting with A–Z, up to 64 characters; do not use *, ?, ~, =, &lt; or &gt;. Example: T-001.",IF(COUNTIFS('Exits'!$A$9:$A$608,A527)&lt;&gt;1,"Exit ID is duplicated",IF(B527="","Enter the parent trade ID",IF(IF(IFERROR(OR(CODE(UPPER(LEFT(B527,1)))&lt;65,CODE(UPPER(LEFT(B527,1)))&gt;90),TRUE),TRUE,OR(NOT(ISTEXT(B527)),LEN(B527)&gt;64,LEN(B527)&lt;&gt;LEN(SUBSTITUTE(B527,"*","")),LEN(B527)&lt;&gt;LEN(SUBSTITUTE(B527,"?","")),LEN(B527)&lt;&gt;LEN(SUBSTITUTE(B527,"~","")),LEN(B527)&lt;&gt;LEN(SUBSTITUTE(B527,"=","")),LEN(B527)&lt;&gt;LEN(SUBSTITUTE(B527,"&lt;","")),LEN(B527)&lt;&gt;LEN(SUBSTITUTE(B527,"&gt;","")))),"IDs: text starting with A–Z, up to 64 characters; do not use *, ?, ~, =, &lt; or &gt;. Example: T-001.",IF(COUNTIFS('Trades'!$A$9:$A$208,B527)&lt;&gt;1,"Parent trade ID must match one Trades row",IF(NOT(ISNUMBER(C527)),"Enter a valid closing date/time",IF(OR(C527&lt;1,C527&gt;2958465),"Enter a valid closing date/time",IF(NOT(ISNUMBER(D527)),"Enter a positive closed quantity",IF(OR(D527&lt;=0,D527&gt;1000000,ROUND(D527,8)&lt;&gt;D527),"Enter a positive closed quantity",IF(NOT(ISNUMBER(INDEX('Trades'!$D$9:$D$208,MATCH(B527,'Trades'!$A$9:$A$208,0)))),"Enter a valid opening date/time",IF(C527&lt;INDEX('Trades'!$D$9:$D$208,MATCH(B527,'Trades'!$A$9:$A$208,0)),"Exit precedes the opening",IF(AND(E527&lt;&gt;"",OR(NOT(ISNUMBER(E527)),E527&lt;=0)),"Enter a positive price or leave blank",IF(AND(F527&lt;&gt;"",NOT(ISNUMBER(F527))),"Gross P&amp;L must be numeric or blank",IF(AND(ISNUMBER(F527),OR(ABS(F527)&gt;1000000000,ROUND(F527,2)&lt;&gt;F527)),"Money: at most 2 decimals; absolute input value ≤ 1,000,000,000.",""))))))))))))))))</x:f>
      </x:c>
      <x:c r="I527" s="29" t="str">
        <x:f>IF(ISNUMBER(D527),ROUND(D527,8),"")</x:f>
      </x:c>
      <x:c r="J527" s="29" t="n">
        <x:f>IF(ISNUMBER(F527),1,0)</x:f>
        <x:v>0</x:v>
      </x:c>
      <x:c r="K527" s="29" t="n">
        <x:f>IF(COUNTA(A527:F527)=0,0,1)</x:f>
        <x:v>0</x:v>
      </x:c>
    </x:row>
    <x:row r="528" ht="36" customHeight="1">
      <x:c r="A528" s="34"/>
      <x:c r="B528" s="34"/>
      <x:c r="C528" s="35"/>
      <x:c r="D528" s="36"/>
      <x:c r="E528" s="36"/>
      <x:c r="F528" s="37"/>
      <x:c r="G528" s="38" t="n">
        <x:f>IF(K528=0,0,IF(H528="",1,-1))</x:f>
        <x:v>0</x:v>
      </x:c>
      <x:c r="H528" s="33" t="str">
        <x:f>IF(K528=0,"",IF(A528="","Enter an exit ID",IF(IF(IFERROR(OR(CODE(UPPER(LEFT(A528,1)))&lt;65,CODE(UPPER(LEFT(A528,1)))&gt;90),TRUE),TRUE,OR(NOT(ISTEXT(A528)),LEN(A528)&gt;64,LEN(A528)&lt;&gt;LEN(SUBSTITUTE(A528,"*","")),LEN(A528)&lt;&gt;LEN(SUBSTITUTE(A528,"?","")),LEN(A528)&lt;&gt;LEN(SUBSTITUTE(A528,"~","")),LEN(A528)&lt;&gt;LEN(SUBSTITUTE(A528,"=","")),LEN(A528)&lt;&gt;LEN(SUBSTITUTE(A528,"&lt;","")),LEN(A528)&lt;&gt;LEN(SUBSTITUTE(A528,"&gt;","")))),"IDs: text starting with A–Z, up to 64 characters; do not use *, ?, ~, =, &lt; or &gt;. Example: T-001.",IF(COUNTIFS('Exits'!$A$9:$A$608,A528)&lt;&gt;1,"Exit ID is duplicated",IF(B528="","Enter the parent trade ID",IF(IF(IFERROR(OR(CODE(UPPER(LEFT(B528,1)))&lt;65,CODE(UPPER(LEFT(B528,1)))&gt;90),TRUE),TRUE,OR(NOT(ISTEXT(B528)),LEN(B528)&gt;64,LEN(B528)&lt;&gt;LEN(SUBSTITUTE(B528,"*","")),LEN(B528)&lt;&gt;LEN(SUBSTITUTE(B528,"?","")),LEN(B528)&lt;&gt;LEN(SUBSTITUTE(B528,"~","")),LEN(B528)&lt;&gt;LEN(SUBSTITUTE(B528,"=","")),LEN(B528)&lt;&gt;LEN(SUBSTITUTE(B528,"&lt;","")),LEN(B528)&lt;&gt;LEN(SUBSTITUTE(B528,"&gt;","")))),"IDs: text starting with A–Z, up to 64 characters; do not use *, ?, ~, =, &lt; or &gt;. Example: T-001.",IF(COUNTIFS('Trades'!$A$9:$A$208,B528)&lt;&gt;1,"Parent trade ID must match one Trades row",IF(NOT(ISNUMBER(C528)),"Enter a valid closing date/time",IF(OR(C528&lt;1,C528&gt;2958465),"Enter a valid closing date/time",IF(NOT(ISNUMBER(D528)),"Enter a positive closed quantity",IF(OR(D528&lt;=0,D528&gt;1000000,ROUND(D528,8)&lt;&gt;D528),"Enter a positive closed quantity",IF(NOT(ISNUMBER(INDEX('Trades'!$D$9:$D$208,MATCH(B528,'Trades'!$A$9:$A$208,0)))),"Enter a valid opening date/time",IF(C528&lt;INDEX('Trades'!$D$9:$D$208,MATCH(B528,'Trades'!$A$9:$A$208,0)),"Exit precedes the opening",IF(AND(E528&lt;&gt;"",OR(NOT(ISNUMBER(E528)),E528&lt;=0)),"Enter a positive price or leave blank",IF(AND(F528&lt;&gt;"",NOT(ISNUMBER(F528))),"Gross P&amp;L must be numeric or blank",IF(AND(ISNUMBER(F528),OR(ABS(F528)&gt;1000000000,ROUND(F528,2)&lt;&gt;F528)),"Money: at most 2 decimals; absolute input value ≤ 1,000,000,000.",""))))))))))))))))</x:f>
      </x:c>
      <x:c r="I528" s="29" t="str">
        <x:f>IF(ISNUMBER(D528),ROUND(D528,8),"")</x:f>
      </x:c>
      <x:c r="J528" s="29" t="n">
        <x:f>IF(ISNUMBER(F528),1,0)</x:f>
        <x:v>0</x:v>
      </x:c>
      <x:c r="K528" s="29" t="n">
        <x:f>IF(COUNTA(A528:F528)=0,0,1)</x:f>
        <x:v>0</x:v>
      </x:c>
    </x:row>
    <x:row r="529" ht="36" customHeight="1">
      <x:c r="A529" s="34"/>
      <x:c r="B529" s="34"/>
      <x:c r="C529" s="35"/>
      <x:c r="D529" s="36"/>
      <x:c r="E529" s="36"/>
      <x:c r="F529" s="37"/>
      <x:c r="G529" s="38" t="n">
        <x:f>IF(K529=0,0,IF(H529="",1,-1))</x:f>
        <x:v>0</x:v>
      </x:c>
      <x:c r="H529" s="33" t="str">
        <x:f>IF(K529=0,"",IF(A529="","Enter an exit ID",IF(IF(IFERROR(OR(CODE(UPPER(LEFT(A529,1)))&lt;65,CODE(UPPER(LEFT(A529,1)))&gt;90),TRUE),TRUE,OR(NOT(ISTEXT(A529)),LEN(A529)&gt;64,LEN(A529)&lt;&gt;LEN(SUBSTITUTE(A529,"*","")),LEN(A529)&lt;&gt;LEN(SUBSTITUTE(A529,"?","")),LEN(A529)&lt;&gt;LEN(SUBSTITUTE(A529,"~","")),LEN(A529)&lt;&gt;LEN(SUBSTITUTE(A529,"=","")),LEN(A529)&lt;&gt;LEN(SUBSTITUTE(A529,"&lt;","")),LEN(A529)&lt;&gt;LEN(SUBSTITUTE(A529,"&gt;","")))),"IDs: text starting with A–Z, up to 64 characters; do not use *, ?, ~, =, &lt; or &gt;. Example: T-001.",IF(COUNTIFS('Exits'!$A$9:$A$608,A529)&lt;&gt;1,"Exit ID is duplicated",IF(B529="","Enter the parent trade ID",IF(IF(IFERROR(OR(CODE(UPPER(LEFT(B529,1)))&lt;65,CODE(UPPER(LEFT(B529,1)))&gt;90),TRUE),TRUE,OR(NOT(ISTEXT(B529)),LEN(B529)&gt;64,LEN(B529)&lt;&gt;LEN(SUBSTITUTE(B529,"*","")),LEN(B529)&lt;&gt;LEN(SUBSTITUTE(B529,"?","")),LEN(B529)&lt;&gt;LEN(SUBSTITUTE(B529,"~","")),LEN(B529)&lt;&gt;LEN(SUBSTITUTE(B529,"=","")),LEN(B529)&lt;&gt;LEN(SUBSTITUTE(B529,"&lt;","")),LEN(B529)&lt;&gt;LEN(SUBSTITUTE(B529,"&gt;","")))),"IDs: text starting with A–Z, up to 64 characters; do not use *, ?, ~, =, &lt; or &gt;. Example: T-001.",IF(COUNTIFS('Trades'!$A$9:$A$208,B529)&lt;&gt;1,"Parent trade ID must match one Trades row",IF(NOT(ISNUMBER(C529)),"Enter a valid closing date/time",IF(OR(C529&lt;1,C529&gt;2958465),"Enter a valid closing date/time",IF(NOT(ISNUMBER(D529)),"Enter a positive closed quantity",IF(OR(D529&lt;=0,D529&gt;1000000,ROUND(D529,8)&lt;&gt;D529),"Enter a positive closed quantity",IF(NOT(ISNUMBER(INDEX('Trades'!$D$9:$D$208,MATCH(B529,'Trades'!$A$9:$A$208,0)))),"Enter a valid opening date/time",IF(C529&lt;INDEX('Trades'!$D$9:$D$208,MATCH(B529,'Trades'!$A$9:$A$208,0)),"Exit precedes the opening",IF(AND(E529&lt;&gt;"",OR(NOT(ISNUMBER(E529)),E529&lt;=0)),"Enter a positive price or leave blank",IF(AND(F529&lt;&gt;"",NOT(ISNUMBER(F529))),"Gross P&amp;L must be numeric or blank",IF(AND(ISNUMBER(F529),OR(ABS(F529)&gt;1000000000,ROUND(F529,2)&lt;&gt;F529)),"Money: at most 2 decimals; absolute input value ≤ 1,000,000,000.",""))))))))))))))))</x:f>
      </x:c>
      <x:c r="I529" s="29" t="str">
        <x:f>IF(ISNUMBER(D529),ROUND(D529,8),"")</x:f>
      </x:c>
      <x:c r="J529" s="29" t="n">
        <x:f>IF(ISNUMBER(F529),1,0)</x:f>
        <x:v>0</x:v>
      </x:c>
      <x:c r="K529" s="29" t="n">
        <x:f>IF(COUNTA(A529:F529)=0,0,1)</x:f>
        <x:v>0</x:v>
      </x:c>
    </x:row>
    <x:row r="530" ht="36" customHeight="1">
      <x:c r="A530" s="34"/>
      <x:c r="B530" s="34"/>
      <x:c r="C530" s="35"/>
      <x:c r="D530" s="36"/>
      <x:c r="E530" s="36"/>
      <x:c r="F530" s="37"/>
      <x:c r="G530" s="38" t="n">
        <x:f>IF(K530=0,0,IF(H530="",1,-1))</x:f>
        <x:v>0</x:v>
      </x:c>
      <x:c r="H530" s="33" t="str">
        <x:f>IF(K530=0,"",IF(A530="","Enter an exit ID",IF(IF(IFERROR(OR(CODE(UPPER(LEFT(A530,1)))&lt;65,CODE(UPPER(LEFT(A530,1)))&gt;90),TRUE),TRUE,OR(NOT(ISTEXT(A530)),LEN(A530)&gt;64,LEN(A530)&lt;&gt;LEN(SUBSTITUTE(A530,"*","")),LEN(A530)&lt;&gt;LEN(SUBSTITUTE(A530,"?","")),LEN(A530)&lt;&gt;LEN(SUBSTITUTE(A530,"~","")),LEN(A530)&lt;&gt;LEN(SUBSTITUTE(A530,"=","")),LEN(A530)&lt;&gt;LEN(SUBSTITUTE(A530,"&lt;","")),LEN(A530)&lt;&gt;LEN(SUBSTITUTE(A530,"&gt;","")))),"IDs: text starting with A–Z, up to 64 characters; do not use *, ?, ~, =, &lt; or &gt;. Example: T-001.",IF(COUNTIFS('Exits'!$A$9:$A$608,A530)&lt;&gt;1,"Exit ID is duplicated",IF(B530="","Enter the parent trade ID",IF(IF(IFERROR(OR(CODE(UPPER(LEFT(B530,1)))&lt;65,CODE(UPPER(LEFT(B530,1)))&gt;90),TRUE),TRUE,OR(NOT(ISTEXT(B530)),LEN(B530)&gt;64,LEN(B530)&lt;&gt;LEN(SUBSTITUTE(B530,"*","")),LEN(B530)&lt;&gt;LEN(SUBSTITUTE(B530,"?","")),LEN(B530)&lt;&gt;LEN(SUBSTITUTE(B530,"~","")),LEN(B530)&lt;&gt;LEN(SUBSTITUTE(B530,"=","")),LEN(B530)&lt;&gt;LEN(SUBSTITUTE(B530,"&lt;","")),LEN(B530)&lt;&gt;LEN(SUBSTITUTE(B530,"&gt;","")))),"IDs: text starting with A–Z, up to 64 characters; do not use *, ?, ~, =, &lt; or &gt;. Example: T-001.",IF(COUNTIFS('Trades'!$A$9:$A$208,B530)&lt;&gt;1,"Parent trade ID must match one Trades row",IF(NOT(ISNUMBER(C530)),"Enter a valid closing date/time",IF(OR(C530&lt;1,C530&gt;2958465),"Enter a valid closing date/time",IF(NOT(ISNUMBER(D530)),"Enter a positive closed quantity",IF(OR(D530&lt;=0,D530&gt;1000000,ROUND(D530,8)&lt;&gt;D530),"Enter a positive closed quantity",IF(NOT(ISNUMBER(INDEX('Trades'!$D$9:$D$208,MATCH(B530,'Trades'!$A$9:$A$208,0)))),"Enter a valid opening date/time",IF(C530&lt;INDEX('Trades'!$D$9:$D$208,MATCH(B530,'Trades'!$A$9:$A$208,0)),"Exit precedes the opening",IF(AND(E530&lt;&gt;"",OR(NOT(ISNUMBER(E530)),E530&lt;=0)),"Enter a positive price or leave blank",IF(AND(F530&lt;&gt;"",NOT(ISNUMBER(F530))),"Gross P&amp;L must be numeric or blank",IF(AND(ISNUMBER(F530),OR(ABS(F530)&gt;1000000000,ROUND(F530,2)&lt;&gt;F530)),"Money: at most 2 decimals; absolute input value ≤ 1,000,000,000.",""))))))))))))))))</x:f>
      </x:c>
      <x:c r="I530" s="29" t="str">
        <x:f>IF(ISNUMBER(D530),ROUND(D530,8),"")</x:f>
      </x:c>
      <x:c r="J530" s="29" t="n">
        <x:f>IF(ISNUMBER(F530),1,0)</x:f>
        <x:v>0</x:v>
      </x:c>
      <x:c r="K530" s="29" t="n">
        <x:f>IF(COUNTA(A530:F530)=0,0,1)</x:f>
        <x:v>0</x:v>
      </x:c>
    </x:row>
    <x:row r="531" ht="36" customHeight="1">
      <x:c r="A531" s="34"/>
      <x:c r="B531" s="34"/>
      <x:c r="C531" s="35"/>
      <x:c r="D531" s="36"/>
      <x:c r="E531" s="36"/>
      <x:c r="F531" s="37"/>
      <x:c r="G531" s="38" t="n">
        <x:f>IF(K531=0,0,IF(H531="",1,-1))</x:f>
        <x:v>0</x:v>
      </x:c>
      <x:c r="H531" s="33" t="str">
        <x:f>IF(K531=0,"",IF(A531="","Enter an exit ID",IF(IF(IFERROR(OR(CODE(UPPER(LEFT(A531,1)))&lt;65,CODE(UPPER(LEFT(A531,1)))&gt;90),TRUE),TRUE,OR(NOT(ISTEXT(A531)),LEN(A531)&gt;64,LEN(A531)&lt;&gt;LEN(SUBSTITUTE(A531,"*","")),LEN(A531)&lt;&gt;LEN(SUBSTITUTE(A531,"?","")),LEN(A531)&lt;&gt;LEN(SUBSTITUTE(A531,"~","")),LEN(A531)&lt;&gt;LEN(SUBSTITUTE(A531,"=","")),LEN(A531)&lt;&gt;LEN(SUBSTITUTE(A531,"&lt;","")),LEN(A531)&lt;&gt;LEN(SUBSTITUTE(A531,"&gt;","")))),"IDs: text starting with A–Z, up to 64 characters; do not use *, ?, ~, =, &lt; or &gt;. Example: T-001.",IF(COUNTIFS('Exits'!$A$9:$A$608,A531)&lt;&gt;1,"Exit ID is duplicated",IF(B531="","Enter the parent trade ID",IF(IF(IFERROR(OR(CODE(UPPER(LEFT(B531,1)))&lt;65,CODE(UPPER(LEFT(B531,1)))&gt;90),TRUE),TRUE,OR(NOT(ISTEXT(B531)),LEN(B531)&gt;64,LEN(B531)&lt;&gt;LEN(SUBSTITUTE(B531,"*","")),LEN(B531)&lt;&gt;LEN(SUBSTITUTE(B531,"?","")),LEN(B531)&lt;&gt;LEN(SUBSTITUTE(B531,"~","")),LEN(B531)&lt;&gt;LEN(SUBSTITUTE(B531,"=","")),LEN(B531)&lt;&gt;LEN(SUBSTITUTE(B531,"&lt;","")),LEN(B531)&lt;&gt;LEN(SUBSTITUTE(B531,"&gt;","")))),"IDs: text starting with A–Z, up to 64 characters; do not use *, ?, ~, =, &lt; or &gt;. Example: T-001.",IF(COUNTIFS('Trades'!$A$9:$A$208,B531)&lt;&gt;1,"Parent trade ID must match one Trades row",IF(NOT(ISNUMBER(C531)),"Enter a valid closing date/time",IF(OR(C531&lt;1,C531&gt;2958465),"Enter a valid closing date/time",IF(NOT(ISNUMBER(D531)),"Enter a positive closed quantity",IF(OR(D531&lt;=0,D531&gt;1000000,ROUND(D531,8)&lt;&gt;D531),"Enter a positive closed quantity",IF(NOT(ISNUMBER(INDEX('Trades'!$D$9:$D$208,MATCH(B531,'Trades'!$A$9:$A$208,0)))),"Enter a valid opening date/time",IF(C531&lt;INDEX('Trades'!$D$9:$D$208,MATCH(B531,'Trades'!$A$9:$A$208,0)),"Exit precedes the opening",IF(AND(E531&lt;&gt;"",OR(NOT(ISNUMBER(E531)),E531&lt;=0)),"Enter a positive price or leave blank",IF(AND(F531&lt;&gt;"",NOT(ISNUMBER(F531))),"Gross P&amp;L must be numeric or blank",IF(AND(ISNUMBER(F531),OR(ABS(F531)&gt;1000000000,ROUND(F531,2)&lt;&gt;F531)),"Money: at most 2 decimals; absolute input value ≤ 1,000,000,000.",""))))))))))))))))</x:f>
      </x:c>
      <x:c r="I531" s="29" t="str">
        <x:f>IF(ISNUMBER(D531),ROUND(D531,8),"")</x:f>
      </x:c>
      <x:c r="J531" s="29" t="n">
        <x:f>IF(ISNUMBER(F531),1,0)</x:f>
        <x:v>0</x:v>
      </x:c>
      <x:c r="K531" s="29" t="n">
        <x:f>IF(COUNTA(A531:F531)=0,0,1)</x:f>
        <x:v>0</x:v>
      </x:c>
    </x:row>
    <x:row r="532" ht="36" customHeight="1">
      <x:c r="A532" s="34"/>
      <x:c r="B532" s="34"/>
      <x:c r="C532" s="35"/>
      <x:c r="D532" s="36"/>
      <x:c r="E532" s="36"/>
      <x:c r="F532" s="37"/>
      <x:c r="G532" s="38" t="n">
        <x:f>IF(K532=0,0,IF(H532="",1,-1))</x:f>
        <x:v>0</x:v>
      </x:c>
      <x:c r="H532" s="33" t="str">
        <x:f>IF(K532=0,"",IF(A532="","Enter an exit ID",IF(IF(IFERROR(OR(CODE(UPPER(LEFT(A532,1)))&lt;65,CODE(UPPER(LEFT(A532,1)))&gt;90),TRUE),TRUE,OR(NOT(ISTEXT(A532)),LEN(A532)&gt;64,LEN(A532)&lt;&gt;LEN(SUBSTITUTE(A532,"*","")),LEN(A532)&lt;&gt;LEN(SUBSTITUTE(A532,"?","")),LEN(A532)&lt;&gt;LEN(SUBSTITUTE(A532,"~","")),LEN(A532)&lt;&gt;LEN(SUBSTITUTE(A532,"=","")),LEN(A532)&lt;&gt;LEN(SUBSTITUTE(A532,"&lt;","")),LEN(A532)&lt;&gt;LEN(SUBSTITUTE(A532,"&gt;","")))),"IDs: text starting with A–Z, up to 64 characters; do not use *, ?, ~, =, &lt; or &gt;. Example: T-001.",IF(COUNTIFS('Exits'!$A$9:$A$608,A532)&lt;&gt;1,"Exit ID is duplicated",IF(B532="","Enter the parent trade ID",IF(IF(IFERROR(OR(CODE(UPPER(LEFT(B532,1)))&lt;65,CODE(UPPER(LEFT(B532,1)))&gt;90),TRUE),TRUE,OR(NOT(ISTEXT(B532)),LEN(B532)&gt;64,LEN(B532)&lt;&gt;LEN(SUBSTITUTE(B532,"*","")),LEN(B532)&lt;&gt;LEN(SUBSTITUTE(B532,"?","")),LEN(B532)&lt;&gt;LEN(SUBSTITUTE(B532,"~","")),LEN(B532)&lt;&gt;LEN(SUBSTITUTE(B532,"=","")),LEN(B532)&lt;&gt;LEN(SUBSTITUTE(B532,"&lt;","")),LEN(B532)&lt;&gt;LEN(SUBSTITUTE(B532,"&gt;","")))),"IDs: text starting with A–Z, up to 64 characters; do not use *, ?, ~, =, &lt; or &gt;. Example: T-001.",IF(COUNTIFS('Trades'!$A$9:$A$208,B532)&lt;&gt;1,"Parent trade ID must match one Trades row",IF(NOT(ISNUMBER(C532)),"Enter a valid closing date/time",IF(OR(C532&lt;1,C532&gt;2958465),"Enter a valid closing date/time",IF(NOT(ISNUMBER(D532)),"Enter a positive closed quantity",IF(OR(D532&lt;=0,D532&gt;1000000,ROUND(D532,8)&lt;&gt;D532),"Enter a positive closed quantity",IF(NOT(ISNUMBER(INDEX('Trades'!$D$9:$D$208,MATCH(B532,'Trades'!$A$9:$A$208,0)))),"Enter a valid opening date/time",IF(C532&lt;INDEX('Trades'!$D$9:$D$208,MATCH(B532,'Trades'!$A$9:$A$208,0)),"Exit precedes the opening",IF(AND(E532&lt;&gt;"",OR(NOT(ISNUMBER(E532)),E532&lt;=0)),"Enter a positive price or leave blank",IF(AND(F532&lt;&gt;"",NOT(ISNUMBER(F532))),"Gross P&amp;L must be numeric or blank",IF(AND(ISNUMBER(F532),OR(ABS(F532)&gt;1000000000,ROUND(F532,2)&lt;&gt;F532)),"Money: at most 2 decimals; absolute input value ≤ 1,000,000,000.",""))))))))))))))))</x:f>
      </x:c>
      <x:c r="I532" s="29" t="str">
        <x:f>IF(ISNUMBER(D532),ROUND(D532,8),"")</x:f>
      </x:c>
      <x:c r="J532" s="29" t="n">
        <x:f>IF(ISNUMBER(F532),1,0)</x:f>
        <x:v>0</x:v>
      </x:c>
      <x:c r="K532" s="29" t="n">
        <x:f>IF(COUNTA(A532:F532)=0,0,1)</x:f>
        <x:v>0</x:v>
      </x:c>
    </x:row>
    <x:row r="533" ht="36" customHeight="1">
      <x:c r="A533" s="34"/>
      <x:c r="B533" s="34"/>
      <x:c r="C533" s="35"/>
      <x:c r="D533" s="36"/>
      <x:c r="E533" s="36"/>
      <x:c r="F533" s="37"/>
      <x:c r="G533" s="38" t="n">
        <x:f>IF(K533=0,0,IF(H533="",1,-1))</x:f>
        <x:v>0</x:v>
      </x:c>
      <x:c r="H533" s="33" t="str">
        <x:f>IF(K533=0,"",IF(A533="","Enter an exit ID",IF(IF(IFERROR(OR(CODE(UPPER(LEFT(A533,1)))&lt;65,CODE(UPPER(LEFT(A533,1)))&gt;90),TRUE),TRUE,OR(NOT(ISTEXT(A533)),LEN(A533)&gt;64,LEN(A533)&lt;&gt;LEN(SUBSTITUTE(A533,"*","")),LEN(A533)&lt;&gt;LEN(SUBSTITUTE(A533,"?","")),LEN(A533)&lt;&gt;LEN(SUBSTITUTE(A533,"~","")),LEN(A533)&lt;&gt;LEN(SUBSTITUTE(A533,"=","")),LEN(A533)&lt;&gt;LEN(SUBSTITUTE(A533,"&lt;","")),LEN(A533)&lt;&gt;LEN(SUBSTITUTE(A533,"&gt;","")))),"IDs: text starting with A–Z, up to 64 characters; do not use *, ?, ~, =, &lt; or &gt;. Example: T-001.",IF(COUNTIFS('Exits'!$A$9:$A$608,A533)&lt;&gt;1,"Exit ID is duplicated",IF(B533="","Enter the parent trade ID",IF(IF(IFERROR(OR(CODE(UPPER(LEFT(B533,1)))&lt;65,CODE(UPPER(LEFT(B533,1)))&gt;90),TRUE),TRUE,OR(NOT(ISTEXT(B533)),LEN(B533)&gt;64,LEN(B533)&lt;&gt;LEN(SUBSTITUTE(B533,"*","")),LEN(B533)&lt;&gt;LEN(SUBSTITUTE(B533,"?","")),LEN(B533)&lt;&gt;LEN(SUBSTITUTE(B533,"~","")),LEN(B533)&lt;&gt;LEN(SUBSTITUTE(B533,"=","")),LEN(B533)&lt;&gt;LEN(SUBSTITUTE(B533,"&lt;","")),LEN(B533)&lt;&gt;LEN(SUBSTITUTE(B533,"&gt;","")))),"IDs: text starting with A–Z, up to 64 characters; do not use *, ?, ~, =, &lt; or &gt;. Example: T-001.",IF(COUNTIFS('Trades'!$A$9:$A$208,B533)&lt;&gt;1,"Parent trade ID must match one Trades row",IF(NOT(ISNUMBER(C533)),"Enter a valid closing date/time",IF(OR(C533&lt;1,C533&gt;2958465),"Enter a valid closing date/time",IF(NOT(ISNUMBER(D533)),"Enter a positive closed quantity",IF(OR(D533&lt;=0,D533&gt;1000000,ROUND(D533,8)&lt;&gt;D533),"Enter a positive closed quantity",IF(NOT(ISNUMBER(INDEX('Trades'!$D$9:$D$208,MATCH(B533,'Trades'!$A$9:$A$208,0)))),"Enter a valid opening date/time",IF(C533&lt;INDEX('Trades'!$D$9:$D$208,MATCH(B533,'Trades'!$A$9:$A$208,0)),"Exit precedes the opening",IF(AND(E533&lt;&gt;"",OR(NOT(ISNUMBER(E533)),E533&lt;=0)),"Enter a positive price or leave blank",IF(AND(F533&lt;&gt;"",NOT(ISNUMBER(F533))),"Gross P&amp;L must be numeric or blank",IF(AND(ISNUMBER(F533),OR(ABS(F533)&gt;1000000000,ROUND(F533,2)&lt;&gt;F533)),"Money: at most 2 decimals; absolute input value ≤ 1,000,000,000.",""))))))))))))))))</x:f>
      </x:c>
      <x:c r="I533" s="29" t="str">
        <x:f>IF(ISNUMBER(D533),ROUND(D533,8),"")</x:f>
      </x:c>
      <x:c r="J533" s="29" t="n">
        <x:f>IF(ISNUMBER(F533),1,0)</x:f>
        <x:v>0</x:v>
      </x:c>
      <x:c r="K533" s="29" t="n">
        <x:f>IF(COUNTA(A533:F533)=0,0,1)</x:f>
        <x:v>0</x:v>
      </x:c>
    </x:row>
    <x:row r="534" ht="36" customHeight="1">
      <x:c r="A534" s="34"/>
      <x:c r="B534" s="34"/>
      <x:c r="C534" s="35"/>
      <x:c r="D534" s="36"/>
      <x:c r="E534" s="36"/>
      <x:c r="F534" s="37"/>
      <x:c r="G534" s="38" t="n">
        <x:f>IF(K534=0,0,IF(H534="",1,-1))</x:f>
        <x:v>0</x:v>
      </x:c>
      <x:c r="H534" s="33" t="str">
        <x:f>IF(K534=0,"",IF(A534="","Enter an exit ID",IF(IF(IFERROR(OR(CODE(UPPER(LEFT(A534,1)))&lt;65,CODE(UPPER(LEFT(A534,1)))&gt;90),TRUE),TRUE,OR(NOT(ISTEXT(A534)),LEN(A534)&gt;64,LEN(A534)&lt;&gt;LEN(SUBSTITUTE(A534,"*","")),LEN(A534)&lt;&gt;LEN(SUBSTITUTE(A534,"?","")),LEN(A534)&lt;&gt;LEN(SUBSTITUTE(A534,"~","")),LEN(A534)&lt;&gt;LEN(SUBSTITUTE(A534,"=","")),LEN(A534)&lt;&gt;LEN(SUBSTITUTE(A534,"&lt;","")),LEN(A534)&lt;&gt;LEN(SUBSTITUTE(A534,"&gt;","")))),"IDs: text starting with A–Z, up to 64 characters; do not use *, ?, ~, =, &lt; or &gt;. Example: T-001.",IF(COUNTIFS('Exits'!$A$9:$A$608,A534)&lt;&gt;1,"Exit ID is duplicated",IF(B534="","Enter the parent trade ID",IF(IF(IFERROR(OR(CODE(UPPER(LEFT(B534,1)))&lt;65,CODE(UPPER(LEFT(B534,1)))&gt;90),TRUE),TRUE,OR(NOT(ISTEXT(B534)),LEN(B534)&gt;64,LEN(B534)&lt;&gt;LEN(SUBSTITUTE(B534,"*","")),LEN(B534)&lt;&gt;LEN(SUBSTITUTE(B534,"?","")),LEN(B534)&lt;&gt;LEN(SUBSTITUTE(B534,"~","")),LEN(B534)&lt;&gt;LEN(SUBSTITUTE(B534,"=","")),LEN(B534)&lt;&gt;LEN(SUBSTITUTE(B534,"&lt;","")),LEN(B534)&lt;&gt;LEN(SUBSTITUTE(B534,"&gt;","")))),"IDs: text starting with A–Z, up to 64 characters; do not use *, ?, ~, =, &lt; or &gt;. Example: T-001.",IF(COUNTIFS('Trades'!$A$9:$A$208,B534)&lt;&gt;1,"Parent trade ID must match one Trades row",IF(NOT(ISNUMBER(C534)),"Enter a valid closing date/time",IF(OR(C534&lt;1,C534&gt;2958465),"Enter a valid closing date/time",IF(NOT(ISNUMBER(D534)),"Enter a positive closed quantity",IF(OR(D534&lt;=0,D534&gt;1000000,ROUND(D534,8)&lt;&gt;D534),"Enter a positive closed quantity",IF(NOT(ISNUMBER(INDEX('Trades'!$D$9:$D$208,MATCH(B534,'Trades'!$A$9:$A$208,0)))),"Enter a valid opening date/time",IF(C534&lt;INDEX('Trades'!$D$9:$D$208,MATCH(B534,'Trades'!$A$9:$A$208,0)),"Exit precedes the opening",IF(AND(E534&lt;&gt;"",OR(NOT(ISNUMBER(E534)),E534&lt;=0)),"Enter a positive price or leave blank",IF(AND(F534&lt;&gt;"",NOT(ISNUMBER(F534))),"Gross P&amp;L must be numeric or blank",IF(AND(ISNUMBER(F534),OR(ABS(F534)&gt;1000000000,ROUND(F534,2)&lt;&gt;F534)),"Money: at most 2 decimals; absolute input value ≤ 1,000,000,000.",""))))))))))))))))</x:f>
      </x:c>
      <x:c r="I534" s="29" t="str">
        <x:f>IF(ISNUMBER(D534),ROUND(D534,8),"")</x:f>
      </x:c>
      <x:c r="J534" s="29" t="n">
        <x:f>IF(ISNUMBER(F534),1,0)</x:f>
        <x:v>0</x:v>
      </x:c>
      <x:c r="K534" s="29" t="n">
        <x:f>IF(COUNTA(A534:F534)=0,0,1)</x:f>
        <x:v>0</x:v>
      </x:c>
    </x:row>
    <x:row r="535" ht="36" customHeight="1">
      <x:c r="A535" s="34"/>
      <x:c r="B535" s="34"/>
      <x:c r="C535" s="35"/>
      <x:c r="D535" s="36"/>
      <x:c r="E535" s="36"/>
      <x:c r="F535" s="37"/>
      <x:c r="G535" s="38" t="n">
        <x:f>IF(K535=0,0,IF(H535="",1,-1))</x:f>
        <x:v>0</x:v>
      </x:c>
      <x:c r="H535" s="33" t="str">
        <x:f>IF(K535=0,"",IF(A535="","Enter an exit ID",IF(IF(IFERROR(OR(CODE(UPPER(LEFT(A535,1)))&lt;65,CODE(UPPER(LEFT(A535,1)))&gt;90),TRUE),TRUE,OR(NOT(ISTEXT(A535)),LEN(A535)&gt;64,LEN(A535)&lt;&gt;LEN(SUBSTITUTE(A535,"*","")),LEN(A535)&lt;&gt;LEN(SUBSTITUTE(A535,"?","")),LEN(A535)&lt;&gt;LEN(SUBSTITUTE(A535,"~","")),LEN(A535)&lt;&gt;LEN(SUBSTITUTE(A535,"=","")),LEN(A535)&lt;&gt;LEN(SUBSTITUTE(A535,"&lt;","")),LEN(A535)&lt;&gt;LEN(SUBSTITUTE(A535,"&gt;","")))),"IDs: text starting with A–Z, up to 64 characters; do not use *, ?, ~, =, &lt; or &gt;. Example: T-001.",IF(COUNTIFS('Exits'!$A$9:$A$608,A535)&lt;&gt;1,"Exit ID is duplicated",IF(B535="","Enter the parent trade ID",IF(IF(IFERROR(OR(CODE(UPPER(LEFT(B535,1)))&lt;65,CODE(UPPER(LEFT(B535,1)))&gt;90),TRUE),TRUE,OR(NOT(ISTEXT(B535)),LEN(B535)&gt;64,LEN(B535)&lt;&gt;LEN(SUBSTITUTE(B535,"*","")),LEN(B535)&lt;&gt;LEN(SUBSTITUTE(B535,"?","")),LEN(B535)&lt;&gt;LEN(SUBSTITUTE(B535,"~","")),LEN(B535)&lt;&gt;LEN(SUBSTITUTE(B535,"=","")),LEN(B535)&lt;&gt;LEN(SUBSTITUTE(B535,"&lt;","")),LEN(B535)&lt;&gt;LEN(SUBSTITUTE(B535,"&gt;","")))),"IDs: text starting with A–Z, up to 64 characters; do not use *, ?, ~, =, &lt; or &gt;. Example: T-001.",IF(COUNTIFS('Trades'!$A$9:$A$208,B535)&lt;&gt;1,"Parent trade ID must match one Trades row",IF(NOT(ISNUMBER(C535)),"Enter a valid closing date/time",IF(OR(C535&lt;1,C535&gt;2958465),"Enter a valid closing date/time",IF(NOT(ISNUMBER(D535)),"Enter a positive closed quantity",IF(OR(D535&lt;=0,D535&gt;1000000,ROUND(D535,8)&lt;&gt;D535),"Enter a positive closed quantity",IF(NOT(ISNUMBER(INDEX('Trades'!$D$9:$D$208,MATCH(B535,'Trades'!$A$9:$A$208,0)))),"Enter a valid opening date/time",IF(C535&lt;INDEX('Trades'!$D$9:$D$208,MATCH(B535,'Trades'!$A$9:$A$208,0)),"Exit precedes the opening",IF(AND(E535&lt;&gt;"",OR(NOT(ISNUMBER(E535)),E535&lt;=0)),"Enter a positive price or leave blank",IF(AND(F535&lt;&gt;"",NOT(ISNUMBER(F535))),"Gross P&amp;L must be numeric or blank",IF(AND(ISNUMBER(F535),OR(ABS(F535)&gt;1000000000,ROUND(F535,2)&lt;&gt;F535)),"Money: at most 2 decimals; absolute input value ≤ 1,000,000,000.",""))))))))))))))))</x:f>
      </x:c>
      <x:c r="I535" s="29" t="str">
        <x:f>IF(ISNUMBER(D535),ROUND(D535,8),"")</x:f>
      </x:c>
      <x:c r="J535" s="29" t="n">
        <x:f>IF(ISNUMBER(F535),1,0)</x:f>
        <x:v>0</x:v>
      </x:c>
      <x:c r="K535" s="29" t="n">
        <x:f>IF(COUNTA(A535:F535)=0,0,1)</x:f>
        <x:v>0</x:v>
      </x:c>
    </x:row>
    <x:row r="536" ht="36" customHeight="1">
      <x:c r="A536" s="34"/>
      <x:c r="B536" s="34"/>
      <x:c r="C536" s="35"/>
      <x:c r="D536" s="36"/>
      <x:c r="E536" s="36"/>
      <x:c r="F536" s="37"/>
      <x:c r="G536" s="38" t="n">
        <x:f>IF(K536=0,0,IF(H536="",1,-1))</x:f>
        <x:v>0</x:v>
      </x:c>
      <x:c r="H536" s="33" t="str">
        <x:f>IF(K536=0,"",IF(A536="","Enter an exit ID",IF(IF(IFERROR(OR(CODE(UPPER(LEFT(A536,1)))&lt;65,CODE(UPPER(LEFT(A536,1)))&gt;90),TRUE),TRUE,OR(NOT(ISTEXT(A536)),LEN(A536)&gt;64,LEN(A536)&lt;&gt;LEN(SUBSTITUTE(A536,"*","")),LEN(A536)&lt;&gt;LEN(SUBSTITUTE(A536,"?","")),LEN(A536)&lt;&gt;LEN(SUBSTITUTE(A536,"~","")),LEN(A536)&lt;&gt;LEN(SUBSTITUTE(A536,"=","")),LEN(A536)&lt;&gt;LEN(SUBSTITUTE(A536,"&lt;","")),LEN(A536)&lt;&gt;LEN(SUBSTITUTE(A536,"&gt;","")))),"IDs: text starting with A–Z, up to 64 characters; do not use *, ?, ~, =, &lt; or &gt;. Example: T-001.",IF(COUNTIFS('Exits'!$A$9:$A$608,A536)&lt;&gt;1,"Exit ID is duplicated",IF(B536="","Enter the parent trade ID",IF(IF(IFERROR(OR(CODE(UPPER(LEFT(B536,1)))&lt;65,CODE(UPPER(LEFT(B536,1)))&gt;90),TRUE),TRUE,OR(NOT(ISTEXT(B536)),LEN(B536)&gt;64,LEN(B536)&lt;&gt;LEN(SUBSTITUTE(B536,"*","")),LEN(B536)&lt;&gt;LEN(SUBSTITUTE(B536,"?","")),LEN(B536)&lt;&gt;LEN(SUBSTITUTE(B536,"~","")),LEN(B536)&lt;&gt;LEN(SUBSTITUTE(B536,"=","")),LEN(B536)&lt;&gt;LEN(SUBSTITUTE(B536,"&lt;","")),LEN(B536)&lt;&gt;LEN(SUBSTITUTE(B536,"&gt;","")))),"IDs: text starting with A–Z, up to 64 characters; do not use *, ?, ~, =, &lt; or &gt;. Example: T-001.",IF(COUNTIFS('Trades'!$A$9:$A$208,B536)&lt;&gt;1,"Parent trade ID must match one Trades row",IF(NOT(ISNUMBER(C536)),"Enter a valid closing date/time",IF(OR(C536&lt;1,C536&gt;2958465),"Enter a valid closing date/time",IF(NOT(ISNUMBER(D536)),"Enter a positive closed quantity",IF(OR(D536&lt;=0,D536&gt;1000000,ROUND(D536,8)&lt;&gt;D536),"Enter a positive closed quantity",IF(NOT(ISNUMBER(INDEX('Trades'!$D$9:$D$208,MATCH(B536,'Trades'!$A$9:$A$208,0)))),"Enter a valid opening date/time",IF(C536&lt;INDEX('Trades'!$D$9:$D$208,MATCH(B536,'Trades'!$A$9:$A$208,0)),"Exit precedes the opening",IF(AND(E536&lt;&gt;"",OR(NOT(ISNUMBER(E536)),E536&lt;=0)),"Enter a positive price or leave blank",IF(AND(F536&lt;&gt;"",NOT(ISNUMBER(F536))),"Gross P&amp;L must be numeric or blank",IF(AND(ISNUMBER(F536),OR(ABS(F536)&gt;1000000000,ROUND(F536,2)&lt;&gt;F536)),"Money: at most 2 decimals; absolute input value ≤ 1,000,000,000.",""))))))))))))))))</x:f>
      </x:c>
      <x:c r="I536" s="29" t="str">
        <x:f>IF(ISNUMBER(D536),ROUND(D536,8),"")</x:f>
      </x:c>
      <x:c r="J536" s="29" t="n">
        <x:f>IF(ISNUMBER(F536),1,0)</x:f>
        <x:v>0</x:v>
      </x:c>
      <x:c r="K536" s="29" t="n">
        <x:f>IF(COUNTA(A536:F536)=0,0,1)</x:f>
        <x:v>0</x:v>
      </x:c>
    </x:row>
    <x:row r="537" ht="36" customHeight="1">
      <x:c r="A537" s="34"/>
      <x:c r="B537" s="34"/>
      <x:c r="C537" s="35"/>
      <x:c r="D537" s="36"/>
      <x:c r="E537" s="36"/>
      <x:c r="F537" s="37"/>
      <x:c r="G537" s="38" t="n">
        <x:f>IF(K537=0,0,IF(H537="",1,-1))</x:f>
        <x:v>0</x:v>
      </x:c>
      <x:c r="H537" s="33" t="str">
        <x:f>IF(K537=0,"",IF(A537="","Enter an exit ID",IF(IF(IFERROR(OR(CODE(UPPER(LEFT(A537,1)))&lt;65,CODE(UPPER(LEFT(A537,1)))&gt;90),TRUE),TRUE,OR(NOT(ISTEXT(A537)),LEN(A537)&gt;64,LEN(A537)&lt;&gt;LEN(SUBSTITUTE(A537,"*","")),LEN(A537)&lt;&gt;LEN(SUBSTITUTE(A537,"?","")),LEN(A537)&lt;&gt;LEN(SUBSTITUTE(A537,"~","")),LEN(A537)&lt;&gt;LEN(SUBSTITUTE(A537,"=","")),LEN(A537)&lt;&gt;LEN(SUBSTITUTE(A537,"&lt;","")),LEN(A537)&lt;&gt;LEN(SUBSTITUTE(A537,"&gt;","")))),"IDs: text starting with A–Z, up to 64 characters; do not use *, ?, ~, =, &lt; or &gt;. Example: T-001.",IF(COUNTIFS('Exits'!$A$9:$A$608,A537)&lt;&gt;1,"Exit ID is duplicated",IF(B537="","Enter the parent trade ID",IF(IF(IFERROR(OR(CODE(UPPER(LEFT(B537,1)))&lt;65,CODE(UPPER(LEFT(B537,1)))&gt;90),TRUE),TRUE,OR(NOT(ISTEXT(B537)),LEN(B537)&gt;64,LEN(B537)&lt;&gt;LEN(SUBSTITUTE(B537,"*","")),LEN(B537)&lt;&gt;LEN(SUBSTITUTE(B537,"?","")),LEN(B537)&lt;&gt;LEN(SUBSTITUTE(B537,"~","")),LEN(B537)&lt;&gt;LEN(SUBSTITUTE(B537,"=","")),LEN(B537)&lt;&gt;LEN(SUBSTITUTE(B537,"&lt;","")),LEN(B537)&lt;&gt;LEN(SUBSTITUTE(B537,"&gt;","")))),"IDs: text starting with A–Z, up to 64 characters; do not use *, ?, ~, =, &lt; or &gt;. Example: T-001.",IF(COUNTIFS('Trades'!$A$9:$A$208,B537)&lt;&gt;1,"Parent trade ID must match one Trades row",IF(NOT(ISNUMBER(C537)),"Enter a valid closing date/time",IF(OR(C537&lt;1,C537&gt;2958465),"Enter a valid closing date/time",IF(NOT(ISNUMBER(D537)),"Enter a positive closed quantity",IF(OR(D537&lt;=0,D537&gt;1000000,ROUND(D537,8)&lt;&gt;D537),"Enter a positive closed quantity",IF(NOT(ISNUMBER(INDEX('Trades'!$D$9:$D$208,MATCH(B537,'Trades'!$A$9:$A$208,0)))),"Enter a valid opening date/time",IF(C537&lt;INDEX('Trades'!$D$9:$D$208,MATCH(B537,'Trades'!$A$9:$A$208,0)),"Exit precedes the opening",IF(AND(E537&lt;&gt;"",OR(NOT(ISNUMBER(E537)),E537&lt;=0)),"Enter a positive price or leave blank",IF(AND(F537&lt;&gt;"",NOT(ISNUMBER(F537))),"Gross P&amp;L must be numeric or blank",IF(AND(ISNUMBER(F537),OR(ABS(F537)&gt;1000000000,ROUND(F537,2)&lt;&gt;F537)),"Money: at most 2 decimals; absolute input value ≤ 1,000,000,000.",""))))))))))))))))</x:f>
      </x:c>
      <x:c r="I537" s="29" t="str">
        <x:f>IF(ISNUMBER(D537),ROUND(D537,8),"")</x:f>
      </x:c>
      <x:c r="J537" s="29" t="n">
        <x:f>IF(ISNUMBER(F537),1,0)</x:f>
        <x:v>0</x:v>
      </x:c>
      <x:c r="K537" s="29" t="n">
        <x:f>IF(COUNTA(A537:F537)=0,0,1)</x:f>
        <x:v>0</x:v>
      </x:c>
    </x:row>
    <x:row r="538" ht="36" customHeight="1">
      <x:c r="A538" s="34"/>
      <x:c r="B538" s="34"/>
      <x:c r="C538" s="35"/>
      <x:c r="D538" s="36"/>
      <x:c r="E538" s="36"/>
      <x:c r="F538" s="37"/>
      <x:c r="G538" s="38" t="n">
        <x:f>IF(K538=0,0,IF(H538="",1,-1))</x:f>
        <x:v>0</x:v>
      </x:c>
      <x:c r="H538" s="33" t="str">
        <x:f>IF(K538=0,"",IF(A538="","Enter an exit ID",IF(IF(IFERROR(OR(CODE(UPPER(LEFT(A538,1)))&lt;65,CODE(UPPER(LEFT(A538,1)))&gt;90),TRUE),TRUE,OR(NOT(ISTEXT(A538)),LEN(A538)&gt;64,LEN(A538)&lt;&gt;LEN(SUBSTITUTE(A538,"*","")),LEN(A538)&lt;&gt;LEN(SUBSTITUTE(A538,"?","")),LEN(A538)&lt;&gt;LEN(SUBSTITUTE(A538,"~","")),LEN(A538)&lt;&gt;LEN(SUBSTITUTE(A538,"=","")),LEN(A538)&lt;&gt;LEN(SUBSTITUTE(A538,"&lt;","")),LEN(A538)&lt;&gt;LEN(SUBSTITUTE(A538,"&gt;","")))),"IDs: text starting with A–Z, up to 64 characters; do not use *, ?, ~, =, &lt; or &gt;. Example: T-001.",IF(COUNTIFS('Exits'!$A$9:$A$608,A538)&lt;&gt;1,"Exit ID is duplicated",IF(B538="","Enter the parent trade ID",IF(IF(IFERROR(OR(CODE(UPPER(LEFT(B538,1)))&lt;65,CODE(UPPER(LEFT(B538,1)))&gt;90),TRUE),TRUE,OR(NOT(ISTEXT(B538)),LEN(B538)&gt;64,LEN(B538)&lt;&gt;LEN(SUBSTITUTE(B538,"*","")),LEN(B538)&lt;&gt;LEN(SUBSTITUTE(B538,"?","")),LEN(B538)&lt;&gt;LEN(SUBSTITUTE(B538,"~","")),LEN(B538)&lt;&gt;LEN(SUBSTITUTE(B538,"=","")),LEN(B538)&lt;&gt;LEN(SUBSTITUTE(B538,"&lt;","")),LEN(B538)&lt;&gt;LEN(SUBSTITUTE(B538,"&gt;","")))),"IDs: text starting with A–Z, up to 64 characters; do not use *, ?, ~, =, &lt; or &gt;. Example: T-001.",IF(COUNTIFS('Trades'!$A$9:$A$208,B538)&lt;&gt;1,"Parent trade ID must match one Trades row",IF(NOT(ISNUMBER(C538)),"Enter a valid closing date/time",IF(OR(C538&lt;1,C538&gt;2958465),"Enter a valid closing date/time",IF(NOT(ISNUMBER(D538)),"Enter a positive closed quantity",IF(OR(D538&lt;=0,D538&gt;1000000,ROUND(D538,8)&lt;&gt;D538),"Enter a positive closed quantity",IF(NOT(ISNUMBER(INDEX('Trades'!$D$9:$D$208,MATCH(B538,'Trades'!$A$9:$A$208,0)))),"Enter a valid opening date/time",IF(C538&lt;INDEX('Trades'!$D$9:$D$208,MATCH(B538,'Trades'!$A$9:$A$208,0)),"Exit precedes the opening",IF(AND(E538&lt;&gt;"",OR(NOT(ISNUMBER(E538)),E538&lt;=0)),"Enter a positive price or leave blank",IF(AND(F538&lt;&gt;"",NOT(ISNUMBER(F538))),"Gross P&amp;L must be numeric or blank",IF(AND(ISNUMBER(F538),OR(ABS(F538)&gt;1000000000,ROUND(F538,2)&lt;&gt;F538)),"Money: at most 2 decimals; absolute input value ≤ 1,000,000,000.",""))))))))))))))))</x:f>
      </x:c>
      <x:c r="I538" s="29" t="str">
        <x:f>IF(ISNUMBER(D538),ROUND(D538,8),"")</x:f>
      </x:c>
      <x:c r="J538" s="29" t="n">
        <x:f>IF(ISNUMBER(F538),1,0)</x:f>
        <x:v>0</x:v>
      </x:c>
      <x:c r="K538" s="29" t="n">
        <x:f>IF(COUNTA(A538:F538)=0,0,1)</x:f>
        <x:v>0</x:v>
      </x:c>
    </x:row>
    <x:row r="539" ht="36" customHeight="1">
      <x:c r="A539" s="34"/>
      <x:c r="B539" s="34"/>
      <x:c r="C539" s="35"/>
      <x:c r="D539" s="36"/>
      <x:c r="E539" s="36"/>
      <x:c r="F539" s="37"/>
      <x:c r="G539" s="38" t="n">
        <x:f>IF(K539=0,0,IF(H539="",1,-1))</x:f>
        <x:v>0</x:v>
      </x:c>
      <x:c r="H539" s="33" t="str">
        <x:f>IF(K539=0,"",IF(A539="","Enter an exit ID",IF(IF(IFERROR(OR(CODE(UPPER(LEFT(A539,1)))&lt;65,CODE(UPPER(LEFT(A539,1)))&gt;90),TRUE),TRUE,OR(NOT(ISTEXT(A539)),LEN(A539)&gt;64,LEN(A539)&lt;&gt;LEN(SUBSTITUTE(A539,"*","")),LEN(A539)&lt;&gt;LEN(SUBSTITUTE(A539,"?","")),LEN(A539)&lt;&gt;LEN(SUBSTITUTE(A539,"~","")),LEN(A539)&lt;&gt;LEN(SUBSTITUTE(A539,"=","")),LEN(A539)&lt;&gt;LEN(SUBSTITUTE(A539,"&lt;","")),LEN(A539)&lt;&gt;LEN(SUBSTITUTE(A539,"&gt;","")))),"IDs: text starting with A–Z, up to 64 characters; do not use *, ?, ~, =, &lt; or &gt;. Example: T-001.",IF(COUNTIFS('Exits'!$A$9:$A$608,A539)&lt;&gt;1,"Exit ID is duplicated",IF(B539="","Enter the parent trade ID",IF(IF(IFERROR(OR(CODE(UPPER(LEFT(B539,1)))&lt;65,CODE(UPPER(LEFT(B539,1)))&gt;90),TRUE),TRUE,OR(NOT(ISTEXT(B539)),LEN(B539)&gt;64,LEN(B539)&lt;&gt;LEN(SUBSTITUTE(B539,"*","")),LEN(B539)&lt;&gt;LEN(SUBSTITUTE(B539,"?","")),LEN(B539)&lt;&gt;LEN(SUBSTITUTE(B539,"~","")),LEN(B539)&lt;&gt;LEN(SUBSTITUTE(B539,"=","")),LEN(B539)&lt;&gt;LEN(SUBSTITUTE(B539,"&lt;","")),LEN(B539)&lt;&gt;LEN(SUBSTITUTE(B539,"&gt;","")))),"IDs: text starting with A–Z, up to 64 characters; do not use *, ?, ~, =, &lt; or &gt;. Example: T-001.",IF(COUNTIFS('Trades'!$A$9:$A$208,B539)&lt;&gt;1,"Parent trade ID must match one Trades row",IF(NOT(ISNUMBER(C539)),"Enter a valid closing date/time",IF(OR(C539&lt;1,C539&gt;2958465),"Enter a valid closing date/time",IF(NOT(ISNUMBER(D539)),"Enter a positive closed quantity",IF(OR(D539&lt;=0,D539&gt;1000000,ROUND(D539,8)&lt;&gt;D539),"Enter a positive closed quantity",IF(NOT(ISNUMBER(INDEX('Trades'!$D$9:$D$208,MATCH(B539,'Trades'!$A$9:$A$208,0)))),"Enter a valid opening date/time",IF(C539&lt;INDEX('Trades'!$D$9:$D$208,MATCH(B539,'Trades'!$A$9:$A$208,0)),"Exit precedes the opening",IF(AND(E539&lt;&gt;"",OR(NOT(ISNUMBER(E539)),E539&lt;=0)),"Enter a positive price or leave blank",IF(AND(F539&lt;&gt;"",NOT(ISNUMBER(F539))),"Gross P&amp;L must be numeric or blank",IF(AND(ISNUMBER(F539),OR(ABS(F539)&gt;1000000000,ROUND(F539,2)&lt;&gt;F539)),"Money: at most 2 decimals; absolute input value ≤ 1,000,000,000.",""))))))))))))))))</x:f>
      </x:c>
      <x:c r="I539" s="29" t="str">
        <x:f>IF(ISNUMBER(D539),ROUND(D539,8),"")</x:f>
      </x:c>
      <x:c r="J539" s="29" t="n">
        <x:f>IF(ISNUMBER(F539),1,0)</x:f>
        <x:v>0</x:v>
      </x:c>
      <x:c r="K539" s="29" t="n">
        <x:f>IF(COUNTA(A539:F539)=0,0,1)</x:f>
        <x:v>0</x:v>
      </x:c>
    </x:row>
    <x:row r="540" ht="36" customHeight="1">
      <x:c r="A540" s="34"/>
      <x:c r="B540" s="34"/>
      <x:c r="C540" s="35"/>
      <x:c r="D540" s="36"/>
      <x:c r="E540" s="36"/>
      <x:c r="F540" s="37"/>
      <x:c r="G540" s="38" t="n">
        <x:f>IF(K540=0,0,IF(H540="",1,-1))</x:f>
        <x:v>0</x:v>
      </x:c>
      <x:c r="H540" s="33" t="str">
        <x:f>IF(K540=0,"",IF(A540="","Enter an exit ID",IF(IF(IFERROR(OR(CODE(UPPER(LEFT(A540,1)))&lt;65,CODE(UPPER(LEFT(A540,1)))&gt;90),TRUE),TRUE,OR(NOT(ISTEXT(A540)),LEN(A540)&gt;64,LEN(A540)&lt;&gt;LEN(SUBSTITUTE(A540,"*","")),LEN(A540)&lt;&gt;LEN(SUBSTITUTE(A540,"?","")),LEN(A540)&lt;&gt;LEN(SUBSTITUTE(A540,"~","")),LEN(A540)&lt;&gt;LEN(SUBSTITUTE(A540,"=","")),LEN(A540)&lt;&gt;LEN(SUBSTITUTE(A540,"&lt;","")),LEN(A540)&lt;&gt;LEN(SUBSTITUTE(A540,"&gt;","")))),"IDs: text starting with A–Z, up to 64 characters; do not use *, ?, ~, =, &lt; or &gt;. Example: T-001.",IF(COUNTIFS('Exits'!$A$9:$A$608,A540)&lt;&gt;1,"Exit ID is duplicated",IF(B540="","Enter the parent trade ID",IF(IF(IFERROR(OR(CODE(UPPER(LEFT(B540,1)))&lt;65,CODE(UPPER(LEFT(B540,1)))&gt;90),TRUE),TRUE,OR(NOT(ISTEXT(B540)),LEN(B540)&gt;64,LEN(B540)&lt;&gt;LEN(SUBSTITUTE(B540,"*","")),LEN(B540)&lt;&gt;LEN(SUBSTITUTE(B540,"?","")),LEN(B540)&lt;&gt;LEN(SUBSTITUTE(B540,"~","")),LEN(B540)&lt;&gt;LEN(SUBSTITUTE(B540,"=","")),LEN(B540)&lt;&gt;LEN(SUBSTITUTE(B540,"&lt;","")),LEN(B540)&lt;&gt;LEN(SUBSTITUTE(B540,"&gt;","")))),"IDs: text starting with A–Z, up to 64 characters; do not use *, ?, ~, =, &lt; or &gt;. Example: T-001.",IF(COUNTIFS('Trades'!$A$9:$A$208,B540)&lt;&gt;1,"Parent trade ID must match one Trades row",IF(NOT(ISNUMBER(C540)),"Enter a valid closing date/time",IF(OR(C540&lt;1,C540&gt;2958465),"Enter a valid closing date/time",IF(NOT(ISNUMBER(D540)),"Enter a positive closed quantity",IF(OR(D540&lt;=0,D540&gt;1000000,ROUND(D540,8)&lt;&gt;D540),"Enter a positive closed quantity",IF(NOT(ISNUMBER(INDEX('Trades'!$D$9:$D$208,MATCH(B540,'Trades'!$A$9:$A$208,0)))),"Enter a valid opening date/time",IF(C540&lt;INDEX('Trades'!$D$9:$D$208,MATCH(B540,'Trades'!$A$9:$A$208,0)),"Exit precedes the opening",IF(AND(E540&lt;&gt;"",OR(NOT(ISNUMBER(E540)),E540&lt;=0)),"Enter a positive price or leave blank",IF(AND(F540&lt;&gt;"",NOT(ISNUMBER(F540))),"Gross P&amp;L must be numeric or blank",IF(AND(ISNUMBER(F540),OR(ABS(F540)&gt;1000000000,ROUND(F540,2)&lt;&gt;F540)),"Money: at most 2 decimals; absolute input value ≤ 1,000,000,000.",""))))))))))))))))</x:f>
      </x:c>
      <x:c r="I540" s="29" t="str">
        <x:f>IF(ISNUMBER(D540),ROUND(D540,8),"")</x:f>
      </x:c>
      <x:c r="J540" s="29" t="n">
        <x:f>IF(ISNUMBER(F540),1,0)</x:f>
        <x:v>0</x:v>
      </x:c>
      <x:c r="K540" s="29" t="n">
        <x:f>IF(COUNTA(A540:F540)=0,0,1)</x:f>
        <x:v>0</x:v>
      </x:c>
    </x:row>
    <x:row r="541" ht="36" customHeight="1">
      <x:c r="A541" s="34"/>
      <x:c r="B541" s="34"/>
      <x:c r="C541" s="35"/>
      <x:c r="D541" s="36"/>
      <x:c r="E541" s="36"/>
      <x:c r="F541" s="37"/>
      <x:c r="G541" s="38" t="n">
        <x:f>IF(K541=0,0,IF(H541="",1,-1))</x:f>
        <x:v>0</x:v>
      </x:c>
      <x:c r="H541" s="33" t="str">
        <x:f>IF(K541=0,"",IF(A541="","Enter an exit ID",IF(IF(IFERROR(OR(CODE(UPPER(LEFT(A541,1)))&lt;65,CODE(UPPER(LEFT(A541,1)))&gt;90),TRUE),TRUE,OR(NOT(ISTEXT(A541)),LEN(A541)&gt;64,LEN(A541)&lt;&gt;LEN(SUBSTITUTE(A541,"*","")),LEN(A541)&lt;&gt;LEN(SUBSTITUTE(A541,"?","")),LEN(A541)&lt;&gt;LEN(SUBSTITUTE(A541,"~","")),LEN(A541)&lt;&gt;LEN(SUBSTITUTE(A541,"=","")),LEN(A541)&lt;&gt;LEN(SUBSTITUTE(A541,"&lt;","")),LEN(A541)&lt;&gt;LEN(SUBSTITUTE(A541,"&gt;","")))),"IDs: text starting with A–Z, up to 64 characters; do not use *, ?, ~, =, &lt; or &gt;. Example: T-001.",IF(COUNTIFS('Exits'!$A$9:$A$608,A541)&lt;&gt;1,"Exit ID is duplicated",IF(B541="","Enter the parent trade ID",IF(IF(IFERROR(OR(CODE(UPPER(LEFT(B541,1)))&lt;65,CODE(UPPER(LEFT(B541,1)))&gt;90),TRUE),TRUE,OR(NOT(ISTEXT(B541)),LEN(B541)&gt;64,LEN(B541)&lt;&gt;LEN(SUBSTITUTE(B541,"*","")),LEN(B541)&lt;&gt;LEN(SUBSTITUTE(B541,"?","")),LEN(B541)&lt;&gt;LEN(SUBSTITUTE(B541,"~","")),LEN(B541)&lt;&gt;LEN(SUBSTITUTE(B541,"=","")),LEN(B541)&lt;&gt;LEN(SUBSTITUTE(B541,"&lt;","")),LEN(B541)&lt;&gt;LEN(SUBSTITUTE(B541,"&gt;","")))),"IDs: text starting with A–Z, up to 64 characters; do not use *, ?, ~, =, &lt; or &gt;. Example: T-001.",IF(COUNTIFS('Trades'!$A$9:$A$208,B541)&lt;&gt;1,"Parent trade ID must match one Trades row",IF(NOT(ISNUMBER(C541)),"Enter a valid closing date/time",IF(OR(C541&lt;1,C541&gt;2958465),"Enter a valid closing date/time",IF(NOT(ISNUMBER(D541)),"Enter a positive closed quantity",IF(OR(D541&lt;=0,D541&gt;1000000,ROUND(D541,8)&lt;&gt;D541),"Enter a positive closed quantity",IF(NOT(ISNUMBER(INDEX('Trades'!$D$9:$D$208,MATCH(B541,'Trades'!$A$9:$A$208,0)))),"Enter a valid opening date/time",IF(C541&lt;INDEX('Trades'!$D$9:$D$208,MATCH(B541,'Trades'!$A$9:$A$208,0)),"Exit precedes the opening",IF(AND(E541&lt;&gt;"",OR(NOT(ISNUMBER(E541)),E541&lt;=0)),"Enter a positive price or leave blank",IF(AND(F541&lt;&gt;"",NOT(ISNUMBER(F541))),"Gross P&amp;L must be numeric or blank",IF(AND(ISNUMBER(F541),OR(ABS(F541)&gt;1000000000,ROUND(F541,2)&lt;&gt;F541)),"Money: at most 2 decimals; absolute input value ≤ 1,000,000,000.",""))))))))))))))))</x:f>
      </x:c>
      <x:c r="I541" s="29" t="str">
        <x:f>IF(ISNUMBER(D541),ROUND(D541,8),"")</x:f>
      </x:c>
      <x:c r="J541" s="29" t="n">
        <x:f>IF(ISNUMBER(F541),1,0)</x:f>
        <x:v>0</x:v>
      </x:c>
      <x:c r="K541" s="29" t="n">
        <x:f>IF(COUNTA(A541:F541)=0,0,1)</x:f>
        <x:v>0</x:v>
      </x:c>
    </x:row>
    <x:row r="542" ht="36" customHeight="1">
      <x:c r="A542" s="34"/>
      <x:c r="B542" s="34"/>
      <x:c r="C542" s="35"/>
      <x:c r="D542" s="36"/>
      <x:c r="E542" s="36"/>
      <x:c r="F542" s="37"/>
      <x:c r="G542" s="38" t="n">
        <x:f>IF(K542=0,0,IF(H542="",1,-1))</x:f>
        <x:v>0</x:v>
      </x:c>
      <x:c r="H542" s="33" t="str">
        <x:f>IF(K542=0,"",IF(A542="","Enter an exit ID",IF(IF(IFERROR(OR(CODE(UPPER(LEFT(A542,1)))&lt;65,CODE(UPPER(LEFT(A542,1)))&gt;90),TRUE),TRUE,OR(NOT(ISTEXT(A542)),LEN(A542)&gt;64,LEN(A542)&lt;&gt;LEN(SUBSTITUTE(A542,"*","")),LEN(A542)&lt;&gt;LEN(SUBSTITUTE(A542,"?","")),LEN(A542)&lt;&gt;LEN(SUBSTITUTE(A542,"~","")),LEN(A542)&lt;&gt;LEN(SUBSTITUTE(A542,"=","")),LEN(A542)&lt;&gt;LEN(SUBSTITUTE(A542,"&lt;","")),LEN(A542)&lt;&gt;LEN(SUBSTITUTE(A542,"&gt;","")))),"IDs: text starting with A–Z, up to 64 characters; do not use *, ?, ~, =, &lt; or &gt;. Example: T-001.",IF(COUNTIFS('Exits'!$A$9:$A$608,A542)&lt;&gt;1,"Exit ID is duplicated",IF(B542="","Enter the parent trade ID",IF(IF(IFERROR(OR(CODE(UPPER(LEFT(B542,1)))&lt;65,CODE(UPPER(LEFT(B542,1)))&gt;90),TRUE),TRUE,OR(NOT(ISTEXT(B542)),LEN(B542)&gt;64,LEN(B542)&lt;&gt;LEN(SUBSTITUTE(B542,"*","")),LEN(B542)&lt;&gt;LEN(SUBSTITUTE(B542,"?","")),LEN(B542)&lt;&gt;LEN(SUBSTITUTE(B542,"~","")),LEN(B542)&lt;&gt;LEN(SUBSTITUTE(B542,"=","")),LEN(B542)&lt;&gt;LEN(SUBSTITUTE(B542,"&lt;","")),LEN(B542)&lt;&gt;LEN(SUBSTITUTE(B542,"&gt;","")))),"IDs: text starting with A–Z, up to 64 characters; do not use *, ?, ~, =, &lt; or &gt;. Example: T-001.",IF(COUNTIFS('Trades'!$A$9:$A$208,B542)&lt;&gt;1,"Parent trade ID must match one Trades row",IF(NOT(ISNUMBER(C542)),"Enter a valid closing date/time",IF(OR(C542&lt;1,C542&gt;2958465),"Enter a valid closing date/time",IF(NOT(ISNUMBER(D542)),"Enter a positive closed quantity",IF(OR(D542&lt;=0,D542&gt;1000000,ROUND(D542,8)&lt;&gt;D542),"Enter a positive closed quantity",IF(NOT(ISNUMBER(INDEX('Trades'!$D$9:$D$208,MATCH(B542,'Trades'!$A$9:$A$208,0)))),"Enter a valid opening date/time",IF(C542&lt;INDEX('Trades'!$D$9:$D$208,MATCH(B542,'Trades'!$A$9:$A$208,0)),"Exit precedes the opening",IF(AND(E542&lt;&gt;"",OR(NOT(ISNUMBER(E542)),E542&lt;=0)),"Enter a positive price or leave blank",IF(AND(F542&lt;&gt;"",NOT(ISNUMBER(F542))),"Gross P&amp;L must be numeric or blank",IF(AND(ISNUMBER(F542),OR(ABS(F542)&gt;1000000000,ROUND(F542,2)&lt;&gt;F542)),"Money: at most 2 decimals; absolute input value ≤ 1,000,000,000.",""))))))))))))))))</x:f>
      </x:c>
      <x:c r="I542" s="29" t="str">
        <x:f>IF(ISNUMBER(D542),ROUND(D542,8),"")</x:f>
      </x:c>
      <x:c r="J542" s="29" t="n">
        <x:f>IF(ISNUMBER(F542),1,0)</x:f>
        <x:v>0</x:v>
      </x:c>
      <x:c r="K542" s="29" t="n">
        <x:f>IF(COUNTA(A542:F542)=0,0,1)</x:f>
        <x:v>0</x:v>
      </x:c>
    </x:row>
    <x:row r="543" ht="36" customHeight="1">
      <x:c r="A543" s="34"/>
      <x:c r="B543" s="34"/>
      <x:c r="C543" s="35"/>
      <x:c r="D543" s="36"/>
      <x:c r="E543" s="36"/>
      <x:c r="F543" s="37"/>
      <x:c r="G543" s="38" t="n">
        <x:f>IF(K543=0,0,IF(H543="",1,-1))</x:f>
        <x:v>0</x:v>
      </x:c>
      <x:c r="H543" s="33" t="str">
        <x:f>IF(K543=0,"",IF(A543="","Enter an exit ID",IF(IF(IFERROR(OR(CODE(UPPER(LEFT(A543,1)))&lt;65,CODE(UPPER(LEFT(A543,1)))&gt;90),TRUE),TRUE,OR(NOT(ISTEXT(A543)),LEN(A543)&gt;64,LEN(A543)&lt;&gt;LEN(SUBSTITUTE(A543,"*","")),LEN(A543)&lt;&gt;LEN(SUBSTITUTE(A543,"?","")),LEN(A543)&lt;&gt;LEN(SUBSTITUTE(A543,"~","")),LEN(A543)&lt;&gt;LEN(SUBSTITUTE(A543,"=","")),LEN(A543)&lt;&gt;LEN(SUBSTITUTE(A543,"&lt;","")),LEN(A543)&lt;&gt;LEN(SUBSTITUTE(A543,"&gt;","")))),"IDs: text starting with A–Z, up to 64 characters; do not use *, ?, ~, =, &lt; or &gt;. Example: T-001.",IF(COUNTIFS('Exits'!$A$9:$A$608,A543)&lt;&gt;1,"Exit ID is duplicated",IF(B543="","Enter the parent trade ID",IF(IF(IFERROR(OR(CODE(UPPER(LEFT(B543,1)))&lt;65,CODE(UPPER(LEFT(B543,1)))&gt;90),TRUE),TRUE,OR(NOT(ISTEXT(B543)),LEN(B543)&gt;64,LEN(B543)&lt;&gt;LEN(SUBSTITUTE(B543,"*","")),LEN(B543)&lt;&gt;LEN(SUBSTITUTE(B543,"?","")),LEN(B543)&lt;&gt;LEN(SUBSTITUTE(B543,"~","")),LEN(B543)&lt;&gt;LEN(SUBSTITUTE(B543,"=","")),LEN(B543)&lt;&gt;LEN(SUBSTITUTE(B543,"&lt;","")),LEN(B543)&lt;&gt;LEN(SUBSTITUTE(B543,"&gt;","")))),"IDs: text starting with A–Z, up to 64 characters; do not use *, ?, ~, =, &lt; or &gt;. Example: T-001.",IF(COUNTIFS('Trades'!$A$9:$A$208,B543)&lt;&gt;1,"Parent trade ID must match one Trades row",IF(NOT(ISNUMBER(C543)),"Enter a valid closing date/time",IF(OR(C543&lt;1,C543&gt;2958465),"Enter a valid closing date/time",IF(NOT(ISNUMBER(D543)),"Enter a positive closed quantity",IF(OR(D543&lt;=0,D543&gt;1000000,ROUND(D543,8)&lt;&gt;D543),"Enter a positive closed quantity",IF(NOT(ISNUMBER(INDEX('Trades'!$D$9:$D$208,MATCH(B543,'Trades'!$A$9:$A$208,0)))),"Enter a valid opening date/time",IF(C543&lt;INDEX('Trades'!$D$9:$D$208,MATCH(B543,'Trades'!$A$9:$A$208,0)),"Exit precedes the opening",IF(AND(E543&lt;&gt;"",OR(NOT(ISNUMBER(E543)),E543&lt;=0)),"Enter a positive price or leave blank",IF(AND(F543&lt;&gt;"",NOT(ISNUMBER(F543))),"Gross P&amp;L must be numeric or blank",IF(AND(ISNUMBER(F543),OR(ABS(F543)&gt;1000000000,ROUND(F543,2)&lt;&gt;F543)),"Money: at most 2 decimals; absolute input value ≤ 1,000,000,000.",""))))))))))))))))</x:f>
      </x:c>
      <x:c r="I543" s="29" t="str">
        <x:f>IF(ISNUMBER(D543),ROUND(D543,8),"")</x:f>
      </x:c>
      <x:c r="J543" s="29" t="n">
        <x:f>IF(ISNUMBER(F543),1,0)</x:f>
        <x:v>0</x:v>
      </x:c>
      <x:c r="K543" s="29" t="n">
        <x:f>IF(COUNTA(A543:F543)=0,0,1)</x:f>
        <x:v>0</x:v>
      </x:c>
    </x:row>
    <x:row r="544" ht="36" customHeight="1">
      <x:c r="A544" s="34"/>
      <x:c r="B544" s="34"/>
      <x:c r="C544" s="35"/>
      <x:c r="D544" s="36"/>
      <x:c r="E544" s="36"/>
      <x:c r="F544" s="37"/>
      <x:c r="G544" s="38" t="n">
        <x:f>IF(K544=0,0,IF(H544="",1,-1))</x:f>
        <x:v>0</x:v>
      </x:c>
      <x:c r="H544" s="33" t="str">
        <x:f>IF(K544=0,"",IF(A544="","Enter an exit ID",IF(IF(IFERROR(OR(CODE(UPPER(LEFT(A544,1)))&lt;65,CODE(UPPER(LEFT(A544,1)))&gt;90),TRUE),TRUE,OR(NOT(ISTEXT(A544)),LEN(A544)&gt;64,LEN(A544)&lt;&gt;LEN(SUBSTITUTE(A544,"*","")),LEN(A544)&lt;&gt;LEN(SUBSTITUTE(A544,"?","")),LEN(A544)&lt;&gt;LEN(SUBSTITUTE(A544,"~","")),LEN(A544)&lt;&gt;LEN(SUBSTITUTE(A544,"=","")),LEN(A544)&lt;&gt;LEN(SUBSTITUTE(A544,"&lt;","")),LEN(A544)&lt;&gt;LEN(SUBSTITUTE(A544,"&gt;","")))),"IDs: text starting with A–Z, up to 64 characters; do not use *, ?, ~, =, &lt; or &gt;. Example: T-001.",IF(COUNTIFS('Exits'!$A$9:$A$608,A544)&lt;&gt;1,"Exit ID is duplicated",IF(B544="","Enter the parent trade ID",IF(IF(IFERROR(OR(CODE(UPPER(LEFT(B544,1)))&lt;65,CODE(UPPER(LEFT(B544,1)))&gt;90),TRUE),TRUE,OR(NOT(ISTEXT(B544)),LEN(B544)&gt;64,LEN(B544)&lt;&gt;LEN(SUBSTITUTE(B544,"*","")),LEN(B544)&lt;&gt;LEN(SUBSTITUTE(B544,"?","")),LEN(B544)&lt;&gt;LEN(SUBSTITUTE(B544,"~","")),LEN(B544)&lt;&gt;LEN(SUBSTITUTE(B544,"=","")),LEN(B544)&lt;&gt;LEN(SUBSTITUTE(B544,"&lt;","")),LEN(B544)&lt;&gt;LEN(SUBSTITUTE(B544,"&gt;","")))),"IDs: text starting with A–Z, up to 64 characters; do not use *, ?, ~, =, &lt; or &gt;. Example: T-001.",IF(COUNTIFS('Trades'!$A$9:$A$208,B544)&lt;&gt;1,"Parent trade ID must match one Trades row",IF(NOT(ISNUMBER(C544)),"Enter a valid closing date/time",IF(OR(C544&lt;1,C544&gt;2958465),"Enter a valid closing date/time",IF(NOT(ISNUMBER(D544)),"Enter a positive closed quantity",IF(OR(D544&lt;=0,D544&gt;1000000,ROUND(D544,8)&lt;&gt;D544),"Enter a positive closed quantity",IF(NOT(ISNUMBER(INDEX('Trades'!$D$9:$D$208,MATCH(B544,'Trades'!$A$9:$A$208,0)))),"Enter a valid opening date/time",IF(C544&lt;INDEX('Trades'!$D$9:$D$208,MATCH(B544,'Trades'!$A$9:$A$208,0)),"Exit precedes the opening",IF(AND(E544&lt;&gt;"",OR(NOT(ISNUMBER(E544)),E544&lt;=0)),"Enter a positive price or leave blank",IF(AND(F544&lt;&gt;"",NOT(ISNUMBER(F544))),"Gross P&amp;L must be numeric or blank",IF(AND(ISNUMBER(F544),OR(ABS(F544)&gt;1000000000,ROUND(F544,2)&lt;&gt;F544)),"Money: at most 2 decimals; absolute input value ≤ 1,000,000,000.",""))))))))))))))))</x:f>
      </x:c>
      <x:c r="I544" s="29" t="str">
        <x:f>IF(ISNUMBER(D544),ROUND(D544,8),"")</x:f>
      </x:c>
      <x:c r="J544" s="29" t="n">
        <x:f>IF(ISNUMBER(F544),1,0)</x:f>
        <x:v>0</x:v>
      </x:c>
      <x:c r="K544" s="29" t="n">
        <x:f>IF(COUNTA(A544:F544)=0,0,1)</x:f>
        <x:v>0</x:v>
      </x:c>
    </x:row>
    <x:row r="545" ht="36" customHeight="1">
      <x:c r="A545" s="34"/>
      <x:c r="B545" s="34"/>
      <x:c r="C545" s="35"/>
      <x:c r="D545" s="36"/>
      <x:c r="E545" s="36"/>
      <x:c r="F545" s="37"/>
      <x:c r="G545" s="38" t="n">
        <x:f>IF(K545=0,0,IF(H545="",1,-1))</x:f>
        <x:v>0</x:v>
      </x:c>
      <x:c r="H545" s="33" t="str">
        <x:f>IF(K545=0,"",IF(A545="","Enter an exit ID",IF(IF(IFERROR(OR(CODE(UPPER(LEFT(A545,1)))&lt;65,CODE(UPPER(LEFT(A545,1)))&gt;90),TRUE),TRUE,OR(NOT(ISTEXT(A545)),LEN(A545)&gt;64,LEN(A545)&lt;&gt;LEN(SUBSTITUTE(A545,"*","")),LEN(A545)&lt;&gt;LEN(SUBSTITUTE(A545,"?","")),LEN(A545)&lt;&gt;LEN(SUBSTITUTE(A545,"~","")),LEN(A545)&lt;&gt;LEN(SUBSTITUTE(A545,"=","")),LEN(A545)&lt;&gt;LEN(SUBSTITUTE(A545,"&lt;","")),LEN(A545)&lt;&gt;LEN(SUBSTITUTE(A545,"&gt;","")))),"IDs: text starting with A–Z, up to 64 characters; do not use *, ?, ~, =, &lt; or &gt;. Example: T-001.",IF(COUNTIFS('Exits'!$A$9:$A$608,A545)&lt;&gt;1,"Exit ID is duplicated",IF(B545="","Enter the parent trade ID",IF(IF(IFERROR(OR(CODE(UPPER(LEFT(B545,1)))&lt;65,CODE(UPPER(LEFT(B545,1)))&gt;90),TRUE),TRUE,OR(NOT(ISTEXT(B545)),LEN(B545)&gt;64,LEN(B545)&lt;&gt;LEN(SUBSTITUTE(B545,"*","")),LEN(B545)&lt;&gt;LEN(SUBSTITUTE(B545,"?","")),LEN(B545)&lt;&gt;LEN(SUBSTITUTE(B545,"~","")),LEN(B545)&lt;&gt;LEN(SUBSTITUTE(B545,"=","")),LEN(B545)&lt;&gt;LEN(SUBSTITUTE(B545,"&lt;","")),LEN(B545)&lt;&gt;LEN(SUBSTITUTE(B545,"&gt;","")))),"IDs: text starting with A–Z, up to 64 characters; do not use *, ?, ~, =, &lt; or &gt;. Example: T-001.",IF(COUNTIFS('Trades'!$A$9:$A$208,B545)&lt;&gt;1,"Parent trade ID must match one Trades row",IF(NOT(ISNUMBER(C545)),"Enter a valid closing date/time",IF(OR(C545&lt;1,C545&gt;2958465),"Enter a valid closing date/time",IF(NOT(ISNUMBER(D545)),"Enter a positive closed quantity",IF(OR(D545&lt;=0,D545&gt;1000000,ROUND(D545,8)&lt;&gt;D545),"Enter a positive closed quantity",IF(NOT(ISNUMBER(INDEX('Trades'!$D$9:$D$208,MATCH(B545,'Trades'!$A$9:$A$208,0)))),"Enter a valid opening date/time",IF(C545&lt;INDEX('Trades'!$D$9:$D$208,MATCH(B545,'Trades'!$A$9:$A$208,0)),"Exit precedes the opening",IF(AND(E545&lt;&gt;"",OR(NOT(ISNUMBER(E545)),E545&lt;=0)),"Enter a positive price or leave blank",IF(AND(F545&lt;&gt;"",NOT(ISNUMBER(F545))),"Gross P&amp;L must be numeric or blank",IF(AND(ISNUMBER(F545),OR(ABS(F545)&gt;1000000000,ROUND(F545,2)&lt;&gt;F545)),"Money: at most 2 decimals; absolute input value ≤ 1,000,000,000.",""))))))))))))))))</x:f>
      </x:c>
      <x:c r="I545" s="29" t="str">
        <x:f>IF(ISNUMBER(D545),ROUND(D545,8),"")</x:f>
      </x:c>
      <x:c r="J545" s="29" t="n">
        <x:f>IF(ISNUMBER(F545),1,0)</x:f>
        <x:v>0</x:v>
      </x:c>
      <x:c r="K545" s="29" t="n">
        <x:f>IF(COUNTA(A545:F545)=0,0,1)</x:f>
        <x:v>0</x:v>
      </x:c>
    </x:row>
    <x:row r="546" ht="36" customHeight="1">
      <x:c r="A546" s="34"/>
      <x:c r="B546" s="34"/>
      <x:c r="C546" s="35"/>
      <x:c r="D546" s="36"/>
      <x:c r="E546" s="36"/>
      <x:c r="F546" s="37"/>
      <x:c r="G546" s="38" t="n">
        <x:f>IF(K546=0,0,IF(H546="",1,-1))</x:f>
        <x:v>0</x:v>
      </x:c>
      <x:c r="H546" s="33" t="str">
        <x:f>IF(K546=0,"",IF(A546="","Enter an exit ID",IF(IF(IFERROR(OR(CODE(UPPER(LEFT(A546,1)))&lt;65,CODE(UPPER(LEFT(A546,1)))&gt;90),TRUE),TRUE,OR(NOT(ISTEXT(A546)),LEN(A546)&gt;64,LEN(A546)&lt;&gt;LEN(SUBSTITUTE(A546,"*","")),LEN(A546)&lt;&gt;LEN(SUBSTITUTE(A546,"?","")),LEN(A546)&lt;&gt;LEN(SUBSTITUTE(A546,"~","")),LEN(A546)&lt;&gt;LEN(SUBSTITUTE(A546,"=","")),LEN(A546)&lt;&gt;LEN(SUBSTITUTE(A546,"&lt;","")),LEN(A546)&lt;&gt;LEN(SUBSTITUTE(A546,"&gt;","")))),"IDs: text starting with A–Z, up to 64 characters; do not use *, ?, ~, =, &lt; or &gt;. Example: T-001.",IF(COUNTIFS('Exits'!$A$9:$A$608,A546)&lt;&gt;1,"Exit ID is duplicated",IF(B546="","Enter the parent trade ID",IF(IF(IFERROR(OR(CODE(UPPER(LEFT(B546,1)))&lt;65,CODE(UPPER(LEFT(B546,1)))&gt;90),TRUE),TRUE,OR(NOT(ISTEXT(B546)),LEN(B546)&gt;64,LEN(B546)&lt;&gt;LEN(SUBSTITUTE(B546,"*","")),LEN(B546)&lt;&gt;LEN(SUBSTITUTE(B546,"?","")),LEN(B546)&lt;&gt;LEN(SUBSTITUTE(B546,"~","")),LEN(B546)&lt;&gt;LEN(SUBSTITUTE(B546,"=","")),LEN(B546)&lt;&gt;LEN(SUBSTITUTE(B546,"&lt;","")),LEN(B546)&lt;&gt;LEN(SUBSTITUTE(B546,"&gt;","")))),"IDs: text starting with A–Z, up to 64 characters; do not use *, ?, ~, =, &lt; or &gt;. Example: T-001.",IF(COUNTIFS('Trades'!$A$9:$A$208,B546)&lt;&gt;1,"Parent trade ID must match one Trades row",IF(NOT(ISNUMBER(C546)),"Enter a valid closing date/time",IF(OR(C546&lt;1,C546&gt;2958465),"Enter a valid closing date/time",IF(NOT(ISNUMBER(D546)),"Enter a positive closed quantity",IF(OR(D546&lt;=0,D546&gt;1000000,ROUND(D546,8)&lt;&gt;D546),"Enter a positive closed quantity",IF(NOT(ISNUMBER(INDEX('Trades'!$D$9:$D$208,MATCH(B546,'Trades'!$A$9:$A$208,0)))),"Enter a valid opening date/time",IF(C546&lt;INDEX('Trades'!$D$9:$D$208,MATCH(B546,'Trades'!$A$9:$A$208,0)),"Exit precedes the opening",IF(AND(E546&lt;&gt;"",OR(NOT(ISNUMBER(E546)),E546&lt;=0)),"Enter a positive price or leave blank",IF(AND(F546&lt;&gt;"",NOT(ISNUMBER(F546))),"Gross P&amp;L must be numeric or blank",IF(AND(ISNUMBER(F546),OR(ABS(F546)&gt;1000000000,ROUND(F546,2)&lt;&gt;F546)),"Money: at most 2 decimals; absolute input value ≤ 1,000,000,000.",""))))))))))))))))</x:f>
      </x:c>
      <x:c r="I546" s="29" t="str">
        <x:f>IF(ISNUMBER(D546),ROUND(D546,8),"")</x:f>
      </x:c>
      <x:c r="J546" s="29" t="n">
        <x:f>IF(ISNUMBER(F546),1,0)</x:f>
        <x:v>0</x:v>
      </x:c>
      <x:c r="K546" s="29" t="n">
        <x:f>IF(COUNTA(A546:F546)=0,0,1)</x:f>
        <x:v>0</x:v>
      </x:c>
    </x:row>
    <x:row r="547" ht="36" customHeight="1">
      <x:c r="A547" s="34"/>
      <x:c r="B547" s="34"/>
      <x:c r="C547" s="35"/>
      <x:c r="D547" s="36"/>
      <x:c r="E547" s="36"/>
      <x:c r="F547" s="37"/>
      <x:c r="G547" s="38" t="n">
        <x:f>IF(K547=0,0,IF(H547="",1,-1))</x:f>
        <x:v>0</x:v>
      </x:c>
      <x:c r="H547" s="33" t="str">
        <x:f>IF(K547=0,"",IF(A547="","Enter an exit ID",IF(IF(IFERROR(OR(CODE(UPPER(LEFT(A547,1)))&lt;65,CODE(UPPER(LEFT(A547,1)))&gt;90),TRUE),TRUE,OR(NOT(ISTEXT(A547)),LEN(A547)&gt;64,LEN(A547)&lt;&gt;LEN(SUBSTITUTE(A547,"*","")),LEN(A547)&lt;&gt;LEN(SUBSTITUTE(A547,"?","")),LEN(A547)&lt;&gt;LEN(SUBSTITUTE(A547,"~","")),LEN(A547)&lt;&gt;LEN(SUBSTITUTE(A547,"=","")),LEN(A547)&lt;&gt;LEN(SUBSTITUTE(A547,"&lt;","")),LEN(A547)&lt;&gt;LEN(SUBSTITUTE(A547,"&gt;","")))),"IDs: text starting with A–Z, up to 64 characters; do not use *, ?, ~, =, &lt; or &gt;. Example: T-001.",IF(COUNTIFS('Exits'!$A$9:$A$608,A547)&lt;&gt;1,"Exit ID is duplicated",IF(B547="","Enter the parent trade ID",IF(IF(IFERROR(OR(CODE(UPPER(LEFT(B547,1)))&lt;65,CODE(UPPER(LEFT(B547,1)))&gt;90),TRUE),TRUE,OR(NOT(ISTEXT(B547)),LEN(B547)&gt;64,LEN(B547)&lt;&gt;LEN(SUBSTITUTE(B547,"*","")),LEN(B547)&lt;&gt;LEN(SUBSTITUTE(B547,"?","")),LEN(B547)&lt;&gt;LEN(SUBSTITUTE(B547,"~","")),LEN(B547)&lt;&gt;LEN(SUBSTITUTE(B547,"=","")),LEN(B547)&lt;&gt;LEN(SUBSTITUTE(B547,"&lt;","")),LEN(B547)&lt;&gt;LEN(SUBSTITUTE(B547,"&gt;","")))),"IDs: text starting with A–Z, up to 64 characters; do not use *, ?, ~, =, &lt; or &gt;. Example: T-001.",IF(COUNTIFS('Trades'!$A$9:$A$208,B547)&lt;&gt;1,"Parent trade ID must match one Trades row",IF(NOT(ISNUMBER(C547)),"Enter a valid closing date/time",IF(OR(C547&lt;1,C547&gt;2958465),"Enter a valid closing date/time",IF(NOT(ISNUMBER(D547)),"Enter a positive closed quantity",IF(OR(D547&lt;=0,D547&gt;1000000,ROUND(D547,8)&lt;&gt;D547),"Enter a positive closed quantity",IF(NOT(ISNUMBER(INDEX('Trades'!$D$9:$D$208,MATCH(B547,'Trades'!$A$9:$A$208,0)))),"Enter a valid opening date/time",IF(C547&lt;INDEX('Trades'!$D$9:$D$208,MATCH(B547,'Trades'!$A$9:$A$208,0)),"Exit precedes the opening",IF(AND(E547&lt;&gt;"",OR(NOT(ISNUMBER(E547)),E547&lt;=0)),"Enter a positive price or leave blank",IF(AND(F547&lt;&gt;"",NOT(ISNUMBER(F547))),"Gross P&amp;L must be numeric or blank",IF(AND(ISNUMBER(F547),OR(ABS(F547)&gt;1000000000,ROUND(F547,2)&lt;&gt;F547)),"Money: at most 2 decimals; absolute input value ≤ 1,000,000,000.",""))))))))))))))))</x:f>
      </x:c>
      <x:c r="I547" s="29" t="str">
        <x:f>IF(ISNUMBER(D547),ROUND(D547,8),"")</x:f>
      </x:c>
      <x:c r="J547" s="29" t="n">
        <x:f>IF(ISNUMBER(F547),1,0)</x:f>
        <x:v>0</x:v>
      </x:c>
      <x:c r="K547" s="29" t="n">
        <x:f>IF(COUNTA(A547:F547)=0,0,1)</x:f>
        <x:v>0</x:v>
      </x:c>
    </x:row>
    <x:row r="548" ht="36" customHeight="1">
      <x:c r="A548" s="34"/>
      <x:c r="B548" s="34"/>
      <x:c r="C548" s="35"/>
      <x:c r="D548" s="36"/>
      <x:c r="E548" s="36"/>
      <x:c r="F548" s="37"/>
      <x:c r="G548" s="38" t="n">
        <x:f>IF(K548=0,0,IF(H548="",1,-1))</x:f>
        <x:v>0</x:v>
      </x:c>
      <x:c r="H548" s="33" t="str">
        <x:f>IF(K548=0,"",IF(A548="","Enter an exit ID",IF(IF(IFERROR(OR(CODE(UPPER(LEFT(A548,1)))&lt;65,CODE(UPPER(LEFT(A548,1)))&gt;90),TRUE),TRUE,OR(NOT(ISTEXT(A548)),LEN(A548)&gt;64,LEN(A548)&lt;&gt;LEN(SUBSTITUTE(A548,"*","")),LEN(A548)&lt;&gt;LEN(SUBSTITUTE(A548,"?","")),LEN(A548)&lt;&gt;LEN(SUBSTITUTE(A548,"~","")),LEN(A548)&lt;&gt;LEN(SUBSTITUTE(A548,"=","")),LEN(A548)&lt;&gt;LEN(SUBSTITUTE(A548,"&lt;","")),LEN(A548)&lt;&gt;LEN(SUBSTITUTE(A548,"&gt;","")))),"IDs: text starting with A–Z, up to 64 characters; do not use *, ?, ~, =, &lt; or &gt;. Example: T-001.",IF(COUNTIFS('Exits'!$A$9:$A$608,A548)&lt;&gt;1,"Exit ID is duplicated",IF(B548="","Enter the parent trade ID",IF(IF(IFERROR(OR(CODE(UPPER(LEFT(B548,1)))&lt;65,CODE(UPPER(LEFT(B548,1)))&gt;90),TRUE),TRUE,OR(NOT(ISTEXT(B548)),LEN(B548)&gt;64,LEN(B548)&lt;&gt;LEN(SUBSTITUTE(B548,"*","")),LEN(B548)&lt;&gt;LEN(SUBSTITUTE(B548,"?","")),LEN(B548)&lt;&gt;LEN(SUBSTITUTE(B548,"~","")),LEN(B548)&lt;&gt;LEN(SUBSTITUTE(B548,"=","")),LEN(B548)&lt;&gt;LEN(SUBSTITUTE(B548,"&lt;","")),LEN(B548)&lt;&gt;LEN(SUBSTITUTE(B548,"&gt;","")))),"IDs: text starting with A–Z, up to 64 characters; do not use *, ?, ~, =, &lt; or &gt;. Example: T-001.",IF(COUNTIFS('Trades'!$A$9:$A$208,B548)&lt;&gt;1,"Parent trade ID must match one Trades row",IF(NOT(ISNUMBER(C548)),"Enter a valid closing date/time",IF(OR(C548&lt;1,C548&gt;2958465),"Enter a valid closing date/time",IF(NOT(ISNUMBER(D548)),"Enter a positive closed quantity",IF(OR(D548&lt;=0,D548&gt;1000000,ROUND(D548,8)&lt;&gt;D548),"Enter a positive closed quantity",IF(NOT(ISNUMBER(INDEX('Trades'!$D$9:$D$208,MATCH(B548,'Trades'!$A$9:$A$208,0)))),"Enter a valid opening date/time",IF(C548&lt;INDEX('Trades'!$D$9:$D$208,MATCH(B548,'Trades'!$A$9:$A$208,0)),"Exit precedes the opening",IF(AND(E548&lt;&gt;"",OR(NOT(ISNUMBER(E548)),E548&lt;=0)),"Enter a positive price or leave blank",IF(AND(F548&lt;&gt;"",NOT(ISNUMBER(F548))),"Gross P&amp;L must be numeric or blank",IF(AND(ISNUMBER(F548),OR(ABS(F548)&gt;1000000000,ROUND(F548,2)&lt;&gt;F548)),"Money: at most 2 decimals; absolute input value ≤ 1,000,000,000.",""))))))))))))))))</x:f>
      </x:c>
      <x:c r="I548" s="29" t="str">
        <x:f>IF(ISNUMBER(D548),ROUND(D548,8),"")</x:f>
      </x:c>
      <x:c r="J548" s="29" t="n">
        <x:f>IF(ISNUMBER(F548),1,0)</x:f>
        <x:v>0</x:v>
      </x:c>
      <x:c r="K548" s="29" t="n">
        <x:f>IF(COUNTA(A548:F548)=0,0,1)</x:f>
        <x:v>0</x:v>
      </x:c>
    </x:row>
    <x:row r="549" ht="36" customHeight="1">
      <x:c r="A549" s="34"/>
      <x:c r="B549" s="34"/>
      <x:c r="C549" s="35"/>
      <x:c r="D549" s="36"/>
      <x:c r="E549" s="36"/>
      <x:c r="F549" s="37"/>
      <x:c r="G549" s="38" t="n">
        <x:f>IF(K549=0,0,IF(H549="",1,-1))</x:f>
        <x:v>0</x:v>
      </x:c>
      <x:c r="H549" s="33" t="str">
        <x:f>IF(K549=0,"",IF(A549="","Enter an exit ID",IF(IF(IFERROR(OR(CODE(UPPER(LEFT(A549,1)))&lt;65,CODE(UPPER(LEFT(A549,1)))&gt;90),TRUE),TRUE,OR(NOT(ISTEXT(A549)),LEN(A549)&gt;64,LEN(A549)&lt;&gt;LEN(SUBSTITUTE(A549,"*","")),LEN(A549)&lt;&gt;LEN(SUBSTITUTE(A549,"?","")),LEN(A549)&lt;&gt;LEN(SUBSTITUTE(A549,"~","")),LEN(A549)&lt;&gt;LEN(SUBSTITUTE(A549,"=","")),LEN(A549)&lt;&gt;LEN(SUBSTITUTE(A549,"&lt;","")),LEN(A549)&lt;&gt;LEN(SUBSTITUTE(A549,"&gt;","")))),"IDs: text starting with A–Z, up to 64 characters; do not use *, ?, ~, =, &lt; or &gt;. Example: T-001.",IF(COUNTIFS('Exits'!$A$9:$A$608,A549)&lt;&gt;1,"Exit ID is duplicated",IF(B549="","Enter the parent trade ID",IF(IF(IFERROR(OR(CODE(UPPER(LEFT(B549,1)))&lt;65,CODE(UPPER(LEFT(B549,1)))&gt;90),TRUE),TRUE,OR(NOT(ISTEXT(B549)),LEN(B549)&gt;64,LEN(B549)&lt;&gt;LEN(SUBSTITUTE(B549,"*","")),LEN(B549)&lt;&gt;LEN(SUBSTITUTE(B549,"?","")),LEN(B549)&lt;&gt;LEN(SUBSTITUTE(B549,"~","")),LEN(B549)&lt;&gt;LEN(SUBSTITUTE(B549,"=","")),LEN(B549)&lt;&gt;LEN(SUBSTITUTE(B549,"&lt;","")),LEN(B549)&lt;&gt;LEN(SUBSTITUTE(B549,"&gt;","")))),"IDs: text starting with A–Z, up to 64 characters; do not use *, ?, ~, =, &lt; or &gt;. Example: T-001.",IF(COUNTIFS('Trades'!$A$9:$A$208,B549)&lt;&gt;1,"Parent trade ID must match one Trades row",IF(NOT(ISNUMBER(C549)),"Enter a valid closing date/time",IF(OR(C549&lt;1,C549&gt;2958465),"Enter a valid closing date/time",IF(NOT(ISNUMBER(D549)),"Enter a positive closed quantity",IF(OR(D549&lt;=0,D549&gt;1000000,ROUND(D549,8)&lt;&gt;D549),"Enter a positive closed quantity",IF(NOT(ISNUMBER(INDEX('Trades'!$D$9:$D$208,MATCH(B549,'Trades'!$A$9:$A$208,0)))),"Enter a valid opening date/time",IF(C549&lt;INDEX('Trades'!$D$9:$D$208,MATCH(B549,'Trades'!$A$9:$A$208,0)),"Exit precedes the opening",IF(AND(E549&lt;&gt;"",OR(NOT(ISNUMBER(E549)),E549&lt;=0)),"Enter a positive price or leave blank",IF(AND(F549&lt;&gt;"",NOT(ISNUMBER(F549))),"Gross P&amp;L must be numeric or blank",IF(AND(ISNUMBER(F549),OR(ABS(F549)&gt;1000000000,ROUND(F549,2)&lt;&gt;F549)),"Money: at most 2 decimals; absolute input value ≤ 1,000,000,000.",""))))))))))))))))</x:f>
      </x:c>
      <x:c r="I549" s="29" t="str">
        <x:f>IF(ISNUMBER(D549),ROUND(D549,8),"")</x:f>
      </x:c>
      <x:c r="J549" s="29" t="n">
        <x:f>IF(ISNUMBER(F549),1,0)</x:f>
        <x:v>0</x:v>
      </x:c>
      <x:c r="K549" s="29" t="n">
        <x:f>IF(COUNTA(A549:F549)=0,0,1)</x:f>
        <x:v>0</x:v>
      </x:c>
    </x:row>
    <x:row r="550" ht="36" customHeight="1">
      <x:c r="A550" s="34"/>
      <x:c r="B550" s="34"/>
      <x:c r="C550" s="35"/>
      <x:c r="D550" s="36"/>
      <x:c r="E550" s="36"/>
      <x:c r="F550" s="37"/>
      <x:c r="G550" s="38" t="n">
        <x:f>IF(K550=0,0,IF(H550="",1,-1))</x:f>
        <x:v>0</x:v>
      </x:c>
      <x:c r="H550" s="33" t="str">
        <x:f>IF(K550=0,"",IF(A550="","Enter an exit ID",IF(IF(IFERROR(OR(CODE(UPPER(LEFT(A550,1)))&lt;65,CODE(UPPER(LEFT(A550,1)))&gt;90),TRUE),TRUE,OR(NOT(ISTEXT(A550)),LEN(A550)&gt;64,LEN(A550)&lt;&gt;LEN(SUBSTITUTE(A550,"*","")),LEN(A550)&lt;&gt;LEN(SUBSTITUTE(A550,"?","")),LEN(A550)&lt;&gt;LEN(SUBSTITUTE(A550,"~","")),LEN(A550)&lt;&gt;LEN(SUBSTITUTE(A550,"=","")),LEN(A550)&lt;&gt;LEN(SUBSTITUTE(A550,"&lt;","")),LEN(A550)&lt;&gt;LEN(SUBSTITUTE(A550,"&gt;","")))),"IDs: text starting with A–Z, up to 64 characters; do not use *, ?, ~, =, &lt; or &gt;. Example: T-001.",IF(COUNTIFS('Exits'!$A$9:$A$608,A550)&lt;&gt;1,"Exit ID is duplicated",IF(B550="","Enter the parent trade ID",IF(IF(IFERROR(OR(CODE(UPPER(LEFT(B550,1)))&lt;65,CODE(UPPER(LEFT(B550,1)))&gt;90),TRUE),TRUE,OR(NOT(ISTEXT(B550)),LEN(B550)&gt;64,LEN(B550)&lt;&gt;LEN(SUBSTITUTE(B550,"*","")),LEN(B550)&lt;&gt;LEN(SUBSTITUTE(B550,"?","")),LEN(B550)&lt;&gt;LEN(SUBSTITUTE(B550,"~","")),LEN(B550)&lt;&gt;LEN(SUBSTITUTE(B550,"=","")),LEN(B550)&lt;&gt;LEN(SUBSTITUTE(B550,"&lt;","")),LEN(B550)&lt;&gt;LEN(SUBSTITUTE(B550,"&gt;","")))),"IDs: text starting with A–Z, up to 64 characters; do not use *, ?, ~, =, &lt; or &gt;. Example: T-001.",IF(COUNTIFS('Trades'!$A$9:$A$208,B550)&lt;&gt;1,"Parent trade ID must match one Trades row",IF(NOT(ISNUMBER(C550)),"Enter a valid closing date/time",IF(OR(C550&lt;1,C550&gt;2958465),"Enter a valid closing date/time",IF(NOT(ISNUMBER(D550)),"Enter a positive closed quantity",IF(OR(D550&lt;=0,D550&gt;1000000,ROUND(D550,8)&lt;&gt;D550),"Enter a positive closed quantity",IF(NOT(ISNUMBER(INDEX('Trades'!$D$9:$D$208,MATCH(B550,'Trades'!$A$9:$A$208,0)))),"Enter a valid opening date/time",IF(C550&lt;INDEX('Trades'!$D$9:$D$208,MATCH(B550,'Trades'!$A$9:$A$208,0)),"Exit precedes the opening",IF(AND(E550&lt;&gt;"",OR(NOT(ISNUMBER(E550)),E550&lt;=0)),"Enter a positive price or leave blank",IF(AND(F550&lt;&gt;"",NOT(ISNUMBER(F550))),"Gross P&amp;L must be numeric or blank",IF(AND(ISNUMBER(F550),OR(ABS(F550)&gt;1000000000,ROUND(F550,2)&lt;&gt;F550)),"Money: at most 2 decimals; absolute input value ≤ 1,000,000,000.",""))))))))))))))))</x:f>
      </x:c>
      <x:c r="I550" s="29" t="str">
        <x:f>IF(ISNUMBER(D550),ROUND(D550,8),"")</x:f>
      </x:c>
      <x:c r="J550" s="29" t="n">
        <x:f>IF(ISNUMBER(F550),1,0)</x:f>
        <x:v>0</x:v>
      </x:c>
      <x:c r="K550" s="29" t="n">
        <x:f>IF(COUNTA(A550:F550)=0,0,1)</x:f>
        <x:v>0</x:v>
      </x:c>
    </x:row>
    <x:row r="551" ht="36" customHeight="1">
      <x:c r="A551" s="34"/>
      <x:c r="B551" s="34"/>
      <x:c r="C551" s="35"/>
      <x:c r="D551" s="36"/>
      <x:c r="E551" s="36"/>
      <x:c r="F551" s="37"/>
      <x:c r="G551" s="38" t="n">
        <x:f>IF(K551=0,0,IF(H551="",1,-1))</x:f>
        <x:v>0</x:v>
      </x:c>
      <x:c r="H551" s="33" t="str">
        <x:f>IF(K551=0,"",IF(A551="","Enter an exit ID",IF(IF(IFERROR(OR(CODE(UPPER(LEFT(A551,1)))&lt;65,CODE(UPPER(LEFT(A551,1)))&gt;90),TRUE),TRUE,OR(NOT(ISTEXT(A551)),LEN(A551)&gt;64,LEN(A551)&lt;&gt;LEN(SUBSTITUTE(A551,"*","")),LEN(A551)&lt;&gt;LEN(SUBSTITUTE(A551,"?","")),LEN(A551)&lt;&gt;LEN(SUBSTITUTE(A551,"~","")),LEN(A551)&lt;&gt;LEN(SUBSTITUTE(A551,"=","")),LEN(A551)&lt;&gt;LEN(SUBSTITUTE(A551,"&lt;","")),LEN(A551)&lt;&gt;LEN(SUBSTITUTE(A551,"&gt;","")))),"IDs: text starting with A–Z, up to 64 characters; do not use *, ?, ~, =, &lt; or &gt;. Example: T-001.",IF(COUNTIFS('Exits'!$A$9:$A$608,A551)&lt;&gt;1,"Exit ID is duplicated",IF(B551="","Enter the parent trade ID",IF(IF(IFERROR(OR(CODE(UPPER(LEFT(B551,1)))&lt;65,CODE(UPPER(LEFT(B551,1)))&gt;90),TRUE),TRUE,OR(NOT(ISTEXT(B551)),LEN(B551)&gt;64,LEN(B551)&lt;&gt;LEN(SUBSTITUTE(B551,"*","")),LEN(B551)&lt;&gt;LEN(SUBSTITUTE(B551,"?","")),LEN(B551)&lt;&gt;LEN(SUBSTITUTE(B551,"~","")),LEN(B551)&lt;&gt;LEN(SUBSTITUTE(B551,"=","")),LEN(B551)&lt;&gt;LEN(SUBSTITUTE(B551,"&lt;","")),LEN(B551)&lt;&gt;LEN(SUBSTITUTE(B551,"&gt;","")))),"IDs: text starting with A–Z, up to 64 characters; do not use *, ?, ~, =, &lt; or &gt;. Example: T-001.",IF(COUNTIFS('Trades'!$A$9:$A$208,B551)&lt;&gt;1,"Parent trade ID must match one Trades row",IF(NOT(ISNUMBER(C551)),"Enter a valid closing date/time",IF(OR(C551&lt;1,C551&gt;2958465),"Enter a valid closing date/time",IF(NOT(ISNUMBER(D551)),"Enter a positive closed quantity",IF(OR(D551&lt;=0,D551&gt;1000000,ROUND(D551,8)&lt;&gt;D551),"Enter a positive closed quantity",IF(NOT(ISNUMBER(INDEX('Trades'!$D$9:$D$208,MATCH(B551,'Trades'!$A$9:$A$208,0)))),"Enter a valid opening date/time",IF(C551&lt;INDEX('Trades'!$D$9:$D$208,MATCH(B551,'Trades'!$A$9:$A$208,0)),"Exit precedes the opening",IF(AND(E551&lt;&gt;"",OR(NOT(ISNUMBER(E551)),E551&lt;=0)),"Enter a positive price or leave blank",IF(AND(F551&lt;&gt;"",NOT(ISNUMBER(F551))),"Gross P&amp;L must be numeric or blank",IF(AND(ISNUMBER(F551),OR(ABS(F551)&gt;1000000000,ROUND(F551,2)&lt;&gt;F551)),"Money: at most 2 decimals; absolute input value ≤ 1,000,000,000.",""))))))))))))))))</x:f>
      </x:c>
      <x:c r="I551" s="29" t="str">
        <x:f>IF(ISNUMBER(D551),ROUND(D551,8),"")</x:f>
      </x:c>
      <x:c r="J551" s="29" t="n">
        <x:f>IF(ISNUMBER(F551),1,0)</x:f>
        <x:v>0</x:v>
      </x:c>
      <x:c r="K551" s="29" t="n">
        <x:f>IF(COUNTA(A551:F551)=0,0,1)</x:f>
        <x:v>0</x:v>
      </x:c>
    </x:row>
    <x:row r="552" ht="36" customHeight="1">
      <x:c r="A552" s="34"/>
      <x:c r="B552" s="34"/>
      <x:c r="C552" s="35"/>
      <x:c r="D552" s="36"/>
      <x:c r="E552" s="36"/>
      <x:c r="F552" s="37"/>
      <x:c r="G552" s="38" t="n">
        <x:f>IF(K552=0,0,IF(H552="",1,-1))</x:f>
        <x:v>0</x:v>
      </x:c>
      <x:c r="H552" s="33" t="str">
        <x:f>IF(K552=0,"",IF(A552="","Enter an exit ID",IF(IF(IFERROR(OR(CODE(UPPER(LEFT(A552,1)))&lt;65,CODE(UPPER(LEFT(A552,1)))&gt;90),TRUE),TRUE,OR(NOT(ISTEXT(A552)),LEN(A552)&gt;64,LEN(A552)&lt;&gt;LEN(SUBSTITUTE(A552,"*","")),LEN(A552)&lt;&gt;LEN(SUBSTITUTE(A552,"?","")),LEN(A552)&lt;&gt;LEN(SUBSTITUTE(A552,"~","")),LEN(A552)&lt;&gt;LEN(SUBSTITUTE(A552,"=","")),LEN(A552)&lt;&gt;LEN(SUBSTITUTE(A552,"&lt;","")),LEN(A552)&lt;&gt;LEN(SUBSTITUTE(A552,"&gt;","")))),"IDs: text starting with A–Z, up to 64 characters; do not use *, ?, ~, =, &lt; or &gt;. Example: T-001.",IF(COUNTIFS('Exits'!$A$9:$A$608,A552)&lt;&gt;1,"Exit ID is duplicated",IF(B552="","Enter the parent trade ID",IF(IF(IFERROR(OR(CODE(UPPER(LEFT(B552,1)))&lt;65,CODE(UPPER(LEFT(B552,1)))&gt;90),TRUE),TRUE,OR(NOT(ISTEXT(B552)),LEN(B552)&gt;64,LEN(B552)&lt;&gt;LEN(SUBSTITUTE(B552,"*","")),LEN(B552)&lt;&gt;LEN(SUBSTITUTE(B552,"?","")),LEN(B552)&lt;&gt;LEN(SUBSTITUTE(B552,"~","")),LEN(B552)&lt;&gt;LEN(SUBSTITUTE(B552,"=","")),LEN(B552)&lt;&gt;LEN(SUBSTITUTE(B552,"&lt;","")),LEN(B552)&lt;&gt;LEN(SUBSTITUTE(B552,"&gt;","")))),"IDs: text starting with A–Z, up to 64 characters; do not use *, ?, ~, =, &lt; or &gt;. Example: T-001.",IF(COUNTIFS('Trades'!$A$9:$A$208,B552)&lt;&gt;1,"Parent trade ID must match one Trades row",IF(NOT(ISNUMBER(C552)),"Enter a valid closing date/time",IF(OR(C552&lt;1,C552&gt;2958465),"Enter a valid closing date/time",IF(NOT(ISNUMBER(D552)),"Enter a positive closed quantity",IF(OR(D552&lt;=0,D552&gt;1000000,ROUND(D552,8)&lt;&gt;D552),"Enter a positive closed quantity",IF(NOT(ISNUMBER(INDEX('Trades'!$D$9:$D$208,MATCH(B552,'Trades'!$A$9:$A$208,0)))),"Enter a valid opening date/time",IF(C552&lt;INDEX('Trades'!$D$9:$D$208,MATCH(B552,'Trades'!$A$9:$A$208,0)),"Exit precedes the opening",IF(AND(E552&lt;&gt;"",OR(NOT(ISNUMBER(E552)),E552&lt;=0)),"Enter a positive price or leave blank",IF(AND(F552&lt;&gt;"",NOT(ISNUMBER(F552))),"Gross P&amp;L must be numeric or blank",IF(AND(ISNUMBER(F552),OR(ABS(F552)&gt;1000000000,ROUND(F552,2)&lt;&gt;F552)),"Money: at most 2 decimals; absolute input value ≤ 1,000,000,000.",""))))))))))))))))</x:f>
      </x:c>
      <x:c r="I552" s="29" t="str">
        <x:f>IF(ISNUMBER(D552),ROUND(D552,8),"")</x:f>
      </x:c>
      <x:c r="J552" s="29" t="n">
        <x:f>IF(ISNUMBER(F552),1,0)</x:f>
        <x:v>0</x:v>
      </x:c>
      <x:c r="K552" s="29" t="n">
        <x:f>IF(COUNTA(A552:F552)=0,0,1)</x:f>
        <x:v>0</x:v>
      </x:c>
    </x:row>
    <x:row r="553" ht="36" customHeight="1">
      <x:c r="A553" s="34"/>
      <x:c r="B553" s="34"/>
      <x:c r="C553" s="35"/>
      <x:c r="D553" s="36"/>
      <x:c r="E553" s="36"/>
      <x:c r="F553" s="37"/>
      <x:c r="G553" s="38" t="n">
        <x:f>IF(K553=0,0,IF(H553="",1,-1))</x:f>
        <x:v>0</x:v>
      </x:c>
      <x:c r="H553" s="33" t="str">
        <x:f>IF(K553=0,"",IF(A553="","Enter an exit ID",IF(IF(IFERROR(OR(CODE(UPPER(LEFT(A553,1)))&lt;65,CODE(UPPER(LEFT(A553,1)))&gt;90),TRUE),TRUE,OR(NOT(ISTEXT(A553)),LEN(A553)&gt;64,LEN(A553)&lt;&gt;LEN(SUBSTITUTE(A553,"*","")),LEN(A553)&lt;&gt;LEN(SUBSTITUTE(A553,"?","")),LEN(A553)&lt;&gt;LEN(SUBSTITUTE(A553,"~","")),LEN(A553)&lt;&gt;LEN(SUBSTITUTE(A553,"=","")),LEN(A553)&lt;&gt;LEN(SUBSTITUTE(A553,"&lt;","")),LEN(A553)&lt;&gt;LEN(SUBSTITUTE(A553,"&gt;","")))),"IDs: text starting with A–Z, up to 64 characters; do not use *, ?, ~, =, &lt; or &gt;. Example: T-001.",IF(COUNTIFS('Exits'!$A$9:$A$608,A553)&lt;&gt;1,"Exit ID is duplicated",IF(B553="","Enter the parent trade ID",IF(IF(IFERROR(OR(CODE(UPPER(LEFT(B553,1)))&lt;65,CODE(UPPER(LEFT(B553,1)))&gt;90),TRUE),TRUE,OR(NOT(ISTEXT(B553)),LEN(B553)&gt;64,LEN(B553)&lt;&gt;LEN(SUBSTITUTE(B553,"*","")),LEN(B553)&lt;&gt;LEN(SUBSTITUTE(B553,"?","")),LEN(B553)&lt;&gt;LEN(SUBSTITUTE(B553,"~","")),LEN(B553)&lt;&gt;LEN(SUBSTITUTE(B553,"=","")),LEN(B553)&lt;&gt;LEN(SUBSTITUTE(B553,"&lt;","")),LEN(B553)&lt;&gt;LEN(SUBSTITUTE(B553,"&gt;","")))),"IDs: text starting with A–Z, up to 64 characters; do not use *, ?, ~, =, &lt; or &gt;. Example: T-001.",IF(COUNTIFS('Trades'!$A$9:$A$208,B553)&lt;&gt;1,"Parent trade ID must match one Trades row",IF(NOT(ISNUMBER(C553)),"Enter a valid closing date/time",IF(OR(C553&lt;1,C553&gt;2958465),"Enter a valid closing date/time",IF(NOT(ISNUMBER(D553)),"Enter a positive closed quantity",IF(OR(D553&lt;=0,D553&gt;1000000,ROUND(D553,8)&lt;&gt;D553),"Enter a positive closed quantity",IF(NOT(ISNUMBER(INDEX('Trades'!$D$9:$D$208,MATCH(B553,'Trades'!$A$9:$A$208,0)))),"Enter a valid opening date/time",IF(C553&lt;INDEX('Trades'!$D$9:$D$208,MATCH(B553,'Trades'!$A$9:$A$208,0)),"Exit precedes the opening",IF(AND(E553&lt;&gt;"",OR(NOT(ISNUMBER(E553)),E553&lt;=0)),"Enter a positive price or leave blank",IF(AND(F553&lt;&gt;"",NOT(ISNUMBER(F553))),"Gross P&amp;L must be numeric or blank",IF(AND(ISNUMBER(F553),OR(ABS(F553)&gt;1000000000,ROUND(F553,2)&lt;&gt;F553)),"Money: at most 2 decimals; absolute input value ≤ 1,000,000,000.",""))))))))))))))))</x:f>
      </x:c>
      <x:c r="I553" s="29" t="str">
        <x:f>IF(ISNUMBER(D553),ROUND(D553,8),"")</x:f>
      </x:c>
      <x:c r="J553" s="29" t="n">
        <x:f>IF(ISNUMBER(F553),1,0)</x:f>
        <x:v>0</x:v>
      </x:c>
      <x:c r="K553" s="29" t="n">
        <x:f>IF(COUNTA(A553:F553)=0,0,1)</x:f>
        <x:v>0</x:v>
      </x:c>
    </x:row>
    <x:row r="554" ht="36" customHeight="1">
      <x:c r="A554" s="34"/>
      <x:c r="B554" s="34"/>
      <x:c r="C554" s="35"/>
      <x:c r="D554" s="36"/>
      <x:c r="E554" s="36"/>
      <x:c r="F554" s="37"/>
      <x:c r="G554" s="38" t="n">
        <x:f>IF(K554=0,0,IF(H554="",1,-1))</x:f>
        <x:v>0</x:v>
      </x:c>
      <x:c r="H554" s="33" t="str">
        <x:f>IF(K554=0,"",IF(A554="","Enter an exit ID",IF(IF(IFERROR(OR(CODE(UPPER(LEFT(A554,1)))&lt;65,CODE(UPPER(LEFT(A554,1)))&gt;90),TRUE),TRUE,OR(NOT(ISTEXT(A554)),LEN(A554)&gt;64,LEN(A554)&lt;&gt;LEN(SUBSTITUTE(A554,"*","")),LEN(A554)&lt;&gt;LEN(SUBSTITUTE(A554,"?","")),LEN(A554)&lt;&gt;LEN(SUBSTITUTE(A554,"~","")),LEN(A554)&lt;&gt;LEN(SUBSTITUTE(A554,"=","")),LEN(A554)&lt;&gt;LEN(SUBSTITUTE(A554,"&lt;","")),LEN(A554)&lt;&gt;LEN(SUBSTITUTE(A554,"&gt;","")))),"IDs: text starting with A–Z, up to 64 characters; do not use *, ?, ~, =, &lt; or &gt;. Example: T-001.",IF(COUNTIFS('Exits'!$A$9:$A$608,A554)&lt;&gt;1,"Exit ID is duplicated",IF(B554="","Enter the parent trade ID",IF(IF(IFERROR(OR(CODE(UPPER(LEFT(B554,1)))&lt;65,CODE(UPPER(LEFT(B554,1)))&gt;90),TRUE),TRUE,OR(NOT(ISTEXT(B554)),LEN(B554)&gt;64,LEN(B554)&lt;&gt;LEN(SUBSTITUTE(B554,"*","")),LEN(B554)&lt;&gt;LEN(SUBSTITUTE(B554,"?","")),LEN(B554)&lt;&gt;LEN(SUBSTITUTE(B554,"~","")),LEN(B554)&lt;&gt;LEN(SUBSTITUTE(B554,"=","")),LEN(B554)&lt;&gt;LEN(SUBSTITUTE(B554,"&lt;","")),LEN(B554)&lt;&gt;LEN(SUBSTITUTE(B554,"&gt;","")))),"IDs: text starting with A–Z, up to 64 characters; do not use *, ?, ~, =, &lt; or &gt;. Example: T-001.",IF(COUNTIFS('Trades'!$A$9:$A$208,B554)&lt;&gt;1,"Parent trade ID must match one Trades row",IF(NOT(ISNUMBER(C554)),"Enter a valid closing date/time",IF(OR(C554&lt;1,C554&gt;2958465),"Enter a valid closing date/time",IF(NOT(ISNUMBER(D554)),"Enter a positive closed quantity",IF(OR(D554&lt;=0,D554&gt;1000000,ROUND(D554,8)&lt;&gt;D554),"Enter a positive closed quantity",IF(NOT(ISNUMBER(INDEX('Trades'!$D$9:$D$208,MATCH(B554,'Trades'!$A$9:$A$208,0)))),"Enter a valid opening date/time",IF(C554&lt;INDEX('Trades'!$D$9:$D$208,MATCH(B554,'Trades'!$A$9:$A$208,0)),"Exit precedes the opening",IF(AND(E554&lt;&gt;"",OR(NOT(ISNUMBER(E554)),E554&lt;=0)),"Enter a positive price or leave blank",IF(AND(F554&lt;&gt;"",NOT(ISNUMBER(F554))),"Gross P&amp;L must be numeric or blank",IF(AND(ISNUMBER(F554),OR(ABS(F554)&gt;1000000000,ROUND(F554,2)&lt;&gt;F554)),"Money: at most 2 decimals; absolute input value ≤ 1,000,000,000.",""))))))))))))))))</x:f>
      </x:c>
      <x:c r="I554" s="29" t="str">
        <x:f>IF(ISNUMBER(D554),ROUND(D554,8),"")</x:f>
      </x:c>
      <x:c r="J554" s="29" t="n">
        <x:f>IF(ISNUMBER(F554),1,0)</x:f>
        <x:v>0</x:v>
      </x:c>
      <x:c r="K554" s="29" t="n">
        <x:f>IF(COUNTA(A554:F554)=0,0,1)</x:f>
        <x:v>0</x:v>
      </x:c>
    </x:row>
    <x:row r="555" ht="36" customHeight="1">
      <x:c r="A555" s="34"/>
      <x:c r="B555" s="34"/>
      <x:c r="C555" s="35"/>
      <x:c r="D555" s="36"/>
      <x:c r="E555" s="36"/>
      <x:c r="F555" s="37"/>
      <x:c r="G555" s="38" t="n">
        <x:f>IF(K555=0,0,IF(H555="",1,-1))</x:f>
        <x:v>0</x:v>
      </x:c>
      <x:c r="H555" s="33" t="str">
        <x:f>IF(K555=0,"",IF(A555="","Enter an exit ID",IF(IF(IFERROR(OR(CODE(UPPER(LEFT(A555,1)))&lt;65,CODE(UPPER(LEFT(A555,1)))&gt;90),TRUE),TRUE,OR(NOT(ISTEXT(A555)),LEN(A555)&gt;64,LEN(A555)&lt;&gt;LEN(SUBSTITUTE(A555,"*","")),LEN(A555)&lt;&gt;LEN(SUBSTITUTE(A555,"?","")),LEN(A555)&lt;&gt;LEN(SUBSTITUTE(A555,"~","")),LEN(A555)&lt;&gt;LEN(SUBSTITUTE(A555,"=","")),LEN(A555)&lt;&gt;LEN(SUBSTITUTE(A555,"&lt;","")),LEN(A555)&lt;&gt;LEN(SUBSTITUTE(A555,"&gt;","")))),"IDs: text starting with A–Z, up to 64 characters; do not use *, ?, ~, =, &lt; or &gt;. Example: T-001.",IF(COUNTIFS('Exits'!$A$9:$A$608,A555)&lt;&gt;1,"Exit ID is duplicated",IF(B555="","Enter the parent trade ID",IF(IF(IFERROR(OR(CODE(UPPER(LEFT(B555,1)))&lt;65,CODE(UPPER(LEFT(B555,1)))&gt;90),TRUE),TRUE,OR(NOT(ISTEXT(B555)),LEN(B555)&gt;64,LEN(B555)&lt;&gt;LEN(SUBSTITUTE(B555,"*","")),LEN(B555)&lt;&gt;LEN(SUBSTITUTE(B555,"?","")),LEN(B555)&lt;&gt;LEN(SUBSTITUTE(B555,"~","")),LEN(B555)&lt;&gt;LEN(SUBSTITUTE(B555,"=","")),LEN(B555)&lt;&gt;LEN(SUBSTITUTE(B555,"&lt;","")),LEN(B555)&lt;&gt;LEN(SUBSTITUTE(B555,"&gt;","")))),"IDs: text starting with A–Z, up to 64 characters; do not use *, ?, ~, =, &lt; or &gt;. Example: T-001.",IF(COUNTIFS('Trades'!$A$9:$A$208,B555)&lt;&gt;1,"Parent trade ID must match one Trades row",IF(NOT(ISNUMBER(C555)),"Enter a valid closing date/time",IF(OR(C555&lt;1,C555&gt;2958465),"Enter a valid closing date/time",IF(NOT(ISNUMBER(D555)),"Enter a positive closed quantity",IF(OR(D555&lt;=0,D555&gt;1000000,ROUND(D555,8)&lt;&gt;D555),"Enter a positive closed quantity",IF(NOT(ISNUMBER(INDEX('Trades'!$D$9:$D$208,MATCH(B555,'Trades'!$A$9:$A$208,0)))),"Enter a valid opening date/time",IF(C555&lt;INDEX('Trades'!$D$9:$D$208,MATCH(B555,'Trades'!$A$9:$A$208,0)),"Exit precedes the opening",IF(AND(E555&lt;&gt;"",OR(NOT(ISNUMBER(E555)),E555&lt;=0)),"Enter a positive price or leave blank",IF(AND(F555&lt;&gt;"",NOT(ISNUMBER(F555))),"Gross P&amp;L must be numeric or blank",IF(AND(ISNUMBER(F555),OR(ABS(F555)&gt;1000000000,ROUND(F555,2)&lt;&gt;F555)),"Money: at most 2 decimals; absolute input value ≤ 1,000,000,000.",""))))))))))))))))</x:f>
      </x:c>
      <x:c r="I555" s="29" t="str">
        <x:f>IF(ISNUMBER(D555),ROUND(D555,8),"")</x:f>
      </x:c>
      <x:c r="J555" s="29" t="n">
        <x:f>IF(ISNUMBER(F555),1,0)</x:f>
        <x:v>0</x:v>
      </x:c>
      <x:c r="K555" s="29" t="n">
        <x:f>IF(COUNTA(A555:F555)=0,0,1)</x:f>
        <x:v>0</x:v>
      </x:c>
    </x:row>
    <x:row r="556" ht="36" customHeight="1">
      <x:c r="A556" s="34"/>
      <x:c r="B556" s="34"/>
      <x:c r="C556" s="35"/>
      <x:c r="D556" s="36"/>
      <x:c r="E556" s="36"/>
      <x:c r="F556" s="37"/>
      <x:c r="G556" s="38" t="n">
        <x:f>IF(K556=0,0,IF(H556="",1,-1))</x:f>
        <x:v>0</x:v>
      </x:c>
      <x:c r="H556" s="33" t="str">
        <x:f>IF(K556=0,"",IF(A556="","Enter an exit ID",IF(IF(IFERROR(OR(CODE(UPPER(LEFT(A556,1)))&lt;65,CODE(UPPER(LEFT(A556,1)))&gt;90),TRUE),TRUE,OR(NOT(ISTEXT(A556)),LEN(A556)&gt;64,LEN(A556)&lt;&gt;LEN(SUBSTITUTE(A556,"*","")),LEN(A556)&lt;&gt;LEN(SUBSTITUTE(A556,"?","")),LEN(A556)&lt;&gt;LEN(SUBSTITUTE(A556,"~","")),LEN(A556)&lt;&gt;LEN(SUBSTITUTE(A556,"=","")),LEN(A556)&lt;&gt;LEN(SUBSTITUTE(A556,"&lt;","")),LEN(A556)&lt;&gt;LEN(SUBSTITUTE(A556,"&gt;","")))),"IDs: text starting with A–Z, up to 64 characters; do not use *, ?, ~, =, &lt; or &gt;. Example: T-001.",IF(COUNTIFS('Exits'!$A$9:$A$608,A556)&lt;&gt;1,"Exit ID is duplicated",IF(B556="","Enter the parent trade ID",IF(IF(IFERROR(OR(CODE(UPPER(LEFT(B556,1)))&lt;65,CODE(UPPER(LEFT(B556,1)))&gt;90),TRUE),TRUE,OR(NOT(ISTEXT(B556)),LEN(B556)&gt;64,LEN(B556)&lt;&gt;LEN(SUBSTITUTE(B556,"*","")),LEN(B556)&lt;&gt;LEN(SUBSTITUTE(B556,"?","")),LEN(B556)&lt;&gt;LEN(SUBSTITUTE(B556,"~","")),LEN(B556)&lt;&gt;LEN(SUBSTITUTE(B556,"=","")),LEN(B556)&lt;&gt;LEN(SUBSTITUTE(B556,"&lt;","")),LEN(B556)&lt;&gt;LEN(SUBSTITUTE(B556,"&gt;","")))),"IDs: text starting with A–Z, up to 64 characters; do not use *, ?, ~, =, &lt; or &gt;. Example: T-001.",IF(COUNTIFS('Trades'!$A$9:$A$208,B556)&lt;&gt;1,"Parent trade ID must match one Trades row",IF(NOT(ISNUMBER(C556)),"Enter a valid closing date/time",IF(OR(C556&lt;1,C556&gt;2958465),"Enter a valid closing date/time",IF(NOT(ISNUMBER(D556)),"Enter a positive closed quantity",IF(OR(D556&lt;=0,D556&gt;1000000,ROUND(D556,8)&lt;&gt;D556),"Enter a positive closed quantity",IF(NOT(ISNUMBER(INDEX('Trades'!$D$9:$D$208,MATCH(B556,'Trades'!$A$9:$A$208,0)))),"Enter a valid opening date/time",IF(C556&lt;INDEX('Trades'!$D$9:$D$208,MATCH(B556,'Trades'!$A$9:$A$208,0)),"Exit precedes the opening",IF(AND(E556&lt;&gt;"",OR(NOT(ISNUMBER(E556)),E556&lt;=0)),"Enter a positive price or leave blank",IF(AND(F556&lt;&gt;"",NOT(ISNUMBER(F556))),"Gross P&amp;L must be numeric or blank",IF(AND(ISNUMBER(F556),OR(ABS(F556)&gt;1000000000,ROUND(F556,2)&lt;&gt;F556)),"Money: at most 2 decimals; absolute input value ≤ 1,000,000,000.",""))))))))))))))))</x:f>
      </x:c>
      <x:c r="I556" s="29" t="str">
        <x:f>IF(ISNUMBER(D556),ROUND(D556,8),"")</x:f>
      </x:c>
      <x:c r="J556" s="29" t="n">
        <x:f>IF(ISNUMBER(F556),1,0)</x:f>
        <x:v>0</x:v>
      </x:c>
      <x:c r="K556" s="29" t="n">
        <x:f>IF(COUNTA(A556:F556)=0,0,1)</x:f>
        <x:v>0</x:v>
      </x:c>
    </x:row>
    <x:row r="557" ht="36" customHeight="1">
      <x:c r="A557" s="34"/>
      <x:c r="B557" s="34"/>
      <x:c r="C557" s="35"/>
      <x:c r="D557" s="36"/>
      <x:c r="E557" s="36"/>
      <x:c r="F557" s="37"/>
      <x:c r="G557" s="38" t="n">
        <x:f>IF(K557=0,0,IF(H557="",1,-1))</x:f>
        <x:v>0</x:v>
      </x:c>
      <x:c r="H557" s="33" t="str">
        <x:f>IF(K557=0,"",IF(A557="","Enter an exit ID",IF(IF(IFERROR(OR(CODE(UPPER(LEFT(A557,1)))&lt;65,CODE(UPPER(LEFT(A557,1)))&gt;90),TRUE),TRUE,OR(NOT(ISTEXT(A557)),LEN(A557)&gt;64,LEN(A557)&lt;&gt;LEN(SUBSTITUTE(A557,"*","")),LEN(A557)&lt;&gt;LEN(SUBSTITUTE(A557,"?","")),LEN(A557)&lt;&gt;LEN(SUBSTITUTE(A557,"~","")),LEN(A557)&lt;&gt;LEN(SUBSTITUTE(A557,"=","")),LEN(A557)&lt;&gt;LEN(SUBSTITUTE(A557,"&lt;","")),LEN(A557)&lt;&gt;LEN(SUBSTITUTE(A557,"&gt;","")))),"IDs: text starting with A–Z, up to 64 characters; do not use *, ?, ~, =, &lt; or &gt;. Example: T-001.",IF(COUNTIFS('Exits'!$A$9:$A$608,A557)&lt;&gt;1,"Exit ID is duplicated",IF(B557="","Enter the parent trade ID",IF(IF(IFERROR(OR(CODE(UPPER(LEFT(B557,1)))&lt;65,CODE(UPPER(LEFT(B557,1)))&gt;90),TRUE),TRUE,OR(NOT(ISTEXT(B557)),LEN(B557)&gt;64,LEN(B557)&lt;&gt;LEN(SUBSTITUTE(B557,"*","")),LEN(B557)&lt;&gt;LEN(SUBSTITUTE(B557,"?","")),LEN(B557)&lt;&gt;LEN(SUBSTITUTE(B557,"~","")),LEN(B557)&lt;&gt;LEN(SUBSTITUTE(B557,"=","")),LEN(B557)&lt;&gt;LEN(SUBSTITUTE(B557,"&lt;","")),LEN(B557)&lt;&gt;LEN(SUBSTITUTE(B557,"&gt;","")))),"IDs: text starting with A–Z, up to 64 characters; do not use *, ?, ~, =, &lt; or &gt;. Example: T-001.",IF(COUNTIFS('Trades'!$A$9:$A$208,B557)&lt;&gt;1,"Parent trade ID must match one Trades row",IF(NOT(ISNUMBER(C557)),"Enter a valid closing date/time",IF(OR(C557&lt;1,C557&gt;2958465),"Enter a valid closing date/time",IF(NOT(ISNUMBER(D557)),"Enter a positive closed quantity",IF(OR(D557&lt;=0,D557&gt;1000000,ROUND(D557,8)&lt;&gt;D557),"Enter a positive closed quantity",IF(NOT(ISNUMBER(INDEX('Trades'!$D$9:$D$208,MATCH(B557,'Trades'!$A$9:$A$208,0)))),"Enter a valid opening date/time",IF(C557&lt;INDEX('Trades'!$D$9:$D$208,MATCH(B557,'Trades'!$A$9:$A$208,0)),"Exit precedes the opening",IF(AND(E557&lt;&gt;"",OR(NOT(ISNUMBER(E557)),E557&lt;=0)),"Enter a positive price or leave blank",IF(AND(F557&lt;&gt;"",NOT(ISNUMBER(F557))),"Gross P&amp;L must be numeric or blank",IF(AND(ISNUMBER(F557),OR(ABS(F557)&gt;1000000000,ROUND(F557,2)&lt;&gt;F557)),"Money: at most 2 decimals; absolute input value ≤ 1,000,000,000.",""))))))))))))))))</x:f>
      </x:c>
      <x:c r="I557" s="29" t="str">
        <x:f>IF(ISNUMBER(D557),ROUND(D557,8),"")</x:f>
      </x:c>
      <x:c r="J557" s="29" t="n">
        <x:f>IF(ISNUMBER(F557),1,0)</x:f>
        <x:v>0</x:v>
      </x:c>
      <x:c r="K557" s="29" t="n">
        <x:f>IF(COUNTA(A557:F557)=0,0,1)</x:f>
        <x:v>0</x:v>
      </x:c>
    </x:row>
    <x:row r="558" ht="36" customHeight="1">
      <x:c r="A558" s="34"/>
      <x:c r="B558" s="34"/>
      <x:c r="C558" s="35"/>
      <x:c r="D558" s="36"/>
      <x:c r="E558" s="36"/>
      <x:c r="F558" s="37"/>
      <x:c r="G558" s="38" t="n">
        <x:f>IF(K558=0,0,IF(H558="",1,-1))</x:f>
        <x:v>0</x:v>
      </x:c>
      <x:c r="H558" s="33" t="str">
        <x:f>IF(K558=0,"",IF(A558="","Enter an exit ID",IF(IF(IFERROR(OR(CODE(UPPER(LEFT(A558,1)))&lt;65,CODE(UPPER(LEFT(A558,1)))&gt;90),TRUE),TRUE,OR(NOT(ISTEXT(A558)),LEN(A558)&gt;64,LEN(A558)&lt;&gt;LEN(SUBSTITUTE(A558,"*","")),LEN(A558)&lt;&gt;LEN(SUBSTITUTE(A558,"?","")),LEN(A558)&lt;&gt;LEN(SUBSTITUTE(A558,"~","")),LEN(A558)&lt;&gt;LEN(SUBSTITUTE(A558,"=","")),LEN(A558)&lt;&gt;LEN(SUBSTITUTE(A558,"&lt;","")),LEN(A558)&lt;&gt;LEN(SUBSTITUTE(A558,"&gt;","")))),"IDs: text starting with A–Z, up to 64 characters; do not use *, ?, ~, =, &lt; or &gt;. Example: T-001.",IF(COUNTIFS('Exits'!$A$9:$A$608,A558)&lt;&gt;1,"Exit ID is duplicated",IF(B558="","Enter the parent trade ID",IF(IF(IFERROR(OR(CODE(UPPER(LEFT(B558,1)))&lt;65,CODE(UPPER(LEFT(B558,1)))&gt;90),TRUE),TRUE,OR(NOT(ISTEXT(B558)),LEN(B558)&gt;64,LEN(B558)&lt;&gt;LEN(SUBSTITUTE(B558,"*","")),LEN(B558)&lt;&gt;LEN(SUBSTITUTE(B558,"?","")),LEN(B558)&lt;&gt;LEN(SUBSTITUTE(B558,"~","")),LEN(B558)&lt;&gt;LEN(SUBSTITUTE(B558,"=","")),LEN(B558)&lt;&gt;LEN(SUBSTITUTE(B558,"&lt;","")),LEN(B558)&lt;&gt;LEN(SUBSTITUTE(B558,"&gt;","")))),"IDs: text starting with A–Z, up to 64 characters; do not use *, ?, ~, =, &lt; or &gt;. Example: T-001.",IF(COUNTIFS('Trades'!$A$9:$A$208,B558)&lt;&gt;1,"Parent trade ID must match one Trades row",IF(NOT(ISNUMBER(C558)),"Enter a valid closing date/time",IF(OR(C558&lt;1,C558&gt;2958465),"Enter a valid closing date/time",IF(NOT(ISNUMBER(D558)),"Enter a positive closed quantity",IF(OR(D558&lt;=0,D558&gt;1000000,ROUND(D558,8)&lt;&gt;D558),"Enter a positive closed quantity",IF(NOT(ISNUMBER(INDEX('Trades'!$D$9:$D$208,MATCH(B558,'Trades'!$A$9:$A$208,0)))),"Enter a valid opening date/time",IF(C558&lt;INDEX('Trades'!$D$9:$D$208,MATCH(B558,'Trades'!$A$9:$A$208,0)),"Exit precedes the opening",IF(AND(E558&lt;&gt;"",OR(NOT(ISNUMBER(E558)),E558&lt;=0)),"Enter a positive price or leave blank",IF(AND(F558&lt;&gt;"",NOT(ISNUMBER(F558))),"Gross P&amp;L must be numeric or blank",IF(AND(ISNUMBER(F558),OR(ABS(F558)&gt;1000000000,ROUND(F558,2)&lt;&gt;F558)),"Money: at most 2 decimals; absolute input value ≤ 1,000,000,000.",""))))))))))))))))</x:f>
      </x:c>
      <x:c r="I558" s="29" t="str">
        <x:f>IF(ISNUMBER(D558),ROUND(D558,8),"")</x:f>
      </x:c>
      <x:c r="J558" s="29" t="n">
        <x:f>IF(ISNUMBER(F558),1,0)</x:f>
        <x:v>0</x:v>
      </x:c>
      <x:c r="K558" s="29" t="n">
        <x:f>IF(COUNTA(A558:F558)=0,0,1)</x:f>
        <x:v>0</x:v>
      </x:c>
    </x:row>
    <x:row r="559" ht="36" customHeight="1">
      <x:c r="A559" s="34"/>
      <x:c r="B559" s="34"/>
      <x:c r="C559" s="35"/>
      <x:c r="D559" s="36"/>
      <x:c r="E559" s="36"/>
      <x:c r="F559" s="37"/>
      <x:c r="G559" s="38" t="n">
        <x:f>IF(K559=0,0,IF(H559="",1,-1))</x:f>
        <x:v>0</x:v>
      </x:c>
      <x:c r="H559" s="33" t="str">
        <x:f>IF(K559=0,"",IF(A559="","Enter an exit ID",IF(IF(IFERROR(OR(CODE(UPPER(LEFT(A559,1)))&lt;65,CODE(UPPER(LEFT(A559,1)))&gt;90),TRUE),TRUE,OR(NOT(ISTEXT(A559)),LEN(A559)&gt;64,LEN(A559)&lt;&gt;LEN(SUBSTITUTE(A559,"*","")),LEN(A559)&lt;&gt;LEN(SUBSTITUTE(A559,"?","")),LEN(A559)&lt;&gt;LEN(SUBSTITUTE(A559,"~","")),LEN(A559)&lt;&gt;LEN(SUBSTITUTE(A559,"=","")),LEN(A559)&lt;&gt;LEN(SUBSTITUTE(A559,"&lt;","")),LEN(A559)&lt;&gt;LEN(SUBSTITUTE(A559,"&gt;","")))),"IDs: text starting with A–Z, up to 64 characters; do not use *, ?, ~, =, &lt; or &gt;. Example: T-001.",IF(COUNTIFS('Exits'!$A$9:$A$608,A559)&lt;&gt;1,"Exit ID is duplicated",IF(B559="","Enter the parent trade ID",IF(IF(IFERROR(OR(CODE(UPPER(LEFT(B559,1)))&lt;65,CODE(UPPER(LEFT(B559,1)))&gt;90),TRUE),TRUE,OR(NOT(ISTEXT(B559)),LEN(B559)&gt;64,LEN(B559)&lt;&gt;LEN(SUBSTITUTE(B559,"*","")),LEN(B559)&lt;&gt;LEN(SUBSTITUTE(B559,"?","")),LEN(B559)&lt;&gt;LEN(SUBSTITUTE(B559,"~","")),LEN(B559)&lt;&gt;LEN(SUBSTITUTE(B559,"=","")),LEN(B559)&lt;&gt;LEN(SUBSTITUTE(B559,"&lt;","")),LEN(B559)&lt;&gt;LEN(SUBSTITUTE(B559,"&gt;","")))),"IDs: text starting with A–Z, up to 64 characters; do not use *, ?, ~, =, &lt; or &gt;. Example: T-001.",IF(COUNTIFS('Trades'!$A$9:$A$208,B559)&lt;&gt;1,"Parent trade ID must match one Trades row",IF(NOT(ISNUMBER(C559)),"Enter a valid closing date/time",IF(OR(C559&lt;1,C559&gt;2958465),"Enter a valid closing date/time",IF(NOT(ISNUMBER(D559)),"Enter a positive closed quantity",IF(OR(D559&lt;=0,D559&gt;1000000,ROUND(D559,8)&lt;&gt;D559),"Enter a positive closed quantity",IF(NOT(ISNUMBER(INDEX('Trades'!$D$9:$D$208,MATCH(B559,'Trades'!$A$9:$A$208,0)))),"Enter a valid opening date/time",IF(C559&lt;INDEX('Trades'!$D$9:$D$208,MATCH(B559,'Trades'!$A$9:$A$208,0)),"Exit precedes the opening",IF(AND(E559&lt;&gt;"",OR(NOT(ISNUMBER(E559)),E559&lt;=0)),"Enter a positive price or leave blank",IF(AND(F559&lt;&gt;"",NOT(ISNUMBER(F559))),"Gross P&amp;L must be numeric or blank",IF(AND(ISNUMBER(F559),OR(ABS(F559)&gt;1000000000,ROUND(F559,2)&lt;&gt;F559)),"Money: at most 2 decimals; absolute input value ≤ 1,000,000,000.",""))))))))))))))))</x:f>
      </x:c>
      <x:c r="I559" s="29" t="str">
        <x:f>IF(ISNUMBER(D559),ROUND(D559,8),"")</x:f>
      </x:c>
      <x:c r="J559" s="29" t="n">
        <x:f>IF(ISNUMBER(F559),1,0)</x:f>
        <x:v>0</x:v>
      </x:c>
      <x:c r="K559" s="29" t="n">
        <x:f>IF(COUNTA(A559:F559)=0,0,1)</x:f>
        <x:v>0</x:v>
      </x:c>
    </x:row>
    <x:row r="560" ht="36" customHeight="1">
      <x:c r="A560" s="34"/>
      <x:c r="B560" s="34"/>
      <x:c r="C560" s="35"/>
      <x:c r="D560" s="36"/>
      <x:c r="E560" s="36"/>
      <x:c r="F560" s="37"/>
      <x:c r="G560" s="38" t="n">
        <x:f>IF(K560=0,0,IF(H560="",1,-1))</x:f>
        <x:v>0</x:v>
      </x:c>
      <x:c r="H560" s="33" t="str">
        <x:f>IF(K560=0,"",IF(A560="","Enter an exit ID",IF(IF(IFERROR(OR(CODE(UPPER(LEFT(A560,1)))&lt;65,CODE(UPPER(LEFT(A560,1)))&gt;90),TRUE),TRUE,OR(NOT(ISTEXT(A560)),LEN(A560)&gt;64,LEN(A560)&lt;&gt;LEN(SUBSTITUTE(A560,"*","")),LEN(A560)&lt;&gt;LEN(SUBSTITUTE(A560,"?","")),LEN(A560)&lt;&gt;LEN(SUBSTITUTE(A560,"~","")),LEN(A560)&lt;&gt;LEN(SUBSTITUTE(A560,"=","")),LEN(A560)&lt;&gt;LEN(SUBSTITUTE(A560,"&lt;","")),LEN(A560)&lt;&gt;LEN(SUBSTITUTE(A560,"&gt;","")))),"IDs: text starting with A–Z, up to 64 characters; do not use *, ?, ~, =, &lt; or &gt;. Example: T-001.",IF(COUNTIFS('Exits'!$A$9:$A$608,A560)&lt;&gt;1,"Exit ID is duplicated",IF(B560="","Enter the parent trade ID",IF(IF(IFERROR(OR(CODE(UPPER(LEFT(B560,1)))&lt;65,CODE(UPPER(LEFT(B560,1)))&gt;90),TRUE),TRUE,OR(NOT(ISTEXT(B560)),LEN(B560)&gt;64,LEN(B560)&lt;&gt;LEN(SUBSTITUTE(B560,"*","")),LEN(B560)&lt;&gt;LEN(SUBSTITUTE(B560,"?","")),LEN(B560)&lt;&gt;LEN(SUBSTITUTE(B560,"~","")),LEN(B560)&lt;&gt;LEN(SUBSTITUTE(B560,"=","")),LEN(B560)&lt;&gt;LEN(SUBSTITUTE(B560,"&lt;","")),LEN(B560)&lt;&gt;LEN(SUBSTITUTE(B560,"&gt;","")))),"IDs: text starting with A–Z, up to 64 characters; do not use *, ?, ~, =, &lt; or &gt;. Example: T-001.",IF(COUNTIFS('Trades'!$A$9:$A$208,B560)&lt;&gt;1,"Parent trade ID must match one Trades row",IF(NOT(ISNUMBER(C560)),"Enter a valid closing date/time",IF(OR(C560&lt;1,C560&gt;2958465),"Enter a valid closing date/time",IF(NOT(ISNUMBER(D560)),"Enter a positive closed quantity",IF(OR(D560&lt;=0,D560&gt;1000000,ROUND(D560,8)&lt;&gt;D560),"Enter a positive closed quantity",IF(NOT(ISNUMBER(INDEX('Trades'!$D$9:$D$208,MATCH(B560,'Trades'!$A$9:$A$208,0)))),"Enter a valid opening date/time",IF(C560&lt;INDEX('Trades'!$D$9:$D$208,MATCH(B560,'Trades'!$A$9:$A$208,0)),"Exit precedes the opening",IF(AND(E560&lt;&gt;"",OR(NOT(ISNUMBER(E560)),E560&lt;=0)),"Enter a positive price or leave blank",IF(AND(F560&lt;&gt;"",NOT(ISNUMBER(F560))),"Gross P&amp;L must be numeric or blank",IF(AND(ISNUMBER(F560),OR(ABS(F560)&gt;1000000000,ROUND(F560,2)&lt;&gt;F560)),"Money: at most 2 decimals; absolute input value ≤ 1,000,000,000.",""))))))))))))))))</x:f>
      </x:c>
      <x:c r="I560" s="29" t="str">
        <x:f>IF(ISNUMBER(D560),ROUND(D560,8),"")</x:f>
      </x:c>
      <x:c r="J560" s="29" t="n">
        <x:f>IF(ISNUMBER(F560),1,0)</x:f>
        <x:v>0</x:v>
      </x:c>
      <x:c r="K560" s="29" t="n">
        <x:f>IF(COUNTA(A560:F560)=0,0,1)</x:f>
        <x:v>0</x:v>
      </x:c>
    </x:row>
    <x:row r="561" ht="36" customHeight="1">
      <x:c r="A561" s="34"/>
      <x:c r="B561" s="34"/>
      <x:c r="C561" s="35"/>
      <x:c r="D561" s="36"/>
      <x:c r="E561" s="36"/>
      <x:c r="F561" s="37"/>
      <x:c r="G561" s="38" t="n">
        <x:f>IF(K561=0,0,IF(H561="",1,-1))</x:f>
        <x:v>0</x:v>
      </x:c>
      <x:c r="H561" s="33" t="str">
        <x:f>IF(K561=0,"",IF(A561="","Enter an exit ID",IF(IF(IFERROR(OR(CODE(UPPER(LEFT(A561,1)))&lt;65,CODE(UPPER(LEFT(A561,1)))&gt;90),TRUE),TRUE,OR(NOT(ISTEXT(A561)),LEN(A561)&gt;64,LEN(A561)&lt;&gt;LEN(SUBSTITUTE(A561,"*","")),LEN(A561)&lt;&gt;LEN(SUBSTITUTE(A561,"?","")),LEN(A561)&lt;&gt;LEN(SUBSTITUTE(A561,"~","")),LEN(A561)&lt;&gt;LEN(SUBSTITUTE(A561,"=","")),LEN(A561)&lt;&gt;LEN(SUBSTITUTE(A561,"&lt;","")),LEN(A561)&lt;&gt;LEN(SUBSTITUTE(A561,"&gt;","")))),"IDs: text starting with A–Z, up to 64 characters; do not use *, ?, ~, =, &lt; or &gt;. Example: T-001.",IF(COUNTIFS('Exits'!$A$9:$A$608,A561)&lt;&gt;1,"Exit ID is duplicated",IF(B561="","Enter the parent trade ID",IF(IF(IFERROR(OR(CODE(UPPER(LEFT(B561,1)))&lt;65,CODE(UPPER(LEFT(B561,1)))&gt;90),TRUE),TRUE,OR(NOT(ISTEXT(B561)),LEN(B561)&gt;64,LEN(B561)&lt;&gt;LEN(SUBSTITUTE(B561,"*","")),LEN(B561)&lt;&gt;LEN(SUBSTITUTE(B561,"?","")),LEN(B561)&lt;&gt;LEN(SUBSTITUTE(B561,"~","")),LEN(B561)&lt;&gt;LEN(SUBSTITUTE(B561,"=","")),LEN(B561)&lt;&gt;LEN(SUBSTITUTE(B561,"&lt;","")),LEN(B561)&lt;&gt;LEN(SUBSTITUTE(B561,"&gt;","")))),"IDs: text starting with A–Z, up to 64 characters; do not use *, ?, ~, =, &lt; or &gt;. Example: T-001.",IF(COUNTIFS('Trades'!$A$9:$A$208,B561)&lt;&gt;1,"Parent trade ID must match one Trades row",IF(NOT(ISNUMBER(C561)),"Enter a valid closing date/time",IF(OR(C561&lt;1,C561&gt;2958465),"Enter a valid closing date/time",IF(NOT(ISNUMBER(D561)),"Enter a positive closed quantity",IF(OR(D561&lt;=0,D561&gt;1000000,ROUND(D561,8)&lt;&gt;D561),"Enter a positive closed quantity",IF(NOT(ISNUMBER(INDEX('Trades'!$D$9:$D$208,MATCH(B561,'Trades'!$A$9:$A$208,0)))),"Enter a valid opening date/time",IF(C561&lt;INDEX('Trades'!$D$9:$D$208,MATCH(B561,'Trades'!$A$9:$A$208,0)),"Exit precedes the opening",IF(AND(E561&lt;&gt;"",OR(NOT(ISNUMBER(E561)),E561&lt;=0)),"Enter a positive price or leave blank",IF(AND(F561&lt;&gt;"",NOT(ISNUMBER(F561))),"Gross P&amp;L must be numeric or blank",IF(AND(ISNUMBER(F561),OR(ABS(F561)&gt;1000000000,ROUND(F561,2)&lt;&gt;F561)),"Money: at most 2 decimals; absolute input value ≤ 1,000,000,000.",""))))))))))))))))</x:f>
      </x:c>
      <x:c r="I561" s="29" t="str">
        <x:f>IF(ISNUMBER(D561),ROUND(D561,8),"")</x:f>
      </x:c>
      <x:c r="J561" s="29" t="n">
        <x:f>IF(ISNUMBER(F561),1,0)</x:f>
        <x:v>0</x:v>
      </x:c>
      <x:c r="K561" s="29" t="n">
        <x:f>IF(COUNTA(A561:F561)=0,0,1)</x:f>
        <x:v>0</x:v>
      </x:c>
    </x:row>
    <x:row r="562" ht="36" customHeight="1">
      <x:c r="A562" s="34"/>
      <x:c r="B562" s="34"/>
      <x:c r="C562" s="35"/>
      <x:c r="D562" s="36"/>
      <x:c r="E562" s="36"/>
      <x:c r="F562" s="37"/>
      <x:c r="G562" s="38" t="n">
        <x:f>IF(K562=0,0,IF(H562="",1,-1))</x:f>
        <x:v>0</x:v>
      </x:c>
      <x:c r="H562" s="33" t="str">
        <x:f>IF(K562=0,"",IF(A562="","Enter an exit ID",IF(IF(IFERROR(OR(CODE(UPPER(LEFT(A562,1)))&lt;65,CODE(UPPER(LEFT(A562,1)))&gt;90),TRUE),TRUE,OR(NOT(ISTEXT(A562)),LEN(A562)&gt;64,LEN(A562)&lt;&gt;LEN(SUBSTITUTE(A562,"*","")),LEN(A562)&lt;&gt;LEN(SUBSTITUTE(A562,"?","")),LEN(A562)&lt;&gt;LEN(SUBSTITUTE(A562,"~","")),LEN(A562)&lt;&gt;LEN(SUBSTITUTE(A562,"=","")),LEN(A562)&lt;&gt;LEN(SUBSTITUTE(A562,"&lt;","")),LEN(A562)&lt;&gt;LEN(SUBSTITUTE(A562,"&gt;","")))),"IDs: text starting with A–Z, up to 64 characters; do not use *, ?, ~, =, &lt; or &gt;. Example: T-001.",IF(COUNTIFS('Exits'!$A$9:$A$608,A562)&lt;&gt;1,"Exit ID is duplicated",IF(B562="","Enter the parent trade ID",IF(IF(IFERROR(OR(CODE(UPPER(LEFT(B562,1)))&lt;65,CODE(UPPER(LEFT(B562,1)))&gt;90),TRUE),TRUE,OR(NOT(ISTEXT(B562)),LEN(B562)&gt;64,LEN(B562)&lt;&gt;LEN(SUBSTITUTE(B562,"*","")),LEN(B562)&lt;&gt;LEN(SUBSTITUTE(B562,"?","")),LEN(B562)&lt;&gt;LEN(SUBSTITUTE(B562,"~","")),LEN(B562)&lt;&gt;LEN(SUBSTITUTE(B562,"=","")),LEN(B562)&lt;&gt;LEN(SUBSTITUTE(B562,"&lt;","")),LEN(B562)&lt;&gt;LEN(SUBSTITUTE(B562,"&gt;","")))),"IDs: text starting with A–Z, up to 64 characters; do not use *, ?, ~, =, &lt; or &gt;. Example: T-001.",IF(COUNTIFS('Trades'!$A$9:$A$208,B562)&lt;&gt;1,"Parent trade ID must match one Trades row",IF(NOT(ISNUMBER(C562)),"Enter a valid closing date/time",IF(OR(C562&lt;1,C562&gt;2958465),"Enter a valid closing date/time",IF(NOT(ISNUMBER(D562)),"Enter a positive closed quantity",IF(OR(D562&lt;=0,D562&gt;1000000,ROUND(D562,8)&lt;&gt;D562),"Enter a positive closed quantity",IF(NOT(ISNUMBER(INDEX('Trades'!$D$9:$D$208,MATCH(B562,'Trades'!$A$9:$A$208,0)))),"Enter a valid opening date/time",IF(C562&lt;INDEX('Trades'!$D$9:$D$208,MATCH(B562,'Trades'!$A$9:$A$208,0)),"Exit precedes the opening",IF(AND(E562&lt;&gt;"",OR(NOT(ISNUMBER(E562)),E562&lt;=0)),"Enter a positive price or leave blank",IF(AND(F562&lt;&gt;"",NOT(ISNUMBER(F562))),"Gross P&amp;L must be numeric or blank",IF(AND(ISNUMBER(F562),OR(ABS(F562)&gt;1000000000,ROUND(F562,2)&lt;&gt;F562)),"Money: at most 2 decimals; absolute input value ≤ 1,000,000,000.",""))))))))))))))))</x:f>
      </x:c>
      <x:c r="I562" s="29" t="str">
        <x:f>IF(ISNUMBER(D562),ROUND(D562,8),"")</x:f>
      </x:c>
      <x:c r="J562" s="29" t="n">
        <x:f>IF(ISNUMBER(F562),1,0)</x:f>
        <x:v>0</x:v>
      </x:c>
      <x:c r="K562" s="29" t="n">
        <x:f>IF(COUNTA(A562:F562)=0,0,1)</x:f>
        <x:v>0</x:v>
      </x:c>
    </x:row>
    <x:row r="563" ht="36" customHeight="1">
      <x:c r="A563" s="34"/>
      <x:c r="B563" s="34"/>
      <x:c r="C563" s="35"/>
      <x:c r="D563" s="36"/>
      <x:c r="E563" s="36"/>
      <x:c r="F563" s="37"/>
      <x:c r="G563" s="38" t="n">
        <x:f>IF(K563=0,0,IF(H563="",1,-1))</x:f>
        <x:v>0</x:v>
      </x:c>
      <x:c r="H563" s="33" t="str">
        <x:f>IF(K563=0,"",IF(A563="","Enter an exit ID",IF(IF(IFERROR(OR(CODE(UPPER(LEFT(A563,1)))&lt;65,CODE(UPPER(LEFT(A563,1)))&gt;90),TRUE),TRUE,OR(NOT(ISTEXT(A563)),LEN(A563)&gt;64,LEN(A563)&lt;&gt;LEN(SUBSTITUTE(A563,"*","")),LEN(A563)&lt;&gt;LEN(SUBSTITUTE(A563,"?","")),LEN(A563)&lt;&gt;LEN(SUBSTITUTE(A563,"~","")),LEN(A563)&lt;&gt;LEN(SUBSTITUTE(A563,"=","")),LEN(A563)&lt;&gt;LEN(SUBSTITUTE(A563,"&lt;","")),LEN(A563)&lt;&gt;LEN(SUBSTITUTE(A563,"&gt;","")))),"IDs: text starting with A–Z, up to 64 characters; do not use *, ?, ~, =, &lt; or &gt;. Example: T-001.",IF(COUNTIFS('Exits'!$A$9:$A$608,A563)&lt;&gt;1,"Exit ID is duplicated",IF(B563="","Enter the parent trade ID",IF(IF(IFERROR(OR(CODE(UPPER(LEFT(B563,1)))&lt;65,CODE(UPPER(LEFT(B563,1)))&gt;90),TRUE),TRUE,OR(NOT(ISTEXT(B563)),LEN(B563)&gt;64,LEN(B563)&lt;&gt;LEN(SUBSTITUTE(B563,"*","")),LEN(B563)&lt;&gt;LEN(SUBSTITUTE(B563,"?","")),LEN(B563)&lt;&gt;LEN(SUBSTITUTE(B563,"~","")),LEN(B563)&lt;&gt;LEN(SUBSTITUTE(B563,"=","")),LEN(B563)&lt;&gt;LEN(SUBSTITUTE(B563,"&lt;","")),LEN(B563)&lt;&gt;LEN(SUBSTITUTE(B563,"&gt;","")))),"IDs: text starting with A–Z, up to 64 characters; do not use *, ?, ~, =, &lt; or &gt;. Example: T-001.",IF(COUNTIFS('Trades'!$A$9:$A$208,B563)&lt;&gt;1,"Parent trade ID must match one Trades row",IF(NOT(ISNUMBER(C563)),"Enter a valid closing date/time",IF(OR(C563&lt;1,C563&gt;2958465),"Enter a valid closing date/time",IF(NOT(ISNUMBER(D563)),"Enter a positive closed quantity",IF(OR(D563&lt;=0,D563&gt;1000000,ROUND(D563,8)&lt;&gt;D563),"Enter a positive closed quantity",IF(NOT(ISNUMBER(INDEX('Trades'!$D$9:$D$208,MATCH(B563,'Trades'!$A$9:$A$208,0)))),"Enter a valid opening date/time",IF(C563&lt;INDEX('Trades'!$D$9:$D$208,MATCH(B563,'Trades'!$A$9:$A$208,0)),"Exit precedes the opening",IF(AND(E563&lt;&gt;"",OR(NOT(ISNUMBER(E563)),E563&lt;=0)),"Enter a positive price or leave blank",IF(AND(F563&lt;&gt;"",NOT(ISNUMBER(F563))),"Gross P&amp;L must be numeric or blank",IF(AND(ISNUMBER(F563),OR(ABS(F563)&gt;1000000000,ROUND(F563,2)&lt;&gt;F563)),"Money: at most 2 decimals; absolute input value ≤ 1,000,000,000.",""))))))))))))))))</x:f>
      </x:c>
      <x:c r="I563" s="29" t="str">
        <x:f>IF(ISNUMBER(D563),ROUND(D563,8),"")</x:f>
      </x:c>
      <x:c r="J563" s="29" t="n">
        <x:f>IF(ISNUMBER(F563),1,0)</x:f>
        <x:v>0</x:v>
      </x:c>
      <x:c r="K563" s="29" t="n">
        <x:f>IF(COUNTA(A563:F563)=0,0,1)</x:f>
        <x:v>0</x:v>
      </x:c>
    </x:row>
    <x:row r="564" ht="36" customHeight="1">
      <x:c r="A564" s="34"/>
      <x:c r="B564" s="34"/>
      <x:c r="C564" s="35"/>
      <x:c r="D564" s="36"/>
      <x:c r="E564" s="36"/>
      <x:c r="F564" s="37"/>
      <x:c r="G564" s="38" t="n">
        <x:f>IF(K564=0,0,IF(H564="",1,-1))</x:f>
        <x:v>0</x:v>
      </x:c>
      <x:c r="H564" s="33" t="str">
        <x:f>IF(K564=0,"",IF(A564="","Enter an exit ID",IF(IF(IFERROR(OR(CODE(UPPER(LEFT(A564,1)))&lt;65,CODE(UPPER(LEFT(A564,1)))&gt;90),TRUE),TRUE,OR(NOT(ISTEXT(A564)),LEN(A564)&gt;64,LEN(A564)&lt;&gt;LEN(SUBSTITUTE(A564,"*","")),LEN(A564)&lt;&gt;LEN(SUBSTITUTE(A564,"?","")),LEN(A564)&lt;&gt;LEN(SUBSTITUTE(A564,"~","")),LEN(A564)&lt;&gt;LEN(SUBSTITUTE(A564,"=","")),LEN(A564)&lt;&gt;LEN(SUBSTITUTE(A564,"&lt;","")),LEN(A564)&lt;&gt;LEN(SUBSTITUTE(A564,"&gt;","")))),"IDs: text starting with A–Z, up to 64 characters; do not use *, ?, ~, =, &lt; or &gt;. Example: T-001.",IF(COUNTIFS('Exits'!$A$9:$A$608,A564)&lt;&gt;1,"Exit ID is duplicated",IF(B564="","Enter the parent trade ID",IF(IF(IFERROR(OR(CODE(UPPER(LEFT(B564,1)))&lt;65,CODE(UPPER(LEFT(B564,1)))&gt;90),TRUE),TRUE,OR(NOT(ISTEXT(B564)),LEN(B564)&gt;64,LEN(B564)&lt;&gt;LEN(SUBSTITUTE(B564,"*","")),LEN(B564)&lt;&gt;LEN(SUBSTITUTE(B564,"?","")),LEN(B564)&lt;&gt;LEN(SUBSTITUTE(B564,"~","")),LEN(B564)&lt;&gt;LEN(SUBSTITUTE(B564,"=","")),LEN(B564)&lt;&gt;LEN(SUBSTITUTE(B564,"&lt;","")),LEN(B564)&lt;&gt;LEN(SUBSTITUTE(B564,"&gt;","")))),"IDs: text starting with A–Z, up to 64 characters; do not use *, ?, ~, =, &lt; or &gt;. Example: T-001.",IF(COUNTIFS('Trades'!$A$9:$A$208,B564)&lt;&gt;1,"Parent trade ID must match one Trades row",IF(NOT(ISNUMBER(C564)),"Enter a valid closing date/time",IF(OR(C564&lt;1,C564&gt;2958465),"Enter a valid closing date/time",IF(NOT(ISNUMBER(D564)),"Enter a positive closed quantity",IF(OR(D564&lt;=0,D564&gt;1000000,ROUND(D564,8)&lt;&gt;D564),"Enter a positive closed quantity",IF(NOT(ISNUMBER(INDEX('Trades'!$D$9:$D$208,MATCH(B564,'Trades'!$A$9:$A$208,0)))),"Enter a valid opening date/time",IF(C564&lt;INDEX('Trades'!$D$9:$D$208,MATCH(B564,'Trades'!$A$9:$A$208,0)),"Exit precedes the opening",IF(AND(E564&lt;&gt;"",OR(NOT(ISNUMBER(E564)),E564&lt;=0)),"Enter a positive price or leave blank",IF(AND(F564&lt;&gt;"",NOT(ISNUMBER(F564))),"Gross P&amp;L must be numeric or blank",IF(AND(ISNUMBER(F564),OR(ABS(F564)&gt;1000000000,ROUND(F564,2)&lt;&gt;F564)),"Money: at most 2 decimals; absolute input value ≤ 1,000,000,000.",""))))))))))))))))</x:f>
      </x:c>
      <x:c r="I564" s="29" t="str">
        <x:f>IF(ISNUMBER(D564),ROUND(D564,8),"")</x:f>
      </x:c>
      <x:c r="J564" s="29" t="n">
        <x:f>IF(ISNUMBER(F564),1,0)</x:f>
        <x:v>0</x:v>
      </x:c>
      <x:c r="K564" s="29" t="n">
        <x:f>IF(COUNTA(A564:F564)=0,0,1)</x:f>
        <x:v>0</x:v>
      </x:c>
    </x:row>
    <x:row r="565" ht="36" customHeight="1">
      <x:c r="A565" s="34"/>
      <x:c r="B565" s="34"/>
      <x:c r="C565" s="35"/>
      <x:c r="D565" s="36"/>
      <x:c r="E565" s="36"/>
      <x:c r="F565" s="37"/>
      <x:c r="G565" s="38" t="n">
        <x:f>IF(K565=0,0,IF(H565="",1,-1))</x:f>
        <x:v>0</x:v>
      </x:c>
      <x:c r="H565" s="33" t="str">
        <x:f>IF(K565=0,"",IF(A565="","Enter an exit ID",IF(IF(IFERROR(OR(CODE(UPPER(LEFT(A565,1)))&lt;65,CODE(UPPER(LEFT(A565,1)))&gt;90),TRUE),TRUE,OR(NOT(ISTEXT(A565)),LEN(A565)&gt;64,LEN(A565)&lt;&gt;LEN(SUBSTITUTE(A565,"*","")),LEN(A565)&lt;&gt;LEN(SUBSTITUTE(A565,"?","")),LEN(A565)&lt;&gt;LEN(SUBSTITUTE(A565,"~","")),LEN(A565)&lt;&gt;LEN(SUBSTITUTE(A565,"=","")),LEN(A565)&lt;&gt;LEN(SUBSTITUTE(A565,"&lt;","")),LEN(A565)&lt;&gt;LEN(SUBSTITUTE(A565,"&gt;","")))),"IDs: text starting with A–Z, up to 64 characters; do not use *, ?, ~, =, &lt; or &gt;. Example: T-001.",IF(COUNTIFS('Exits'!$A$9:$A$608,A565)&lt;&gt;1,"Exit ID is duplicated",IF(B565="","Enter the parent trade ID",IF(IF(IFERROR(OR(CODE(UPPER(LEFT(B565,1)))&lt;65,CODE(UPPER(LEFT(B565,1)))&gt;90),TRUE),TRUE,OR(NOT(ISTEXT(B565)),LEN(B565)&gt;64,LEN(B565)&lt;&gt;LEN(SUBSTITUTE(B565,"*","")),LEN(B565)&lt;&gt;LEN(SUBSTITUTE(B565,"?","")),LEN(B565)&lt;&gt;LEN(SUBSTITUTE(B565,"~","")),LEN(B565)&lt;&gt;LEN(SUBSTITUTE(B565,"=","")),LEN(B565)&lt;&gt;LEN(SUBSTITUTE(B565,"&lt;","")),LEN(B565)&lt;&gt;LEN(SUBSTITUTE(B565,"&gt;","")))),"IDs: text starting with A–Z, up to 64 characters; do not use *, ?, ~, =, &lt; or &gt;. Example: T-001.",IF(COUNTIFS('Trades'!$A$9:$A$208,B565)&lt;&gt;1,"Parent trade ID must match one Trades row",IF(NOT(ISNUMBER(C565)),"Enter a valid closing date/time",IF(OR(C565&lt;1,C565&gt;2958465),"Enter a valid closing date/time",IF(NOT(ISNUMBER(D565)),"Enter a positive closed quantity",IF(OR(D565&lt;=0,D565&gt;1000000,ROUND(D565,8)&lt;&gt;D565),"Enter a positive closed quantity",IF(NOT(ISNUMBER(INDEX('Trades'!$D$9:$D$208,MATCH(B565,'Trades'!$A$9:$A$208,0)))),"Enter a valid opening date/time",IF(C565&lt;INDEX('Trades'!$D$9:$D$208,MATCH(B565,'Trades'!$A$9:$A$208,0)),"Exit precedes the opening",IF(AND(E565&lt;&gt;"",OR(NOT(ISNUMBER(E565)),E565&lt;=0)),"Enter a positive price or leave blank",IF(AND(F565&lt;&gt;"",NOT(ISNUMBER(F565))),"Gross P&amp;L must be numeric or blank",IF(AND(ISNUMBER(F565),OR(ABS(F565)&gt;1000000000,ROUND(F565,2)&lt;&gt;F565)),"Money: at most 2 decimals; absolute input value ≤ 1,000,000,000.",""))))))))))))))))</x:f>
      </x:c>
      <x:c r="I565" s="29" t="str">
        <x:f>IF(ISNUMBER(D565),ROUND(D565,8),"")</x:f>
      </x:c>
      <x:c r="J565" s="29" t="n">
        <x:f>IF(ISNUMBER(F565),1,0)</x:f>
        <x:v>0</x:v>
      </x:c>
      <x:c r="K565" s="29" t="n">
        <x:f>IF(COUNTA(A565:F565)=0,0,1)</x:f>
        <x:v>0</x:v>
      </x:c>
    </x:row>
    <x:row r="566" ht="36" customHeight="1">
      <x:c r="A566" s="34"/>
      <x:c r="B566" s="34"/>
      <x:c r="C566" s="35"/>
      <x:c r="D566" s="36"/>
      <x:c r="E566" s="36"/>
      <x:c r="F566" s="37"/>
      <x:c r="G566" s="38" t="n">
        <x:f>IF(K566=0,0,IF(H566="",1,-1))</x:f>
        <x:v>0</x:v>
      </x:c>
      <x:c r="H566" s="33" t="str">
        <x:f>IF(K566=0,"",IF(A566="","Enter an exit ID",IF(IF(IFERROR(OR(CODE(UPPER(LEFT(A566,1)))&lt;65,CODE(UPPER(LEFT(A566,1)))&gt;90),TRUE),TRUE,OR(NOT(ISTEXT(A566)),LEN(A566)&gt;64,LEN(A566)&lt;&gt;LEN(SUBSTITUTE(A566,"*","")),LEN(A566)&lt;&gt;LEN(SUBSTITUTE(A566,"?","")),LEN(A566)&lt;&gt;LEN(SUBSTITUTE(A566,"~","")),LEN(A566)&lt;&gt;LEN(SUBSTITUTE(A566,"=","")),LEN(A566)&lt;&gt;LEN(SUBSTITUTE(A566,"&lt;","")),LEN(A566)&lt;&gt;LEN(SUBSTITUTE(A566,"&gt;","")))),"IDs: text starting with A–Z, up to 64 characters; do not use *, ?, ~, =, &lt; or &gt;. Example: T-001.",IF(COUNTIFS('Exits'!$A$9:$A$608,A566)&lt;&gt;1,"Exit ID is duplicated",IF(B566="","Enter the parent trade ID",IF(IF(IFERROR(OR(CODE(UPPER(LEFT(B566,1)))&lt;65,CODE(UPPER(LEFT(B566,1)))&gt;90),TRUE),TRUE,OR(NOT(ISTEXT(B566)),LEN(B566)&gt;64,LEN(B566)&lt;&gt;LEN(SUBSTITUTE(B566,"*","")),LEN(B566)&lt;&gt;LEN(SUBSTITUTE(B566,"?","")),LEN(B566)&lt;&gt;LEN(SUBSTITUTE(B566,"~","")),LEN(B566)&lt;&gt;LEN(SUBSTITUTE(B566,"=","")),LEN(B566)&lt;&gt;LEN(SUBSTITUTE(B566,"&lt;","")),LEN(B566)&lt;&gt;LEN(SUBSTITUTE(B566,"&gt;","")))),"IDs: text starting with A–Z, up to 64 characters; do not use *, ?, ~, =, &lt; or &gt;. Example: T-001.",IF(COUNTIFS('Trades'!$A$9:$A$208,B566)&lt;&gt;1,"Parent trade ID must match one Trades row",IF(NOT(ISNUMBER(C566)),"Enter a valid closing date/time",IF(OR(C566&lt;1,C566&gt;2958465),"Enter a valid closing date/time",IF(NOT(ISNUMBER(D566)),"Enter a positive closed quantity",IF(OR(D566&lt;=0,D566&gt;1000000,ROUND(D566,8)&lt;&gt;D566),"Enter a positive closed quantity",IF(NOT(ISNUMBER(INDEX('Trades'!$D$9:$D$208,MATCH(B566,'Trades'!$A$9:$A$208,0)))),"Enter a valid opening date/time",IF(C566&lt;INDEX('Trades'!$D$9:$D$208,MATCH(B566,'Trades'!$A$9:$A$208,0)),"Exit precedes the opening",IF(AND(E566&lt;&gt;"",OR(NOT(ISNUMBER(E566)),E566&lt;=0)),"Enter a positive price or leave blank",IF(AND(F566&lt;&gt;"",NOT(ISNUMBER(F566))),"Gross P&amp;L must be numeric or blank",IF(AND(ISNUMBER(F566),OR(ABS(F566)&gt;1000000000,ROUND(F566,2)&lt;&gt;F566)),"Money: at most 2 decimals; absolute input value ≤ 1,000,000,000.",""))))))))))))))))</x:f>
      </x:c>
      <x:c r="I566" s="29" t="str">
        <x:f>IF(ISNUMBER(D566),ROUND(D566,8),"")</x:f>
      </x:c>
      <x:c r="J566" s="29" t="n">
        <x:f>IF(ISNUMBER(F566),1,0)</x:f>
        <x:v>0</x:v>
      </x:c>
      <x:c r="K566" s="29" t="n">
        <x:f>IF(COUNTA(A566:F566)=0,0,1)</x:f>
        <x:v>0</x:v>
      </x:c>
    </x:row>
    <x:row r="567" ht="36" customHeight="1">
      <x:c r="A567" s="34"/>
      <x:c r="B567" s="34"/>
      <x:c r="C567" s="35"/>
      <x:c r="D567" s="36"/>
      <x:c r="E567" s="36"/>
      <x:c r="F567" s="37"/>
      <x:c r="G567" s="38" t="n">
        <x:f>IF(K567=0,0,IF(H567="",1,-1))</x:f>
        <x:v>0</x:v>
      </x:c>
      <x:c r="H567" s="33" t="str">
        <x:f>IF(K567=0,"",IF(A567="","Enter an exit ID",IF(IF(IFERROR(OR(CODE(UPPER(LEFT(A567,1)))&lt;65,CODE(UPPER(LEFT(A567,1)))&gt;90),TRUE),TRUE,OR(NOT(ISTEXT(A567)),LEN(A567)&gt;64,LEN(A567)&lt;&gt;LEN(SUBSTITUTE(A567,"*","")),LEN(A567)&lt;&gt;LEN(SUBSTITUTE(A567,"?","")),LEN(A567)&lt;&gt;LEN(SUBSTITUTE(A567,"~","")),LEN(A567)&lt;&gt;LEN(SUBSTITUTE(A567,"=","")),LEN(A567)&lt;&gt;LEN(SUBSTITUTE(A567,"&lt;","")),LEN(A567)&lt;&gt;LEN(SUBSTITUTE(A567,"&gt;","")))),"IDs: text starting with A–Z, up to 64 characters; do not use *, ?, ~, =, &lt; or &gt;. Example: T-001.",IF(COUNTIFS('Exits'!$A$9:$A$608,A567)&lt;&gt;1,"Exit ID is duplicated",IF(B567="","Enter the parent trade ID",IF(IF(IFERROR(OR(CODE(UPPER(LEFT(B567,1)))&lt;65,CODE(UPPER(LEFT(B567,1)))&gt;90),TRUE),TRUE,OR(NOT(ISTEXT(B567)),LEN(B567)&gt;64,LEN(B567)&lt;&gt;LEN(SUBSTITUTE(B567,"*","")),LEN(B567)&lt;&gt;LEN(SUBSTITUTE(B567,"?","")),LEN(B567)&lt;&gt;LEN(SUBSTITUTE(B567,"~","")),LEN(B567)&lt;&gt;LEN(SUBSTITUTE(B567,"=","")),LEN(B567)&lt;&gt;LEN(SUBSTITUTE(B567,"&lt;","")),LEN(B567)&lt;&gt;LEN(SUBSTITUTE(B567,"&gt;","")))),"IDs: text starting with A–Z, up to 64 characters; do not use *, ?, ~, =, &lt; or &gt;. Example: T-001.",IF(COUNTIFS('Trades'!$A$9:$A$208,B567)&lt;&gt;1,"Parent trade ID must match one Trades row",IF(NOT(ISNUMBER(C567)),"Enter a valid closing date/time",IF(OR(C567&lt;1,C567&gt;2958465),"Enter a valid closing date/time",IF(NOT(ISNUMBER(D567)),"Enter a positive closed quantity",IF(OR(D567&lt;=0,D567&gt;1000000,ROUND(D567,8)&lt;&gt;D567),"Enter a positive closed quantity",IF(NOT(ISNUMBER(INDEX('Trades'!$D$9:$D$208,MATCH(B567,'Trades'!$A$9:$A$208,0)))),"Enter a valid opening date/time",IF(C567&lt;INDEX('Trades'!$D$9:$D$208,MATCH(B567,'Trades'!$A$9:$A$208,0)),"Exit precedes the opening",IF(AND(E567&lt;&gt;"",OR(NOT(ISNUMBER(E567)),E567&lt;=0)),"Enter a positive price or leave blank",IF(AND(F567&lt;&gt;"",NOT(ISNUMBER(F567))),"Gross P&amp;L must be numeric or blank",IF(AND(ISNUMBER(F567),OR(ABS(F567)&gt;1000000000,ROUND(F567,2)&lt;&gt;F567)),"Money: at most 2 decimals; absolute input value ≤ 1,000,000,000.",""))))))))))))))))</x:f>
      </x:c>
      <x:c r="I567" s="29" t="str">
        <x:f>IF(ISNUMBER(D567),ROUND(D567,8),"")</x:f>
      </x:c>
      <x:c r="J567" s="29" t="n">
        <x:f>IF(ISNUMBER(F567),1,0)</x:f>
        <x:v>0</x:v>
      </x:c>
      <x:c r="K567" s="29" t="n">
        <x:f>IF(COUNTA(A567:F567)=0,0,1)</x:f>
        <x:v>0</x:v>
      </x:c>
    </x:row>
    <x:row r="568" ht="36" customHeight="1">
      <x:c r="A568" s="34"/>
      <x:c r="B568" s="34"/>
      <x:c r="C568" s="35"/>
      <x:c r="D568" s="36"/>
      <x:c r="E568" s="36"/>
      <x:c r="F568" s="37"/>
      <x:c r="G568" s="38" t="n">
        <x:f>IF(K568=0,0,IF(H568="",1,-1))</x:f>
        <x:v>0</x:v>
      </x:c>
      <x:c r="H568" s="33" t="str">
        <x:f>IF(K568=0,"",IF(A568="","Enter an exit ID",IF(IF(IFERROR(OR(CODE(UPPER(LEFT(A568,1)))&lt;65,CODE(UPPER(LEFT(A568,1)))&gt;90),TRUE),TRUE,OR(NOT(ISTEXT(A568)),LEN(A568)&gt;64,LEN(A568)&lt;&gt;LEN(SUBSTITUTE(A568,"*","")),LEN(A568)&lt;&gt;LEN(SUBSTITUTE(A568,"?","")),LEN(A568)&lt;&gt;LEN(SUBSTITUTE(A568,"~","")),LEN(A568)&lt;&gt;LEN(SUBSTITUTE(A568,"=","")),LEN(A568)&lt;&gt;LEN(SUBSTITUTE(A568,"&lt;","")),LEN(A568)&lt;&gt;LEN(SUBSTITUTE(A568,"&gt;","")))),"IDs: text starting with A–Z, up to 64 characters; do not use *, ?, ~, =, &lt; or &gt;. Example: T-001.",IF(COUNTIFS('Exits'!$A$9:$A$608,A568)&lt;&gt;1,"Exit ID is duplicated",IF(B568="","Enter the parent trade ID",IF(IF(IFERROR(OR(CODE(UPPER(LEFT(B568,1)))&lt;65,CODE(UPPER(LEFT(B568,1)))&gt;90),TRUE),TRUE,OR(NOT(ISTEXT(B568)),LEN(B568)&gt;64,LEN(B568)&lt;&gt;LEN(SUBSTITUTE(B568,"*","")),LEN(B568)&lt;&gt;LEN(SUBSTITUTE(B568,"?","")),LEN(B568)&lt;&gt;LEN(SUBSTITUTE(B568,"~","")),LEN(B568)&lt;&gt;LEN(SUBSTITUTE(B568,"=","")),LEN(B568)&lt;&gt;LEN(SUBSTITUTE(B568,"&lt;","")),LEN(B568)&lt;&gt;LEN(SUBSTITUTE(B568,"&gt;","")))),"IDs: text starting with A–Z, up to 64 characters; do not use *, ?, ~, =, &lt; or &gt;. Example: T-001.",IF(COUNTIFS('Trades'!$A$9:$A$208,B568)&lt;&gt;1,"Parent trade ID must match one Trades row",IF(NOT(ISNUMBER(C568)),"Enter a valid closing date/time",IF(OR(C568&lt;1,C568&gt;2958465),"Enter a valid closing date/time",IF(NOT(ISNUMBER(D568)),"Enter a positive closed quantity",IF(OR(D568&lt;=0,D568&gt;1000000,ROUND(D568,8)&lt;&gt;D568),"Enter a positive closed quantity",IF(NOT(ISNUMBER(INDEX('Trades'!$D$9:$D$208,MATCH(B568,'Trades'!$A$9:$A$208,0)))),"Enter a valid opening date/time",IF(C568&lt;INDEX('Trades'!$D$9:$D$208,MATCH(B568,'Trades'!$A$9:$A$208,0)),"Exit precedes the opening",IF(AND(E568&lt;&gt;"",OR(NOT(ISNUMBER(E568)),E568&lt;=0)),"Enter a positive price or leave blank",IF(AND(F568&lt;&gt;"",NOT(ISNUMBER(F568))),"Gross P&amp;L must be numeric or blank",IF(AND(ISNUMBER(F568),OR(ABS(F568)&gt;1000000000,ROUND(F568,2)&lt;&gt;F568)),"Money: at most 2 decimals; absolute input value ≤ 1,000,000,000.",""))))))))))))))))</x:f>
      </x:c>
      <x:c r="I568" s="29" t="str">
        <x:f>IF(ISNUMBER(D568),ROUND(D568,8),"")</x:f>
      </x:c>
      <x:c r="J568" s="29" t="n">
        <x:f>IF(ISNUMBER(F568),1,0)</x:f>
        <x:v>0</x:v>
      </x:c>
      <x:c r="K568" s="29" t="n">
        <x:f>IF(COUNTA(A568:F568)=0,0,1)</x:f>
        <x:v>0</x:v>
      </x:c>
    </x:row>
    <x:row r="569" ht="36" customHeight="1">
      <x:c r="A569" s="34"/>
      <x:c r="B569" s="34"/>
      <x:c r="C569" s="35"/>
      <x:c r="D569" s="36"/>
      <x:c r="E569" s="36"/>
      <x:c r="F569" s="37"/>
      <x:c r="G569" s="38" t="n">
        <x:f>IF(K569=0,0,IF(H569="",1,-1))</x:f>
        <x:v>0</x:v>
      </x:c>
      <x:c r="H569" s="33" t="str">
        <x:f>IF(K569=0,"",IF(A569="","Enter an exit ID",IF(IF(IFERROR(OR(CODE(UPPER(LEFT(A569,1)))&lt;65,CODE(UPPER(LEFT(A569,1)))&gt;90),TRUE),TRUE,OR(NOT(ISTEXT(A569)),LEN(A569)&gt;64,LEN(A569)&lt;&gt;LEN(SUBSTITUTE(A569,"*","")),LEN(A569)&lt;&gt;LEN(SUBSTITUTE(A569,"?","")),LEN(A569)&lt;&gt;LEN(SUBSTITUTE(A569,"~","")),LEN(A569)&lt;&gt;LEN(SUBSTITUTE(A569,"=","")),LEN(A569)&lt;&gt;LEN(SUBSTITUTE(A569,"&lt;","")),LEN(A569)&lt;&gt;LEN(SUBSTITUTE(A569,"&gt;","")))),"IDs: text starting with A–Z, up to 64 characters; do not use *, ?, ~, =, &lt; or &gt;. Example: T-001.",IF(COUNTIFS('Exits'!$A$9:$A$608,A569)&lt;&gt;1,"Exit ID is duplicated",IF(B569="","Enter the parent trade ID",IF(IF(IFERROR(OR(CODE(UPPER(LEFT(B569,1)))&lt;65,CODE(UPPER(LEFT(B569,1)))&gt;90),TRUE),TRUE,OR(NOT(ISTEXT(B569)),LEN(B569)&gt;64,LEN(B569)&lt;&gt;LEN(SUBSTITUTE(B569,"*","")),LEN(B569)&lt;&gt;LEN(SUBSTITUTE(B569,"?","")),LEN(B569)&lt;&gt;LEN(SUBSTITUTE(B569,"~","")),LEN(B569)&lt;&gt;LEN(SUBSTITUTE(B569,"=","")),LEN(B569)&lt;&gt;LEN(SUBSTITUTE(B569,"&lt;","")),LEN(B569)&lt;&gt;LEN(SUBSTITUTE(B569,"&gt;","")))),"IDs: text starting with A–Z, up to 64 characters; do not use *, ?, ~, =, &lt; or &gt;. Example: T-001.",IF(COUNTIFS('Trades'!$A$9:$A$208,B569)&lt;&gt;1,"Parent trade ID must match one Trades row",IF(NOT(ISNUMBER(C569)),"Enter a valid closing date/time",IF(OR(C569&lt;1,C569&gt;2958465),"Enter a valid closing date/time",IF(NOT(ISNUMBER(D569)),"Enter a positive closed quantity",IF(OR(D569&lt;=0,D569&gt;1000000,ROUND(D569,8)&lt;&gt;D569),"Enter a positive closed quantity",IF(NOT(ISNUMBER(INDEX('Trades'!$D$9:$D$208,MATCH(B569,'Trades'!$A$9:$A$208,0)))),"Enter a valid opening date/time",IF(C569&lt;INDEX('Trades'!$D$9:$D$208,MATCH(B569,'Trades'!$A$9:$A$208,0)),"Exit precedes the opening",IF(AND(E569&lt;&gt;"",OR(NOT(ISNUMBER(E569)),E569&lt;=0)),"Enter a positive price or leave blank",IF(AND(F569&lt;&gt;"",NOT(ISNUMBER(F569))),"Gross P&amp;L must be numeric or blank",IF(AND(ISNUMBER(F569),OR(ABS(F569)&gt;1000000000,ROUND(F569,2)&lt;&gt;F569)),"Money: at most 2 decimals; absolute input value ≤ 1,000,000,000.",""))))))))))))))))</x:f>
      </x:c>
      <x:c r="I569" s="29" t="str">
        <x:f>IF(ISNUMBER(D569),ROUND(D569,8),"")</x:f>
      </x:c>
      <x:c r="J569" s="29" t="n">
        <x:f>IF(ISNUMBER(F569),1,0)</x:f>
        <x:v>0</x:v>
      </x:c>
      <x:c r="K569" s="29" t="n">
        <x:f>IF(COUNTA(A569:F569)=0,0,1)</x:f>
        <x:v>0</x:v>
      </x:c>
    </x:row>
    <x:row r="570" ht="36" customHeight="1">
      <x:c r="A570" s="34"/>
      <x:c r="B570" s="34"/>
      <x:c r="C570" s="35"/>
      <x:c r="D570" s="36"/>
      <x:c r="E570" s="36"/>
      <x:c r="F570" s="37"/>
      <x:c r="G570" s="38" t="n">
        <x:f>IF(K570=0,0,IF(H570="",1,-1))</x:f>
        <x:v>0</x:v>
      </x:c>
      <x:c r="H570" s="33" t="str">
        <x:f>IF(K570=0,"",IF(A570="","Enter an exit ID",IF(IF(IFERROR(OR(CODE(UPPER(LEFT(A570,1)))&lt;65,CODE(UPPER(LEFT(A570,1)))&gt;90),TRUE),TRUE,OR(NOT(ISTEXT(A570)),LEN(A570)&gt;64,LEN(A570)&lt;&gt;LEN(SUBSTITUTE(A570,"*","")),LEN(A570)&lt;&gt;LEN(SUBSTITUTE(A570,"?","")),LEN(A570)&lt;&gt;LEN(SUBSTITUTE(A570,"~","")),LEN(A570)&lt;&gt;LEN(SUBSTITUTE(A570,"=","")),LEN(A570)&lt;&gt;LEN(SUBSTITUTE(A570,"&lt;","")),LEN(A570)&lt;&gt;LEN(SUBSTITUTE(A570,"&gt;","")))),"IDs: text starting with A–Z, up to 64 characters; do not use *, ?, ~, =, &lt; or &gt;. Example: T-001.",IF(COUNTIFS('Exits'!$A$9:$A$608,A570)&lt;&gt;1,"Exit ID is duplicated",IF(B570="","Enter the parent trade ID",IF(IF(IFERROR(OR(CODE(UPPER(LEFT(B570,1)))&lt;65,CODE(UPPER(LEFT(B570,1)))&gt;90),TRUE),TRUE,OR(NOT(ISTEXT(B570)),LEN(B570)&gt;64,LEN(B570)&lt;&gt;LEN(SUBSTITUTE(B570,"*","")),LEN(B570)&lt;&gt;LEN(SUBSTITUTE(B570,"?","")),LEN(B570)&lt;&gt;LEN(SUBSTITUTE(B570,"~","")),LEN(B570)&lt;&gt;LEN(SUBSTITUTE(B570,"=","")),LEN(B570)&lt;&gt;LEN(SUBSTITUTE(B570,"&lt;","")),LEN(B570)&lt;&gt;LEN(SUBSTITUTE(B570,"&gt;","")))),"IDs: text starting with A–Z, up to 64 characters; do not use *, ?, ~, =, &lt; or &gt;. Example: T-001.",IF(COUNTIFS('Trades'!$A$9:$A$208,B570)&lt;&gt;1,"Parent trade ID must match one Trades row",IF(NOT(ISNUMBER(C570)),"Enter a valid closing date/time",IF(OR(C570&lt;1,C570&gt;2958465),"Enter a valid closing date/time",IF(NOT(ISNUMBER(D570)),"Enter a positive closed quantity",IF(OR(D570&lt;=0,D570&gt;1000000,ROUND(D570,8)&lt;&gt;D570),"Enter a positive closed quantity",IF(NOT(ISNUMBER(INDEX('Trades'!$D$9:$D$208,MATCH(B570,'Trades'!$A$9:$A$208,0)))),"Enter a valid opening date/time",IF(C570&lt;INDEX('Trades'!$D$9:$D$208,MATCH(B570,'Trades'!$A$9:$A$208,0)),"Exit precedes the opening",IF(AND(E570&lt;&gt;"",OR(NOT(ISNUMBER(E570)),E570&lt;=0)),"Enter a positive price or leave blank",IF(AND(F570&lt;&gt;"",NOT(ISNUMBER(F570))),"Gross P&amp;L must be numeric or blank",IF(AND(ISNUMBER(F570),OR(ABS(F570)&gt;1000000000,ROUND(F570,2)&lt;&gt;F570)),"Money: at most 2 decimals; absolute input value ≤ 1,000,000,000.",""))))))))))))))))</x:f>
      </x:c>
      <x:c r="I570" s="29" t="str">
        <x:f>IF(ISNUMBER(D570),ROUND(D570,8),"")</x:f>
      </x:c>
      <x:c r="J570" s="29" t="n">
        <x:f>IF(ISNUMBER(F570),1,0)</x:f>
        <x:v>0</x:v>
      </x:c>
      <x:c r="K570" s="29" t="n">
        <x:f>IF(COUNTA(A570:F570)=0,0,1)</x:f>
        <x:v>0</x:v>
      </x:c>
    </x:row>
    <x:row r="571" ht="36" customHeight="1">
      <x:c r="A571" s="34"/>
      <x:c r="B571" s="34"/>
      <x:c r="C571" s="35"/>
      <x:c r="D571" s="36"/>
      <x:c r="E571" s="36"/>
      <x:c r="F571" s="37"/>
      <x:c r="G571" s="38" t="n">
        <x:f>IF(K571=0,0,IF(H571="",1,-1))</x:f>
        <x:v>0</x:v>
      </x:c>
      <x:c r="H571" s="33" t="str">
        <x:f>IF(K571=0,"",IF(A571="","Enter an exit ID",IF(IF(IFERROR(OR(CODE(UPPER(LEFT(A571,1)))&lt;65,CODE(UPPER(LEFT(A571,1)))&gt;90),TRUE),TRUE,OR(NOT(ISTEXT(A571)),LEN(A571)&gt;64,LEN(A571)&lt;&gt;LEN(SUBSTITUTE(A571,"*","")),LEN(A571)&lt;&gt;LEN(SUBSTITUTE(A571,"?","")),LEN(A571)&lt;&gt;LEN(SUBSTITUTE(A571,"~","")),LEN(A571)&lt;&gt;LEN(SUBSTITUTE(A571,"=","")),LEN(A571)&lt;&gt;LEN(SUBSTITUTE(A571,"&lt;","")),LEN(A571)&lt;&gt;LEN(SUBSTITUTE(A571,"&gt;","")))),"IDs: text starting with A–Z, up to 64 characters; do not use *, ?, ~, =, &lt; or &gt;. Example: T-001.",IF(COUNTIFS('Exits'!$A$9:$A$608,A571)&lt;&gt;1,"Exit ID is duplicated",IF(B571="","Enter the parent trade ID",IF(IF(IFERROR(OR(CODE(UPPER(LEFT(B571,1)))&lt;65,CODE(UPPER(LEFT(B571,1)))&gt;90),TRUE),TRUE,OR(NOT(ISTEXT(B571)),LEN(B571)&gt;64,LEN(B571)&lt;&gt;LEN(SUBSTITUTE(B571,"*","")),LEN(B571)&lt;&gt;LEN(SUBSTITUTE(B571,"?","")),LEN(B571)&lt;&gt;LEN(SUBSTITUTE(B571,"~","")),LEN(B571)&lt;&gt;LEN(SUBSTITUTE(B571,"=","")),LEN(B571)&lt;&gt;LEN(SUBSTITUTE(B571,"&lt;","")),LEN(B571)&lt;&gt;LEN(SUBSTITUTE(B571,"&gt;","")))),"IDs: text starting with A–Z, up to 64 characters; do not use *, ?, ~, =, &lt; or &gt;. Example: T-001.",IF(COUNTIFS('Trades'!$A$9:$A$208,B571)&lt;&gt;1,"Parent trade ID must match one Trades row",IF(NOT(ISNUMBER(C571)),"Enter a valid closing date/time",IF(OR(C571&lt;1,C571&gt;2958465),"Enter a valid closing date/time",IF(NOT(ISNUMBER(D571)),"Enter a positive closed quantity",IF(OR(D571&lt;=0,D571&gt;1000000,ROUND(D571,8)&lt;&gt;D571),"Enter a positive closed quantity",IF(NOT(ISNUMBER(INDEX('Trades'!$D$9:$D$208,MATCH(B571,'Trades'!$A$9:$A$208,0)))),"Enter a valid opening date/time",IF(C571&lt;INDEX('Trades'!$D$9:$D$208,MATCH(B571,'Trades'!$A$9:$A$208,0)),"Exit precedes the opening",IF(AND(E571&lt;&gt;"",OR(NOT(ISNUMBER(E571)),E571&lt;=0)),"Enter a positive price or leave blank",IF(AND(F571&lt;&gt;"",NOT(ISNUMBER(F571))),"Gross P&amp;L must be numeric or blank",IF(AND(ISNUMBER(F571),OR(ABS(F571)&gt;1000000000,ROUND(F571,2)&lt;&gt;F571)),"Money: at most 2 decimals; absolute input value ≤ 1,000,000,000.",""))))))))))))))))</x:f>
      </x:c>
      <x:c r="I571" s="29" t="str">
        <x:f>IF(ISNUMBER(D571),ROUND(D571,8),"")</x:f>
      </x:c>
      <x:c r="J571" s="29" t="n">
        <x:f>IF(ISNUMBER(F571),1,0)</x:f>
        <x:v>0</x:v>
      </x:c>
      <x:c r="K571" s="29" t="n">
        <x:f>IF(COUNTA(A571:F571)=0,0,1)</x:f>
        <x:v>0</x:v>
      </x:c>
    </x:row>
    <x:row r="572" ht="36" customHeight="1">
      <x:c r="A572" s="34"/>
      <x:c r="B572" s="34"/>
      <x:c r="C572" s="35"/>
      <x:c r="D572" s="36"/>
      <x:c r="E572" s="36"/>
      <x:c r="F572" s="37"/>
      <x:c r="G572" s="38" t="n">
        <x:f>IF(K572=0,0,IF(H572="",1,-1))</x:f>
        <x:v>0</x:v>
      </x:c>
      <x:c r="H572" s="33" t="str">
        <x:f>IF(K572=0,"",IF(A572="","Enter an exit ID",IF(IF(IFERROR(OR(CODE(UPPER(LEFT(A572,1)))&lt;65,CODE(UPPER(LEFT(A572,1)))&gt;90),TRUE),TRUE,OR(NOT(ISTEXT(A572)),LEN(A572)&gt;64,LEN(A572)&lt;&gt;LEN(SUBSTITUTE(A572,"*","")),LEN(A572)&lt;&gt;LEN(SUBSTITUTE(A572,"?","")),LEN(A572)&lt;&gt;LEN(SUBSTITUTE(A572,"~","")),LEN(A572)&lt;&gt;LEN(SUBSTITUTE(A572,"=","")),LEN(A572)&lt;&gt;LEN(SUBSTITUTE(A572,"&lt;","")),LEN(A572)&lt;&gt;LEN(SUBSTITUTE(A572,"&gt;","")))),"IDs: text starting with A–Z, up to 64 characters; do not use *, ?, ~, =, &lt; or &gt;. Example: T-001.",IF(COUNTIFS('Exits'!$A$9:$A$608,A572)&lt;&gt;1,"Exit ID is duplicated",IF(B572="","Enter the parent trade ID",IF(IF(IFERROR(OR(CODE(UPPER(LEFT(B572,1)))&lt;65,CODE(UPPER(LEFT(B572,1)))&gt;90),TRUE),TRUE,OR(NOT(ISTEXT(B572)),LEN(B572)&gt;64,LEN(B572)&lt;&gt;LEN(SUBSTITUTE(B572,"*","")),LEN(B572)&lt;&gt;LEN(SUBSTITUTE(B572,"?","")),LEN(B572)&lt;&gt;LEN(SUBSTITUTE(B572,"~","")),LEN(B572)&lt;&gt;LEN(SUBSTITUTE(B572,"=","")),LEN(B572)&lt;&gt;LEN(SUBSTITUTE(B572,"&lt;","")),LEN(B572)&lt;&gt;LEN(SUBSTITUTE(B572,"&gt;","")))),"IDs: text starting with A–Z, up to 64 characters; do not use *, ?, ~, =, &lt; or &gt;. Example: T-001.",IF(COUNTIFS('Trades'!$A$9:$A$208,B572)&lt;&gt;1,"Parent trade ID must match one Trades row",IF(NOT(ISNUMBER(C572)),"Enter a valid closing date/time",IF(OR(C572&lt;1,C572&gt;2958465),"Enter a valid closing date/time",IF(NOT(ISNUMBER(D572)),"Enter a positive closed quantity",IF(OR(D572&lt;=0,D572&gt;1000000,ROUND(D572,8)&lt;&gt;D572),"Enter a positive closed quantity",IF(NOT(ISNUMBER(INDEX('Trades'!$D$9:$D$208,MATCH(B572,'Trades'!$A$9:$A$208,0)))),"Enter a valid opening date/time",IF(C572&lt;INDEX('Trades'!$D$9:$D$208,MATCH(B572,'Trades'!$A$9:$A$208,0)),"Exit precedes the opening",IF(AND(E572&lt;&gt;"",OR(NOT(ISNUMBER(E572)),E572&lt;=0)),"Enter a positive price or leave blank",IF(AND(F572&lt;&gt;"",NOT(ISNUMBER(F572))),"Gross P&amp;L must be numeric or blank",IF(AND(ISNUMBER(F572),OR(ABS(F572)&gt;1000000000,ROUND(F572,2)&lt;&gt;F572)),"Money: at most 2 decimals; absolute input value ≤ 1,000,000,000.",""))))))))))))))))</x:f>
      </x:c>
      <x:c r="I572" s="29" t="str">
        <x:f>IF(ISNUMBER(D572),ROUND(D572,8),"")</x:f>
      </x:c>
      <x:c r="J572" s="29" t="n">
        <x:f>IF(ISNUMBER(F572),1,0)</x:f>
        <x:v>0</x:v>
      </x:c>
      <x:c r="K572" s="29" t="n">
        <x:f>IF(COUNTA(A572:F572)=0,0,1)</x:f>
        <x:v>0</x:v>
      </x:c>
    </x:row>
    <x:row r="573" ht="36" customHeight="1">
      <x:c r="A573" s="34"/>
      <x:c r="B573" s="34"/>
      <x:c r="C573" s="35"/>
      <x:c r="D573" s="36"/>
      <x:c r="E573" s="36"/>
      <x:c r="F573" s="37"/>
      <x:c r="G573" s="38" t="n">
        <x:f>IF(K573=0,0,IF(H573="",1,-1))</x:f>
        <x:v>0</x:v>
      </x:c>
      <x:c r="H573" s="33" t="str">
        <x:f>IF(K573=0,"",IF(A573="","Enter an exit ID",IF(IF(IFERROR(OR(CODE(UPPER(LEFT(A573,1)))&lt;65,CODE(UPPER(LEFT(A573,1)))&gt;90),TRUE),TRUE,OR(NOT(ISTEXT(A573)),LEN(A573)&gt;64,LEN(A573)&lt;&gt;LEN(SUBSTITUTE(A573,"*","")),LEN(A573)&lt;&gt;LEN(SUBSTITUTE(A573,"?","")),LEN(A573)&lt;&gt;LEN(SUBSTITUTE(A573,"~","")),LEN(A573)&lt;&gt;LEN(SUBSTITUTE(A573,"=","")),LEN(A573)&lt;&gt;LEN(SUBSTITUTE(A573,"&lt;","")),LEN(A573)&lt;&gt;LEN(SUBSTITUTE(A573,"&gt;","")))),"IDs: text starting with A–Z, up to 64 characters; do not use *, ?, ~, =, &lt; or &gt;. Example: T-001.",IF(COUNTIFS('Exits'!$A$9:$A$608,A573)&lt;&gt;1,"Exit ID is duplicated",IF(B573="","Enter the parent trade ID",IF(IF(IFERROR(OR(CODE(UPPER(LEFT(B573,1)))&lt;65,CODE(UPPER(LEFT(B573,1)))&gt;90),TRUE),TRUE,OR(NOT(ISTEXT(B573)),LEN(B573)&gt;64,LEN(B573)&lt;&gt;LEN(SUBSTITUTE(B573,"*","")),LEN(B573)&lt;&gt;LEN(SUBSTITUTE(B573,"?","")),LEN(B573)&lt;&gt;LEN(SUBSTITUTE(B573,"~","")),LEN(B573)&lt;&gt;LEN(SUBSTITUTE(B573,"=","")),LEN(B573)&lt;&gt;LEN(SUBSTITUTE(B573,"&lt;","")),LEN(B573)&lt;&gt;LEN(SUBSTITUTE(B573,"&gt;","")))),"IDs: text starting with A–Z, up to 64 characters; do not use *, ?, ~, =, &lt; or &gt;. Example: T-001.",IF(COUNTIFS('Trades'!$A$9:$A$208,B573)&lt;&gt;1,"Parent trade ID must match one Trades row",IF(NOT(ISNUMBER(C573)),"Enter a valid closing date/time",IF(OR(C573&lt;1,C573&gt;2958465),"Enter a valid closing date/time",IF(NOT(ISNUMBER(D573)),"Enter a positive closed quantity",IF(OR(D573&lt;=0,D573&gt;1000000,ROUND(D573,8)&lt;&gt;D573),"Enter a positive closed quantity",IF(NOT(ISNUMBER(INDEX('Trades'!$D$9:$D$208,MATCH(B573,'Trades'!$A$9:$A$208,0)))),"Enter a valid opening date/time",IF(C573&lt;INDEX('Trades'!$D$9:$D$208,MATCH(B573,'Trades'!$A$9:$A$208,0)),"Exit precedes the opening",IF(AND(E573&lt;&gt;"",OR(NOT(ISNUMBER(E573)),E573&lt;=0)),"Enter a positive price or leave blank",IF(AND(F573&lt;&gt;"",NOT(ISNUMBER(F573))),"Gross P&amp;L must be numeric or blank",IF(AND(ISNUMBER(F573),OR(ABS(F573)&gt;1000000000,ROUND(F573,2)&lt;&gt;F573)),"Money: at most 2 decimals; absolute input value ≤ 1,000,000,000.",""))))))))))))))))</x:f>
      </x:c>
      <x:c r="I573" s="29" t="str">
        <x:f>IF(ISNUMBER(D573),ROUND(D573,8),"")</x:f>
      </x:c>
      <x:c r="J573" s="29" t="n">
        <x:f>IF(ISNUMBER(F573),1,0)</x:f>
        <x:v>0</x:v>
      </x:c>
      <x:c r="K573" s="29" t="n">
        <x:f>IF(COUNTA(A573:F573)=0,0,1)</x:f>
        <x:v>0</x:v>
      </x:c>
    </x:row>
    <x:row r="574" ht="36" customHeight="1">
      <x:c r="A574" s="34"/>
      <x:c r="B574" s="34"/>
      <x:c r="C574" s="35"/>
      <x:c r="D574" s="36"/>
      <x:c r="E574" s="36"/>
      <x:c r="F574" s="37"/>
      <x:c r="G574" s="38" t="n">
        <x:f>IF(K574=0,0,IF(H574="",1,-1))</x:f>
        <x:v>0</x:v>
      </x:c>
      <x:c r="H574" s="33" t="str">
        <x:f>IF(K574=0,"",IF(A574="","Enter an exit ID",IF(IF(IFERROR(OR(CODE(UPPER(LEFT(A574,1)))&lt;65,CODE(UPPER(LEFT(A574,1)))&gt;90),TRUE),TRUE,OR(NOT(ISTEXT(A574)),LEN(A574)&gt;64,LEN(A574)&lt;&gt;LEN(SUBSTITUTE(A574,"*","")),LEN(A574)&lt;&gt;LEN(SUBSTITUTE(A574,"?","")),LEN(A574)&lt;&gt;LEN(SUBSTITUTE(A574,"~","")),LEN(A574)&lt;&gt;LEN(SUBSTITUTE(A574,"=","")),LEN(A574)&lt;&gt;LEN(SUBSTITUTE(A574,"&lt;","")),LEN(A574)&lt;&gt;LEN(SUBSTITUTE(A574,"&gt;","")))),"IDs: text starting with A–Z, up to 64 characters; do not use *, ?, ~, =, &lt; or &gt;. Example: T-001.",IF(COUNTIFS('Exits'!$A$9:$A$608,A574)&lt;&gt;1,"Exit ID is duplicated",IF(B574="","Enter the parent trade ID",IF(IF(IFERROR(OR(CODE(UPPER(LEFT(B574,1)))&lt;65,CODE(UPPER(LEFT(B574,1)))&gt;90),TRUE),TRUE,OR(NOT(ISTEXT(B574)),LEN(B574)&gt;64,LEN(B574)&lt;&gt;LEN(SUBSTITUTE(B574,"*","")),LEN(B574)&lt;&gt;LEN(SUBSTITUTE(B574,"?","")),LEN(B574)&lt;&gt;LEN(SUBSTITUTE(B574,"~","")),LEN(B574)&lt;&gt;LEN(SUBSTITUTE(B574,"=","")),LEN(B574)&lt;&gt;LEN(SUBSTITUTE(B574,"&lt;","")),LEN(B574)&lt;&gt;LEN(SUBSTITUTE(B574,"&gt;","")))),"IDs: text starting with A–Z, up to 64 characters; do not use *, ?, ~, =, &lt; or &gt;. Example: T-001.",IF(COUNTIFS('Trades'!$A$9:$A$208,B574)&lt;&gt;1,"Parent trade ID must match one Trades row",IF(NOT(ISNUMBER(C574)),"Enter a valid closing date/time",IF(OR(C574&lt;1,C574&gt;2958465),"Enter a valid closing date/time",IF(NOT(ISNUMBER(D574)),"Enter a positive closed quantity",IF(OR(D574&lt;=0,D574&gt;1000000,ROUND(D574,8)&lt;&gt;D574),"Enter a positive closed quantity",IF(NOT(ISNUMBER(INDEX('Trades'!$D$9:$D$208,MATCH(B574,'Trades'!$A$9:$A$208,0)))),"Enter a valid opening date/time",IF(C574&lt;INDEX('Trades'!$D$9:$D$208,MATCH(B574,'Trades'!$A$9:$A$208,0)),"Exit precedes the opening",IF(AND(E574&lt;&gt;"",OR(NOT(ISNUMBER(E574)),E574&lt;=0)),"Enter a positive price or leave blank",IF(AND(F574&lt;&gt;"",NOT(ISNUMBER(F574))),"Gross P&amp;L must be numeric or blank",IF(AND(ISNUMBER(F574),OR(ABS(F574)&gt;1000000000,ROUND(F574,2)&lt;&gt;F574)),"Money: at most 2 decimals; absolute input value ≤ 1,000,000,000.",""))))))))))))))))</x:f>
      </x:c>
      <x:c r="I574" s="29" t="str">
        <x:f>IF(ISNUMBER(D574),ROUND(D574,8),"")</x:f>
      </x:c>
      <x:c r="J574" s="29" t="n">
        <x:f>IF(ISNUMBER(F574),1,0)</x:f>
        <x:v>0</x:v>
      </x:c>
      <x:c r="K574" s="29" t="n">
        <x:f>IF(COUNTA(A574:F574)=0,0,1)</x:f>
        <x:v>0</x:v>
      </x:c>
    </x:row>
    <x:row r="575" ht="36" customHeight="1">
      <x:c r="A575" s="34"/>
      <x:c r="B575" s="34"/>
      <x:c r="C575" s="35"/>
      <x:c r="D575" s="36"/>
      <x:c r="E575" s="36"/>
      <x:c r="F575" s="37"/>
      <x:c r="G575" s="38" t="n">
        <x:f>IF(K575=0,0,IF(H575="",1,-1))</x:f>
        <x:v>0</x:v>
      </x:c>
      <x:c r="H575" s="33" t="str">
        <x:f>IF(K575=0,"",IF(A575="","Enter an exit ID",IF(IF(IFERROR(OR(CODE(UPPER(LEFT(A575,1)))&lt;65,CODE(UPPER(LEFT(A575,1)))&gt;90),TRUE),TRUE,OR(NOT(ISTEXT(A575)),LEN(A575)&gt;64,LEN(A575)&lt;&gt;LEN(SUBSTITUTE(A575,"*","")),LEN(A575)&lt;&gt;LEN(SUBSTITUTE(A575,"?","")),LEN(A575)&lt;&gt;LEN(SUBSTITUTE(A575,"~","")),LEN(A575)&lt;&gt;LEN(SUBSTITUTE(A575,"=","")),LEN(A575)&lt;&gt;LEN(SUBSTITUTE(A575,"&lt;","")),LEN(A575)&lt;&gt;LEN(SUBSTITUTE(A575,"&gt;","")))),"IDs: text starting with A–Z, up to 64 characters; do not use *, ?, ~, =, &lt; or &gt;. Example: T-001.",IF(COUNTIFS('Exits'!$A$9:$A$608,A575)&lt;&gt;1,"Exit ID is duplicated",IF(B575="","Enter the parent trade ID",IF(IF(IFERROR(OR(CODE(UPPER(LEFT(B575,1)))&lt;65,CODE(UPPER(LEFT(B575,1)))&gt;90),TRUE),TRUE,OR(NOT(ISTEXT(B575)),LEN(B575)&gt;64,LEN(B575)&lt;&gt;LEN(SUBSTITUTE(B575,"*","")),LEN(B575)&lt;&gt;LEN(SUBSTITUTE(B575,"?","")),LEN(B575)&lt;&gt;LEN(SUBSTITUTE(B575,"~","")),LEN(B575)&lt;&gt;LEN(SUBSTITUTE(B575,"=","")),LEN(B575)&lt;&gt;LEN(SUBSTITUTE(B575,"&lt;","")),LEN(B575)&lt;&gt;LEN(SUBSTITUTE(B575,"&gt;","")))),"IDs: text starting with A–Z, up to 64 characters; do not use *, ?, ~, =, &lt; or &gt;. Example: T-001.",IF(COUNTIFS('Trades'!$A$9:$A$208,B575)&lt;&gt;1,"Parent trade ID must match one Trades row",IF(NOT(ISNUMBER(C575)),"Enter a valid closing date/time",IF(OR(C575&lt;1,C575&gt;2958465),"Enter a valid closing date/time",IF(NOT(ISNUMBER(D575)),"Enter a positive closed quantity",IF(OR(D575&lt;=0,D575&gt;1000000,ROUND(D575,8)&lt;&gt;D575),"Enter a positive closed quantity",IF(NOT(ISNUMBER(INDEX('Trades'!$D$9:$D$208,MATCH(B575,'Trades'!$A$9:$A$208,0)))),"Enter a valid opening date/time",IF(C575&lt;INDEX('Trades'!$D$9:$D$208,MATCH(B575,'Trades'!$A$9:$A$208,0)),"Exit precedes the opening",IF(AND(E575&lt;&gt;"",OR(NOT(ISNUMBER(E575)),E575&lt;=0)),"Enter a positive price or leave blank",IF(AND(F575&lt;&gt;"",NOT(ISNUMBER(F575))),"Gross P&amp;L must be numeric or blank",IF(AND(ISNUMBER(F575),OR(ABS(F575)&gt;1000000000,ROUND(F575,2)&lt;&gt;F575)),"Money: at most 2 decimals; absolute input value ≤ 1,000,000,000.",""))))))))))))))))</x:f>
      </x:c>
      <x:c r="I575" s="29" t="str">
        <x:f>IF(ISNUMBER(D575),ROUND(D575,8),"")</x:f>
      </x:c>
      <x:c r="J575" s="29" t="n">
        <x:f>IF(ISNUMBER(F575),1,0)</x:f>
        <x:v>0</x:v>
      </x:c>
      <x:c r="K575" s="29" t="n">
        <x:f>IF(COUNTA(A575:F575)=0,0,1)</x:f>
        <x:v>0</x:v>
      </x:c>
    </x:row>
    <x:row r="576" ht="36" customHeight="1">
      <x:c r="A576" s="34"/>
      <x:c r="B576" s="34"/>
      <x:c r="C576" s="35"/>
      <x:c r="D576" s="36"/>
      <x:c r="E576" s="36"/>
      <x:c r="F576" s="37"/>
      <x:c r="G576" s="38" t="n">
        <x:f>IF(K576=0,0,IF(H576="",1,-1))</x:f>
        <x:v>0</x:v>
      </x:c>
      <x:c r="H576" s="33" t="str">
        <x:f>IF(K576=0,"",IF(A576="","Enter an exit ID",IF(IF(IFERROR(OR(CODE(UPPER(LEFT(A576,1)))&lt;65,CODE(UPPER(LEFT(A576,1)))&gt;90),TRUE),TRUE,OR(NOT(ISTEXT(A576)),LEN(A576)&gt;64,LEN(A576)&lt;&gt;LEN(SUBSTITUTE(A576,"*","")),LEN(A576)&lt;&gt;LEN(SUBSTITUTE(A576,"?","")),LEN(A576)&lt;&gt;LEN(SUBSTITUTE(A576,"~","")),LEN(A576)&lt;&gt;LEN(SUBSTITUTE(A576,"=","")),LEN(A576)&lt;&gt;LEN(SUBSTITUTE(A576,"&lt;","")),LEN(A576)&lt;&gt;LEN(SUBSTITUTE(A576,"&gt;","")))),"IDs: text starting with A–Z, up to 64 characters; do not use *, ?, ~, =, &lt; or &gt;. Example: T-001.",IF(COUNTIFS('Exits'!$A$9:$A$608,A576)&lt;&gt;1,"Exit ID is duplicated",IF(B576="","Enter the parent trade ID",IF(IF(IFERROR(OR(CODE(UPPER(LEFT(B576,1)))&lt;65,CODE(UPPER(LEFT(B576,1)))&gt;90),TRUE),TRUE,OR(NOT(ISTEXT(B576)),LEN(B576)&gt;64,LEN(B576)&lt;&gt;LEN(SUBSTITUTE(B576,"*","")),LEN(B576)&lt;&gt;LEN(SUBSTITUTE(B576,"?","")),LEN(B576)&lt;&gt;LEN(SUBSTITUTE(B576,"~","")),LEN(B576)&lt;&gt;LEN(SUBSTITUTE(B576,"=","")),LEN(B576)&lt;&gt;LEN(SUBSTITUTE(B576,"&lt;","")),LEN(B576)&lt;&gt;LEN(SUBSTITUTE(B576,"&gt;","")))),"IDs: text starting with A–Z, up to 64 characters; do not use *, ?, ~, =, &lt; or &gt;. Example: T-001.",IF(COUNTIFS('Trades'!$A$9:$A$208,B576)&lt;&gt;1,"Parent trade ID must match one Trades row",IF(NOT(ISNUMBER(C576)),"Enter a valid closing date/time",IF(OR(C576&lt;1,C576&gt;2958465),"Enter a valid closing date/time",IF(NOT(ISNUMBER(D576)),"Enter a positive closed quantity",IF(OR(D576&lt;=0,D576&gt;1000000,ROUND(D576,8)&lt;&gt;D576),"Enter a positive closed quantity",IF(NOT(ISNUMBER(INDEX('Trades'!$D$9:$D$208,MATCH(B576,'Trades'!$A$9:$A$208,0)))),"Enter a valid opening date/time",IF(C576&lt;INDEX('Trades'!$D$9:$D$208,MATCH(B576,'Trades'!$A$9:$A$208,0)),"Exit precedes the opening",IF(AND(E576&lt;&gt;"",OR(NOT(ISNUMBER(E576)),E576&lt;=0)),"Enter a positive price or leave blank",IF(AND(F576&lt;&gt;"",NOT(ISNUMBER(F576))),"Gross P&amp;L must be numeric or blank",IF(AND(ISNUMBER(F576),OR(ABS(F576)&gt;1000000000,ROUND(F576,2)&lt;&gt;F576)),"Money: at most 2 decimals; absolute input value ≤ 1,000,000,000.",""))))))))))))))))</x:f>
      </x:c>
      <x:c r="I576" s="29" t="str">
        <x:f>IF(ISNUMBER(D576),ROUND(D576,8),"")</x:f>
      </x:c>
      <x:c r="J576" s="29" t="n">
        <x:f>IF(ISNUMBER(F576),1,0)</x:f>
        <x:v>0</x:v>
      </x:c>
      <x:c r="K576" s="29" t="n">
        <x:f>IF(COUNTA(A576:F576)=0,0,1)</x:f>
        <x:v>0</x:v>
      </x:c>
    </x:row>
    <x:row r="577" ht="36" customHeight="1">
      <x:c r="A577" s="34"/>
      <x:c r="B577" s="34"/>
      <x:c r="C577" s="35"/>
      <x:c r="D577" s="36"/>
      <x:c r="E577" s="36"/>
      <x:c r="F577" s="37"/>
      <x:c r="G577" s="38" t="n">
        <x:f>IF(K577=0,0,IF(H577="",1,-1))</x:f>
        <x:v>0</x:v>
      </x:c>
      <x:c r="H577" s="33" t="str">
        <x:f>IF(K577=0,"",IF(A577="","Enter an exit ID",IF(IF(IFERROR(OR(CODE(UPPER(LEFT(A577,1)))&lt;65,CODE(UPPER(LEFT(A577,1)))&gt;90),TRUE),TRUE,OR(NOT(ISTEXT(A577)),LEN(A577)&gt;64,LEN(A577)&lt;&gt;LEN(SUBSTITUTE(A577,"*","")),LEN(A577)&lt;&gt;LEN(SUBSTITUTE(A577,"?","")),LEN(A577)&lt;&gt;LEN(SUBSTITUTE(A577,"~","")),LEN(A577)&lt;&gt;LEN(SUBSTITUTE(A577,"=","")),LEN(A577)&lt;&gt;LEN(SUBSTITUTE(A577,"&lt;","")),LEN(A577)&lt;&gt;LEN(SUBSTITUTE(A577,"&gt;","")))),"IDs: text starting with A–Z, up to 64 characters; do not use *, ?, ~, =, &lt; or &gt;. Example: T-001.",IF(COUNTIFS('Exits'!$A$9:$A$608,A577)&lt;&gt;1,"Exit ID is duplicated",IF(B577="","Enter the parent trade ID",IF(IF(IFERROR(OR(CODE(UPPER(LEFT(B577,1)))&lt;65,CODE(UPPER(LEFT(B577,1)))&gt;90),TRUE),TRUE,OR(NOT(ISTEXT(B577)),LEN(B577)&gt;64,LEN(B577)&lt;&gt;LEN(SUBSTITUTE(B577,"*","")),LEN(B577)&lt;&gt;LEN(SUBSTITUTE(B577,"?","")),LEN(B577)&lt;&gt;LEN(SUBSTITUTE(B577,"~","")),LEN(B577)&lt;&gt;LEN(SUBSTITUTE(B577,"=","")),LEN(B577)&lt;&gt;LEN(SUBSTITUTE(B577,"&lt;","")),LEN(B577)&lt;&gt;LEN(SUBSTITUTE(B577,"&gt;","")))),"IDs: text starting with A–Z, up to 64 characters; do not use *, ?, ~, =, &lt; or &gt;. Example: T-001.",IF(COUNTIFS('Trades'!$A$9:$A$208,B577)&lt;&gt;1,"Parent trade ID must match one Trades row",IF(NOT(ISNUMBER(C577)),"Enter a valid closing date/time",IF(OR(C577&lt;1,C577&gt;2958465),"Enter a valid closing date/time",IF(NOT(ISNUMBER(D577)),"Enter a positive closed quantity",IF(OR(D577&lt;=0,D577&gt;1000000,ROUND(D577,8)&lt;&gt;D577),"Enter a positive closed quantity",IF(NOT(ISNUMBER(INDEX('Trades'!$D$9:$D$208,MATCH(B577,'Trades'!$A$9:$A$208,0)))),"Enter a valid opening date/time",IF(C577&lt;INDEX('Trades'!$D$9:$D$208,MATCH(B577,'Trades'!$A$9:$A$208,0)),"Exit precedes the opening",IF(AND(E577&lt;&gt;"",OR(NOT(ISNUMBER(E577)),E577&lt;=0)),"Enter a positive price or leave blank",IF(AND(F577&lt;&gt;"",NOT(ISNUMBER(F577))),"Gross P&amp;L must be numeric or blank",IF(AND(ISNUMBER(F577),OR(ABS(F577)&gt;1000000000,ROUND(F577,2)&lt;&gt;F577)),"Money: at most 2 decimals; absolute input value ≤ 1,000,000,000.",""))))))))))))))))</x:f>
      </x:c>
      <x:c r="I577" s="29" t="str">
        <x:f>IF(ISNUMBER(D577),ROUND(D577,8),"")</x:f>
      </x:c>
      <x:c r="J577" s="29" t="n">
        <x:f>IF(ISNUMBER(F577),1,0)</x:f>
        <x:v>0</x:v>
      </x:c>
      <x:c r="K577" s="29" t="n">
        <x:f>IF(COUNTA(A577:F577)=0,0,1)</x:f>
        <x:v>0</x:v>
      </x:c>
    </x:row>
    <x:row r="578" ht="36" customHeight="1">
      <x:c r="A578" s="34"/>
      <x:c r="B578" s="34"/>
      <x:c r="C578" s="35"/>
      <x:c r="D578" s="36"/>
      <x:c r="E578" s="36"/>
      <x:c r="F578" s="37"/>
      <x:c r="G578" s="38" t="n">
        <x:f>IF(K578=0,0,IF(H578="",1,-1))</x:f>
        <x:v>0</x:v>
      </x:c>
      <x:c r="H578" s="33" t="str">
        <x:f>IF(K578=0,"",IF(A578="","Enter an exit ID",IF(IF(IFERROR(OR(CODE(UPPER(LEFT(A578,1)))&lt;65,CODE(UPPER(LEFT(A578,1)))&gt;90),TRUE),TRUE,OR(NOT(ISTEXT(A578)),LEN(A578)&gt;64,LEN(A578)&lt;&gt;LEN(SUBSTITUTE(A578,"*","")),LEN(A578)&lt;&gt;LEN(SUBSTITUTE(A578,"?","")),LEN(A578)&lt;&gt;LEN(SUBSTITUTE(A578,"~","")),LEN(A578)&lt;&gt;LEN(SUBSTITUTE(A578,"=","")),LEN(A578)&lt;&gt;LEN(SUBSTITUTE(A578,"&lt;","")),LEN(A578)&lt;&gt;LEN(SUBSTITUTE(A578,"&gt;","")))),"IDs: text starting with A–Z, up to 64 characters; do not use *, ?, ~, =, &lt; or &gt;. Example: T-001.",IF(COUNTIFS('Exits'!$A$9:$A$608,A578)&lt;&gt;1,"Exit ID is duplicated",IF(B578="","Enter the parent trade ID",IF(IF(IFERROR(OR(CODE(UPPER(LEFT(B578,1)))&lt;65,CODE(UPPER(LEFT(B578,1)))&gt;90),TRUE),TRUE,OR(NOT(ISTEXT(B578)),LEN(B578)&gt;64,LEN(B578)&lt;&gt;LEN(SUBSTITUTE(B578,"*","")),LEN(B578)&lt;&gt;LEN(SUBSTITUTE(B578,"?","")),LEN(B578)&lt;&gt;LEN(SUBSTITUTE(B578,"~","")),LEN(B578)&lt;&gt;LEN(SUBSTITUTE(B578,"=","")),LEN(B578)&lt;&gt;LEN(SUBSTITUTE(B578,"&lt;","")),LEN(B578)&lt;&gt;LEN(SUBSTITUTE(B578,"&gt;","")))),"IDs: text starting with A–Z, up to 64 characters; do not use *, ?, ~, =, &lt; or &gt;. Example: T-001.",IF(COUNTIFS('Trades'!$A$9:$A$208,B578)&lt;&gt;1,"Parent trade ID must match one Trades row",IF(NOT(ISNUMBER(C578)),"Enter a valid closing date/time",IF(OR(C578&lt;1,C578&gt;2958465),"Enter a valid closing date/time",IF(NOT(ISNUMBER(D578)),"Enter a positive closed quantity",IF(OR(D578&lt;=0,D578&gt;1000000,ROUND(D578,8)&lt;&gt;D578),"Enter a positive closed quantity",IF(NOT(ISNUMBER(INDEX('Trades'!$D$9:$D$208,MATCH(B578,'Trades'!$A$9:$A$208,0)))),"Enter a valid opening date/time",IF(C578&lt;INDEX('Trades'!$D$9:$D$208,MATCH(B578,'Trades'!$A$9:$A$208,0)),"Exit precedes the opening",IF(AND(E578&lt;&gt;"",OR(NOT(ISNUMBER(E578)),E578&lt;=0)),"Enter a positive price or leave blank",IF(AND(F578&lt;&gt;"",NOT(ISNUMBER(F578))),"Gross P&amp;L must be numeric or blank",IF(AND(ISNUMBER(F578),OR(ABS(F578)&gt;1000000000,ROUND(F578,2)&lt;&gt;F578)),"Money: at most 2 decimals; absolute input value ≤ 1,000,000,000.",""))))))))))))))))</x:f>
      </x:c>
      <x:c r="I578" s="29" t="str">
        <x:f>IF(ISNUMBER(D578),ROUND(D578,8),"")</x:f>
      </x:c>
      <x:c r="J578" s="29" t="n">
        <x:f>IF(ISNUMBER(F578),1,0)</x:f>
        <x:v>0</x:v>
      </x:c>
      <x:c r="K578" s="29" t="n">
        <x:f>IF(COUNTA(A578:F578)=0,0,1)</x:f>
        <x:v>0</x:v>
      </x:c>
    </x:row>
    <x:row r="579" ht="36" customHeight="1">
      <x:c r="A579" s="34"/>
      <x:c r="B579" s="34"/>
      <x:c r="C579" s="35"/>
      <x:c r="D579" s="36"/>
      <x:c r="E579" s="36"/>
      <x:c r="F579" s="37"/>
      <x:c r="G579" s="38" t="n">
        <x:f>IF(K579=0,0,IF(H579="",1,-1))</x:f>
        <x:v>0</x:v>
      </x:c>
      <x:c r="H579" s="33" t="str">
        <x:f>IF(K579=0,"",IF(A579="","Enter an exit ID",IF(IF(IFERROR(OR(CODE(UPPER(LEFT(A579,1)))&lt;65,CODE(UPPER(LEFT(A579,1)))&gt;90),TRUE),TRUE,OR(NOT(ISTEXT(A579)),LEN(A579)&gt;64,LEN(A579)&lt;&gt;LEN(SUBSTITUTE(A579,"*","")),LEN(A579)&lt;&gt;LEN(SUBSTITUTE(A579,"?","")),LEN(A579)&lt;&gt;LEN(SUBSTITUTE(A579,"~","")),LEN(A579)&lt;&gt;LEN(SUBSTITUTE(A579,"=","")),LEN(A579)&lt;&gt;LEN(SUBSTITUTE(A579,"&lt;","")),LEN(A579)&lt;&gt;LEN(SUBSTITUTE(A579,"&gt;","")))),"IDs: text starting with A–Z, up to 64 characters; do not use *, ?, ~, =, &lt; or &gt;. Example: T-001.",IF(COUNTIFS('Exits'!$A$9:$A$608,A579)&lt;&gt;1,"Exit ID is duplicated",IF(B579="","Enter the parent trade ID",IF(IF(IFERROR(OR(CODE(UPPER(LEFT(B579,1)))&lt;65,CODE(UPPER(LEFT(B579,1)))&gt;90),TRUE),TRUE,OR(NOT(ISTEXT(B579)),LEN(B579)&gt;64,LEN(B579)&lt;&gt;LEN(SUBSTITUTE(B579,"*","")),LEN(B579)&lt;&gt;LEN(SUBSTITUTE(B579,"?","")),LEN(B579)&lt;&gt;LEN(SUBSTITUTE(B579,"~","")),LEN(B579)&lt;&gt;LEN(SUBSTITUTE(B579,"=","")),LEN(B579)&lt;&gt;LEN(SUBSTITUTE(B579,"&lt;","")),LEN(B579)&lt;&gt;LEN(SUBSTITUTE(B579,"&gt;","")))),"IDs: text starting with A–Z, up to 64 characters; do not use *, ?, ~, =, &lt; or &gt;. Example: T-001.",IF(COUNTIFS('Trades'!$A$9:$A$208,B579)&lt;&gt;1,"Parent trade ID must match one Trades row",IF(NOT(ISNUMBER(C579)),"Enter a valid closing date/time",IF(OR(C579&lt;1,C579&gt;2958465),"Enter a valid closing date/time",IF(NOT(ISNUMBER(D579)),"Enter a positive closed quantity",IF(OR(D579&lt;=0,D579&gt;1000000,ROUND(D579,8)&lt;&gt;D579),"Enter a positive closed quantity",IF(NOT(ISNUMBER(INDEX('Trades'!$D$9:$D$208,MATCH(B579,'Trades'!$A$9:$A$208,0)))),"Enter a valid opening date/time",IF(C579&lt;INDEX('Trades'!$D$9:$D$208,MATCH(B579,'Trades'!$A$9:$A$208,0)),"Exit precedes the opening",IF(AND(E579&lt;&gt;"",OR(NOT(ISNUMBER(E579)),E579&lt;=0)),"Enter a positive price or leave blank",IF(AND(F579&lt;&gt;"",NOT(ISNUMBER(F579))),"Gross P&amp;L must be numeric or blank",IF(AND(ISNUMBER(F579),OR(ABS(F579)&gt;1000000000,ROUND(F579,2)&lt;&gt;F579)),"Money: at most 2 decimals; absolute input value ≤ 1,000,000,000.",""))))))))))))))))</x:f>
      </x:c>
      <x:c r="I579" s="29" t="str">
        <x:f>IF(ISNUMBER(D579),ROUND(D579,8),"")</x:f>
      </x:c>
      <x:c r="J579" s="29" t="n">
        <x:f>IF(ISNUMBER(F579),1,0)</x:f>
        <x:v>0</x:v>
      </x:c>
      <x:c r="K579" s="29" t="n">
        <x:f>IF(COUNTA(A579:F579)=0,0,1)</x:f>
        <x:v>0</x:v>
      </x:c>
    </x:row>
    <x:row r="580" ht="36" customHeight="1">
      <x:c r="A580" s="34"/>
      <x:c r="B580" s="34"/>
      <x:c r="C580" s="35"/>
      <x:c r="D580" s="36"/>
      <x:c r="E580" s="36"/>
      <x:c r="F580" s="37"/>
      <x:c r="G580" s="38" t="n">
        <x:f>IF(K580=0,0,IF(H580="",1,-1))</x:f>
        <x:v>0</x:v>
      </x:c>
      <x:c r="H580" s="33" t="str">
        <x:f>IF(K580=0,"",IF(A580="","Enter an exit ID",IF(IF(IFERROR(OR(CODE(UPPER(LEFT(A580,1)))&lt;65,CODE(UPPER(LEFT(A580,1)))&gt;90),TRUE),TRUE,OR(NOT(ISTEXT(A580)),LEN(A580)&gt;64,LEN(A580)&lt;&gt;LEN(SUBSTITUTE(A580,"*","")),LEN(A580)&lt;&gt;LEN(SUBSTITUTE(A580,"?","")),LEN(A580)&lt;&gt;LEN(SUBSTITUTE(A580,"~","")),LEN(A580)&lt;&gt;LEN(SUBSTITUTE(A580,"=","")),LEN(A580)&lt;&gt;LEN(SUBSTITUTE(A580,"&lt;","")),LEN(A580)&lt;&gt;LEN(SUBSTITUTE(A580,"&gt;","")))),"IDs: text starting with A–Z, up to 64 characters; do not use *, ?, ~, =, &lt; or &gt;. Example: T-001.",IF(COUNTIFS('Exits'!$A$9:$A$608,A580)&lt;&gt;1,"Exit ID is duplicated",IF(B580="","Enter the parent trade ID",IF(IF(IFERROR(OR(CODE(UPPER(LEFT(B580,1)))&lt;65,CODE(UPPER(LEFT(B580,1)))&gt;90),TRUE),TRUE,OR(NOT(ISTEXT(B580)),LEN(B580)&gt;64,LEN(B580)&lt;&gt;LEN(SUBSTITUTE(B580,"*","")),LEN(B580)&lt;&gt;LEN(SUBSTITUTE(B580,"?","")),LEN(B580)&lt;&gt;LEN(SUBSTITUTE(B580,"~","")),LEN(B580)&lt;&gt;LEN(SUBSTITUTE(B580,"=","")),LEN(B580)&lt;&gt;LEN(SUBSTITUTE(B580,"&lt;","")),LEN(B580)&lt;&gt;LEN(SUBSTITUTE(B580,"&gt;","")))),"IDs: text starting with A–Z, up to 64 characters; do not use *, ?, ~, =, &lt; or &gt;. Example: T-001.",IF(COUNTIFS('Trades'!$A$9:$A$208,B580)&lt;&gt;1,"Parent trade ID must match one Trades row",IF(NOT(ISNUMBER(C580)),"Enter a valid closing date/time",IF(OR(C580&lt;1,C580&gt;2958465),"Enter a valid closing date/time",IF(NOT(ISNUMBER(D580)),"Enter a positive closed quantity",IF(OR(D580&lt;=0,D580&gt;1000000,ROUND(D580,8)&lt;&gt;D580),"Enter a positive closed quantity",IF(NOT(ISNUMBER(INDEX('Trades'!$D$9:$D$208,MATCH(B580,'Trades'!$A$9:$A$208,0)))),"Enter a valid opening date/time",IF(C580&lt;INDEX('Trades'!$D$9:$D$208,MATCH(B580,'Trades'!$A$9:$A$208,0)),"Exit precedes the opening",IF(AND(E580&lt;&gt;"",OR(NOT(ISNUMBER(E580)),E580&lt;=0)),"Enter a positive price or leave blank",IF(AND(F580&lt;&gt;"",NOT(ISNUMBER(F580))),"Gross P&amp;L must be numeric or blank",IF(AND(ISNUMBER(F580),OR(ABS(F580)&gt;1000000000,ROUND(F580,2)&lt;&gt;F580)),"Money: at most 2 decimals; absolute input value ≤ 1,000,000,000.",""))))))))))))))))</x:f>
      </x:c>
      <x:c r="I580" s="29" t="str">
        <x:f>IF(ISNUMBER(D580),ROUND(D580,8),"")</x:f>
      </x:c>
      <x:c r="J580" s="29" t="n">
        <x:f>IF(ISNUMBER(F580),1,0)</x:f>
        <x:v>0</x:v>
      </x:c>
      <x:c r="K580" s="29" t="n">
        <x:f>IF(COUNTA(A580:F580)=0,0,1)</x:f>
        <x:v>0</x:v>
      </x:c>
    </x:row>
    <x:row r="581" ht="36" customHeight="1">
      <x:c r="A581" s="34"/>
      <x:c r="B581" s="34"/>
      <x:c r="C581" s="35"/>
      <x:c r="D581" s="36"/>
      <x:c r="E581" s="36"/>
      <x:c r="F581" s="37"/>
      <x:c r="G581" s="38" t="n">
        <x:f>IF(K581=0,0,IF(H581="",1,-1))</x:f>
        <x:v>0</x:v>
      </x:c>
      <x:c r="H581" s="33" t="str">
        <x:f>IF(K581=0,"",IF(A581="","Enter an exit ID",IF(IF(IFERROR(OR(CODE(UPPER(LEFT(A581,1)))&lt;65,CODE(UPPER(LEFT(A581,1)))&gt;90),TRUE),TRUE,OR(NOT(ISTEXT(A581)),LEN(A581)&gt;64,LEN(A581)&lt;&gt;LEN(SUBSTITUTE(A581,"*","")),LEN(A581)&lt;&gt;LEN(SUBSTITUTE(A581,"?","")),LEN(A581)&lt;&gt;LEN(SUBSTITUTE(A581,"~","")),LEN(A581)&lt;&gt;LEN(SUBSTITUTE(A581,"=","")),LEN(A581)&lt;&gt;LEN(SUBSTITUTE(A581,"&lt;","")),LEN(A581)&lt;&gt;LEN(SUBSTITUTE(A581,"&gt;","")))),"IDs: text starting with A–Z, up to 64 characters; do not use *, ?, ~, =, &lt; or &gt;. Example: T-001.",IF(COUNTIFS('Exits'!$A$9:$A$608,A581)&lt;&gt;1,"Exit ID is duplicated",IF(B581="","Enter the parent trade ID",IF(IF(IFERROR(OR(CODE(UPPER(LEFT(B581,1)))&lt;65,CODE(UPPER(LEFT(B581,1)))&gt;90),TRUE),TRUE,OR(NOT(ISTEXT(B581)),LEN(B581)&gt;64,LEN(B581)&lt;&gt;LEN(SUBSTITUTE(B581,"*","")),LEN(B581)&lt;&gt;LEN(SUBSTITUTE(B581,"?","")),LEN(B581)&lt;&gt;LEN(SUBSTITUTE(B581,"~","")),LEN(B581)&lt;&gt;LEN(SUBSTITUTE(B581,"=","")),LEN(B581)&lt;&gt;LEN(SUBSTITUTE(B581,"&lt;","")),LEN(B581)&lt;&gt;LEN(SUBSTITUTE(B581,"&gt;","")))),"IDs: text starting with A–Z, up to 64 characters; do not use *, ?, ~, =, &lt; or &gt;. Example: T-001.",IF(COUNTIFS('Trades'!$A$9:$A$208,B581)&lt;&gt;1,"Parent trade ID must match one Trades row",IF(NOT(ISNUMBER(C581)),"Enter a valid closing date/time",IF(OR(C581&lt;1,C581&gt;2958465),"Enter a valid closing date/time",IF(NOT(ISNUMBER(D581)),"Enter a positive closed quantity",IF(OR(D581&lt;=0,D581&gt;1000000,ROUND(D581,8)&lt;&gt;D581),"Enter a positive closed quantity",IF(NOT(ISNUMBER(INDEX('Trades'!$D$9:$D$208,MATCH(B581,'Trades'!$A$9:$A$208,0)))),"Enter a valid opening date/time",IF(C581&lt;INDEX('Trades'!$D$9:$D$208,MATCH(B581,'Trades'!$A$9:$A$208,0)),"Exit precedes the opening",IF(AND(E581&lt;&gt;"",OR(NOT(ISNUMBER(E581)),E581&lt;=0)),"Enter a positive price or leave blank",IF(AND(F581&lt;&gt;"",NOT(ISNUMBER(F581))),"Gross P&amp;L must be numeric or blank",IF(AND(ISNUMBER(F581),OR(ABS(F581)&gt;1000000000,ROUND(F581,2)&lt;&gt;F581)),"Money: at most 2 decimals; absolute input value ≤ 1,000,000,000.",""))))))))))))))))</x:f>
      </x:c>
      <x:c r="I581" s="29" t="str">
        <x:f>IF(ISNUMBER(D581),ROUND(D581,8),"")</x:f>
      </x:c>
      <x:c r="J581" s="29" t="n">
        <x:f>IF(ISNUMBER(F581),1,0)</x:f>
        <x:v>0</x:v>
      </x:c>
      <x:c r="K581" s="29" t="n">
        <x:f>IF(COUNTA(A581:F581)=0,0,1)</x:f>
        <x:v>0</x:v>
      </x:c>
    </x:row>
    <x:row r="582" ht="36" customHeight="1">
      <x:c r="A582" s="34"/>
      <x:c r="B582" s="34"/>
      <x:c r="C582" s="35"/>
      <x:c r="D582" s="36"/>
      <x:c r="E582" s="36"/>
      <x:c r="F582" s="37"/>
      <x:c r="G582" s="38" t="n">
        <x:f>IF(K582=0,0,IF(H582="",1,-1))</x:f>
        <x:v>0</x:v>
      </x:c>
      <x:c r="H582" s="33" t="str">
        <x:f>IF(K582=0,"",IF(A582="","Enter an exit ID",IF(IF(IFERROR(OR(CODE(UPPER(LEFT(A582,1)))&lt;65,CODE(UPPER(LEFT(A582,1)))&gt;90),TRUE),TRUE,OR(NOT(ISTEXT(A582)),LEN(A582)&gt;64,LEN(A582)&lt;&gt;LEN(SUBSTITUTE(A582,"*","")),LEN(A582)&lt;&gt;LEN(SUBSTITUTE(A582,"?","")),LEN(A582)&lt;&gt;LEN(SUBSTITUTE(A582,"~","")),LEN(A582)&lt;&gt;LEN(SUBSTITUTE(A582,"=","")),LEN(A582)&lt;&gt;LEN(SUBSTITUTE(A582,"&lt;","")),LEN(A582)&lt;&gt;LEN(SUBSTITUTE(A582,"&gt;","")))),"IDs: text starting with A–Z, up to 64 characters; do not use *, ?, ~, =, &lt; or &gt;. Example: T-001.",IF(COUNTIFS('Exits'!$A$9:$A$608,A582)&lt;&gt;1,"Exit ID is duplicated",IF(B582="","Enter the parent trade ID",IF(IF(IFERROR(OR(CODE(UPPER(LEFT(B582,1)))&lt;65,CODE(UPPER(LEFT(B582,1)))&gt;90),TRUE),TRUE,OR(NOT(ISTEXT(B582)),LEN(B582)&gt;64,LEN(B582)&lt;&gt;LEN(SUBSTITUTE(B582,"*","")),LEN(B582)&lt;&gt;LEN(SUBSTITUTE(B582,"?","")),LEN(B582)&lt;&gt;LEN(SUBSTITUTE(B582,"~","")),LEN(B582)&lt;&gt;LEN(SUBSTITUTE(B582,"=","")),LEN(B582)&lt;&gt;LEN(SUBSTITUTE(B582,"&lt;","")),LEN(B582)&lt;&gt;LEN(SUBSTITUTE(B582,"&gt;","")))),"IDs: text starting with A–Z, up to 64 characters; do not use *, ?, ~, =, &lt; or &gt;. Example: T-001.",IF(COUNTIFS('Trades'!$A$9:$A$208,B582)&lt;&gt;1,"Parent trade ID must match one Trades row",IF(NOT(ISNUMBER(C582)),"Enter a valid closing date/time",IF(OR(C582&lt;1,C582&gt;2958465),"Enter a valid closing date/time",IF(NOT(ISNUMBER(D582)),"Enter a positive closed quantity",IF(OR(D582&lt;=0,D582&gt;1000000,ROUND(D582,8)&lt;&gt;D582),"Enter a positive closed quantity",IF(NOT(ISNUMBER(INDEX('Trades'!$D$9:$D$208,MATCH(B582,'Trades'!$A$9:$A$208,0)))),"Enter a valid opening date/time",IF(C582&lt;INDEX('Trades'!$D$9:$D$208,MATCH(B582,'Trades'!$A$9:$A$208,0)),"Exit precedes the opening",IF(AND(E582&lt;&gt;"",OR(NOT(ISNUMBER(E582)),E582&lt;=0)),"Enter a positive price or leave blank",IF(AND(F582&lt;&gt;"",NOT(ISNUMBER(F582))),"Gross P&amp;L must be numeric or blank",IF(AND(ISNUMBER(F582),OR(ABS(F582)&gt;1000000000,ROUND(F582,2)&lt;&gt;F582)),"Money: at most 2 decimals; absolute input value ≤ 1,000,000,000.",""))))))))))))))))</x:f>
      </x:c>
      <x:c r="I582" s="29" t="str">
        <x:f>IF(ISNUMBER(D582),ROUND(D582,8),"")</x:f>
      </x:c>
      <x:c r="J582" s="29" t="n">
        <x:f>IF(ISNUMBER(F582),1,0)</x:f>
        <x:v>0</x:v>
      </x:c>
      <x:c r="K582" s="29" t="n">
        <x:f>IF(COUNTA(A582:F582)=0,0,1)</x:f>
        <x:v>0</x:v>
      </x:c>
    </x:row>
    <x:row r="583" ht="36" customHeight="1">
      <x:c r="A583" s="34"/>
      <x:c r="B583" s="34"/>
      <x:c r="C583" s="35"/>
      <x:c r="D583" s="36"/>
      <x:c r="E583" s="36"/>
      <x:c r="F583" s="37"/>
      <x:c r="G583" s="38" t="n">
        <x:f>IF(K583=0,0,IF(H583="",1,-1))</x:f>
        <x:v>0</x:v>
      </x:c>
      <x:c r="H583" s="33" t="str">
        <x:f>IF(K583=0,"",IF(A583="","Enter an exit ID",IF(IF(IFERROR(OR(CODE(UPPER(LEFT(A583,1)))&lt;65,CODE(UPPER(LEFT(A583,1)))&gt;90),TRUE),TRUE,OR(NOT(ISTEXT(A583)),LEN(A583)&gt;64,LEN(A583)&lt;&gt;LEN(SUBSTITUTE(A583,"*","")),LEN(A583)&lt;&gt;LEN(SUBSTITUTE(A583,"?","")),LEN(A583)&lt;&gt;LEN(SUBSTITUTE(A583,"~","")),LEN(A583)&lt;&gt;LEN(SUBSTITUTE(A583,"=","")),LEN(A583)&lt;&gt;LEN(SUBSTITUTE(A583,"&lt;","")),LEN(A583)&lt;&gt;LEN(SUBSTITUTE(A583,"&gt;","")))),"IDs: text starting with A–Z, up to 64 characters; do not use *, ?, ~, =, &lt; or &gt;. Example: T-001.",IF(COUNTIFS('Exits'!$A$9:$A$608,A583)&lt;&gt;1,"Exit ID is duplicated",IF(B583="","Enter the parent trade ID",IF(IF(IFERROR(OR(CODE(UPPER(LEFT(B583,1)))&lt;65,CODE(UPPER(LEFT(B583,1)))&gt;90),TRUE),TRUE,OR(NOT(ISTEXT(B583)),LEN(B583)&gt;64,LEN(B583)&lt;&gt;LEN(SUBSTITUTE(B583,"*","")),LEN(B583)&lt;&gt;LEN(SUBSTITUTE(B583,"?","")),LEN(B583)&lt;&gt;LEN(SUBSTITUTE(B583,"~","")),LEN(B583)&lt;&gt;LEN(SUBSTITUTE(B583,"=","")),LEN(B583)&lt;&gt;LEN(SUBSTITUTE(B583,"&lt;","")),LEN(B583)&lt;&gt;LEN(SUBSTITUTE(B583,"&gt;","")))),"IDs: text starting with A–Z, up to 64 characters; do not use *, ?, ~, =, &lt; or &gt;. Example: T-001.",IF(COUNTIFS('Trades'!$A$9:$A$208,B583)&lt;&gt;1,"Parent trade ID must match one Trades row",IF(NOT(ISNUMBER(C583)),"Enter a valid closing date/time",IF(OR(C583&lt;1,C583&gt;2958465),"Enter a valid closing date/time",IF(NOT(ISNUMBER(D583)),"Enter a positive closed quantity",IF(OR(D583&lt;=0,D583&gt;1000000,ROUND(D583,8)&lt;&gt;D583),"Enter a positive closed quantity",IF(NOT(ISNUMBER(INDEX('Trades'!$D$9:$D$208,MATCH(B583,'Trades'!$A$9:$A$208,0)))),"Enter a valid opening date/time",IF(C583&lt;INDEX('Trades'!$D$9:$D$208,MATCH(B583,'Trades'!$A$9:$A$208,0)),"Exit precedes the opening",IF(AND(E583&lt;&gt;"",OR(NOT(ISNUMBER(E583)),E583&lt;=0)),"Enter a positive price or leave blank",IF(AND(F583&lt;&gt;"",NOT(ISNUMBER(F583))),"Gross P&amp;L must be numeric or blank",IF(AND(ISNUMBER(F583),OR(ABS(F583)&gt;1000000000,ROUND(F583,2)&lt;&gt;F583)),"Money: at most 2 decimals; absolute input value ≤ 1,000,000,000.",""))))))))))))))))</x:f>
      </x:c>
      <x:c r="I583" s="29" t="str">
        <x:f>IF(ISNUMBER(D583),ROUND(D583,8),"")</x:f>
      </x:c>
      <x:c r="J583" s="29" t="n">
        <x:f>IF(ISNUMBER(F583),1,0)</x:f>
        <x:v>0</x:v>
      </x:c>
      <x:c r="K583" s="29" t="n">
        <x:f>IF(COUNTA(A583:F583)=0,0,1)</x:f>
        <x:v>0</x:v>
      </x:c>
    </x:row>
    <x:row r="584" ht="36" customHeight="1">
      <x:c r="A584" s="34"/>
      <x:c r="B584" s="34"/>
      <x:c r="C584" s="35"/>
      <x:c r="D584" s="36"/>
      <x:c r="E584" s="36"/>
      <x:c r="F584" s="37"/>
      <x:c r="G584" s="38" t="n">
        <x:f>IF(K584=0,0,IF(H584="",1,-1))</x:f>
        <x:v>0</x:v>
      </x:c>
      <x:c r="H584" s="33" t="str">
        <x:f>IF(K584=0,"",IF(A584="","Enter an exit ID",IF(IF(IFERROR(OR(CODE(UPPER(LEFT(A584,1)))&lt;65,CODE(UPPER(LEFT(A584,1)))&gt;90),TRUE),TRUE,OR(NOT(ISTEXT(A584)),LEN(A584)&gt;64,LEN(A584)&lt;&gt;LEN(SUBSTITUTE(A584,"*","")),LEN(A584)&lt;&gt;LEN(SUBSTITUTE(A584,"?","")),LEN(A584)&lt;&gt;LEN(SUBSTITUTE(A584,"~","")),LEN(A584)&lt;&gt;LEN(SUBSTITUTE(A584,"=","")),LEN(A584)&lt;&gt;LEN(SUBSTITUTE(A584,"&lt;","")),LEN(A584)&lt;&gt;LEN(SUBSTITUTE(A584,"&gt;","")))),"IDs: text starting with A–Z, up to 64 characters; do not use *, ?, ~, =, &lt; or &gt;. Example: T-001.",IF(COUNTIFS('Exits'!$A$9:$A$608,A584)&lt;&gt;1,"Exit ID is duplicated",IF(B584="","Enter the parent trade ID",IF(IF(IFERROR(OR(CODE(UPPER(LEFT(B584,1)))&lt;65,CODE(UPPER(LEFT(B584,1)))&gt;90),TRUE),TRUE,OR(NOT(ISTEXT(B584)),LEN(B584)&gt;64,LEN(B584)&lt;&gt;LEN(SUBSTITUTE(B584,"*","")),LEN(B584)&lt;&gt;LEN(SUBSTITUTE(B584,"?","")),LEN(B584)&lt;&gt;LEN(SUBSTITUTE(B584,"~","")),LEN(B584)&lt;&gt;LEN(SUBSTITUTE(B584,"=","")),LEN(B584)&lt;&gt;LEN(SUBSTITUTE(B584,"&lt;","")),LEN(B584)&lt;&gt;LEN(SUBSTITUTE(B584,"&gt;","")))),"IDs: text starting with A–Z, up to 64 characters; do not use *, ?, ~, =, &lt; or &gt;. Example: T-001.",IF(COUNTIFS('Trades'!$A$9:$A$208,B584)&lt;&gt;1,"Parent trade ID must match one Trades row",IF(NOT(ISNUMBER(C584)),"Enter a valid closing date/time",IF(OR(C584&lt;1,C584&gt;2958465),"Enter a valid closing date/time",IF(NOT(ISNUMBER(D584)),"Enter a positive closed quantity",IF(OR(D584&lt;=0,D584&gt;1000000,ROUND(D584,8)&lt;&gt;D584),"Enter a positive closed quantity",IF(NOT(ISNUMBER(INDEX('Trades'!$D$9:$D$208,MATCH(B584,'Trades'!$A$9:$A$208,0)))),"Enter a valid opening date/time",IF(C584&lt;INDEX('Trades'!$D$9:$D$208,MATCH(B584,'Trades'!$A$9:$A$208,0)),"Exit precedes the opening",IF(AND(E584&lt;&gt;"",OR(NOT(ISNUMBER(E584)),E584&lt;=0)),"Enter a positive price or leave blank",IF(AND(F584&lt;&gt;"",NOT(ISNUMBER(F584))),"Gross P&amp;L must be numeric or blank",IF(AND(ISNUMBER(F584),OR(ABS(F584)&gt;1000000000,ROUND(F584,2)&lt;&gt;F584)),"Money: at most 2 decimals; absolute input value ≤ 1,000,000,000.",""))))))))))))))))</x:f>
      </x:c>
      <x:c r="I584" s="29" t="str">
        <x:f>IF(ISNUMBER(D584),ROUND(D584,8),"")</x:f>
      </x:c>
      <x:c r="J584" s="29" t="n">
        <x:f>IF(ISNUMBER(F584),1,0)</x:f>
        <x:v>0</x:v>
      </x:c>
      <x:c r="K584" s="29" t="n">
        <x:f>IF(COUNTA(A584:F584)=0,0,1)</x:f>
        <x:v>0</x:v>
      </x:c>
    </x:row>
    <x:row r="585" ht="36" customHeight="1">
      <x:c r="A585" s="34"/>
      <x:c r="B585" s="34"/>
      <x:c r="C585" s="35"/>
      <x:c r="D585" s="36"/>
      <x:c r="E585" s="36"/>
      <x:c r="F585" s="37"/>
      <x:c r="G585" s="38" t="n">
        <x:f>IF(K585=0,0,IF(H585="",1,-1))</x:f>
        <x:v>0</x:v>
      </x:c>
      <x:c r="H585" s="33" t="str">
        <x:f>IF(K585=0,"",IF(A585="","Enter an exit ID",IF(IF(IFERROR(OR(CODE(UPPER(LEFT(A585,1)))&lt;65,CODE(UPPER(LEFT(A585,1)))&gt;90),TRUE),TRUE,OR(NOT(ISTEXT(A585)),LEN(A585)&gt;64,LEN(A585)&lt;&gt;LEN(SUBSTITUTE(A585,"*","")),LEN(A585)&lt;&gt;LEN(SUBSTITUTE(A585,"?","")),LEN(A585)&lt;&gt;LEN(SUBSTITUTE(A585,"~","")),LEN(A585)&lt;&gt;LEN(SUBSTITUTE(A585,"=","")),LEN(A585)&lt;&gt;LEN(SUBSTITUTE(A585,"&lt;","")),LEN(A585)&lt;&gt;LEN(SUBSTITUTE(A585,"&gt;","")))),"IDs: text starting with A–Z, up to 64 characters; do not use *, ?, ~, =, &lt; or &gt;. Example: T-001.",IF(COUNTIFS('Exits'!$A$9:$A$608,A585)&lt;&gt;1,"Exit ID is duplicated",IF(B585="","Enter the parent trade ID",IF(IF(IFERROR(OR(CODE(UPPER(LEFT(B585,1)))&lt;65,CODE(UPPER(LEFT(B585,1)))&gt;90),TRUE),TRUE,OR(NOT(ISTEXT(B585)),LEN(B585)&gt;64,LEN(B585)&lt;&gt;LEN(SUBSTITUTE(B585,"*","")),LEN(B585)&lt;&gt;LEN(SUBSTITUTE(B585,"?","")),LEN(B585)&lt;&gt;LEN(SUBSTITUTE(B585,"~","")),LEN(B585)&lt;&gt;LEN(SUBSTITUTE(B585,"=","")),LEN(B585)&lt;&gt;LEN(SUBSTITUTE(B585,"&lt;","")),LEN(B585)&lt;&gt;LEN(SUBSTITUTE(B585,"&gt;","")))),"IDs: text starting with A–Z, up to 64 characters; do not use *, ?, ~, =, &lt; or &gt;. Example: T-001.",IF(COUNTIFS('Trades'!$A$9:$A$208,B585)&lt;&gt;1,"Parent trade ID must match one Trades row",IF(NOT(ISNUMBER(C585)),"Enter a valid closing date/time",IF(OR(C585&lt;1,C585&gt;2958465),"Enter a valid closing date/time",IF(NOT(ISNUMBER(D585)),"Enter a positive closed quantity",IF(OR(D585&lt;=0,D585&gt;1000000,ROUND(D585,8)&lt;&gt;D585),"Enter a positive closed quantity",IF(NOT(ISNUMBER(INDEX('Trades'!$D$9:$D$208,MATCH(B585,'Trades'!$A$9:$A$208,0)))),"Enter a valid opening date/time",IF(C585&lt;INDEX('Trades'!$D$9:$D$208,MATCH(B585,'Trades'!$A$9:$A$208,0)),"Exit precedes the opening",IF(AND(E585&lt;&gt;"",OR(NOT(ISNUMBER(E585)),E585&lt;=0)),"Enter a positive price or leave blank",IF(AND(F585&lt;&gt;"",NOT(ISNUMBER(F585))),"Gross P&amp;L must be numeric or blank",IF(AND(ISNUMBER(F585),OR(ABS(F585)&gt;1000000000,ROUND(F585,2)&lt;&gt;F585)),"Money: at most 2 decimals; absolute input value ≤ 1,000,000,000.",""))))))))))))))))</x:f>
      </x:c>
      <x:c r="I585" s="29" t="str">
        <x:f>IF(ISNUMBER(D585),ROUND(D585,8),"")</x:f>
      </x:c>
      <x:c r="J585" s="29" t="n">
        <x:f>IF(ISNUMBER(F585),1,0)</x:f>
        <x:v>0</x:v>
      </x:c>
      <x:c r="K585" s="29" t="n">
        <x:f>IF(COUNTA(A585:F585)=0,0,1)</x:f>
        <x:v>0</x:v>
      </x:c>
    </x:row>
    <x:row r="586" ht="36" customHeight="1">
      <x:c r="A586" s="34"/>
      <x:c r="B586" s="34"/>
      <x:c r="C586" s="35"/>
      <x:c r="D586" s="36"/>
      <x:c r="E586" s="36"/>
      <x:c r="F586" s="37"/>
      <x:c r="G586" s="38" t="n">
        <x:f>IF(K586=0,0,IF(H586="",1,-1))</x:f>
        <x:v>0</x:v>
      </x:c>
      <x:c r="H586" s="33" t="str">
        <x:f>IF(K586=0,"",IF(A586="","Enter an exit ID",IF(IF(IFERROR(OR(CODE(UPPER(LEFT(A586,1)))&lt;65,CODE(UPPER(LEFT(A586,1)))&gt;90),TRUE),TRUE,OR(NOT(ISTEXT(A586)),LEN(A586)&gt;64,LEN(A586)&lt;&gt;LEN(SUBSTITUTE(A586,"*","")),LEN(A586)&lt;&gt;LEN(SUBSTITUTE(A586,"?","")),LEN(A586)&lt;&gt;LEN(SUBSTITUTE(A586,"~","")),LEN(A586)&lt;&gt;LEN(SUBSTITUTE(A586,"=","")),LEN(A586)&lt;&gt;LEN(SUBSTITUTE(A586,"&lt;","")),LEN(A586)&lt;&gt;LEN(SUBSTITUTE(A586,"&gt;","")))),"IDs: text starting with A–Z, up to 64 characters; do not use *, ?, ~, =, &lt; or &gt;. Example: T-001.",IF(COUNTIFS('Exits'!$A$9:$A$608,A586)&lt;&gt;1,"Exit ID is duplicated",IF(B586="","Enter the parent trade ID",IF(IF(IFERROR(OR(CODE(UPPER(LEFT(B586,1)))&lt;65,CODE(UPPER(LEFT(B586,1)))&gt;90),TRUE),TRUE,OR(NOT(ISTEXT(B586)),LEN(B586)&gt;64,LEN(B586)&lt;&gt;LEN(SUBSTITUTE(B586,"*","")),LEN(B586)&lt;&gt;LEN(SUBSTITUTE(B586,"?","")),LEN(B586)&lt;&gt;LEN(SUBSTITUTE(B586,"~","")),LEN(B586)&lt;&gt;LEN(SUBSTITUTE(B586,"=","")),LEN(B586)&lt;&gt;LEN(SUBSTITUTE(B586,"&lt;","")),LEN(B586)&lt;&gt;LEN(SUBSTITUTE(B586,"&gt;","")))),"IDs: text starting with A–Z, up to 64 characters; do not use *, ?, ~, =, &lt; or &gt;. Example: T-001.",IF(COUNTIFS('Trades'!$A$9:$A$208,B586)&lt;&gt;1,"Parent trade ID must match one Trades row",IF(NOT(ISNUMBER(C586)),"Enter a valid closing date/time",IF(OR(C586&lt;1,C586&gt;2958465),"Enter a valid closing date/time",IF(NOT(ISNUMBER(D586)),"Enter a positive closed quantity",IF(OR(D586&lt;=0,D586&gt;1000000,ROUND(D586,8)&lt;&gt;D586),"Enter a positive closed quantity",IF(NOT(ISNUMBER(INDEX('Trades'!$D$9:$D$208,MATCH(B586,'Trades'!$A$9:$A$208,0)))),"Enter a valid opening date/time",IF(C586&lt;INDEX('Trades'!$D$9:$D$208,MATCH(B586,'Trades'!$A$9:$A$208,0)),"Exit precedes the opening",IF(AND(E586&lt;&gt;"",OR(NOT(ISNUMBER(E586)),E586&lt;=0)),"Enter a positive price or leave blank",IF(AND(F586&lt;&gt;"",NOT(ISNUMBER(F586))),"Gross P&amp;L must be numeric or blank",IF(AND(ISNUMBER(F586),OR(ABS(F586)&gt;1000000000,ROUND(F586,2)&lt;&gt;F586)),"Money: at most 2 decimals; absolute input value ≤ 1,000,000,000.",""))))))))))))))))</x:f>
      </x:c>
      <x:c r="I586" s="29" t="str">
        <x:f>IF(ISNUMBER(D586),ROUND(D586,8),"")</x:f>
      </x:c>
      <x:c r="J586" s="29" t="n">
        <x:f>IF(ISNUMBER(F586),1,0)</x:f>
        <x:v>0</x:v>
      </x:c>
      <x:c r="K586" s="29" t="n">
        <x:f>IF(COUNTA(A586:F586)=0,0,1)</x:f>
        <x:v>0</x:v>
      </x:c>
    </x:row>
    <x:row r="587" ht="36" customHeight="1">
      <x:c r="A587" s="34"/>
      <x:c r="B587" s="34"/>
      <x:c r="C587" s="35"/>
      <x:c r="D587" s="36"/>
      <x:c r="E587" s="36"/>
      <x:c r="F587" s="37"/>
      <x:c r="G587" s="38" t="n">
        <x:f>IF(K587=0,0,IF(H587="",1,-1))</x:f>
        <x:v>0</x:v>
      </x:c>
      <x:c r="H587" s="33" t="str">
        <x:f>IF(K587=0,"",IF(A587="","Enter an exit ID",IF(IF(IFERROR(OR(CODE(UPPER(LEFT(A587,1)))&lt;65,CODE(UPPER(LEFT(A587,1)))&gt;90),TRUE),TRUE,OR(NOT(ISTEXT(A587)),LEN(A587)&gt;64,LEN(A587)&lt;&gt;LEN(SUBSTITUTE(A587,"*","")),LEN(A587)&lt;&gt;LEN(SUBSTITUTE(A587,"?","")),LEN(A587)&lt;&gt;LEN(SUBSTITUTE(A587,"~","")),LEN(A587)&lt;&gt;LEN(SUBSTITUTE(A587,"=","")),LEN(A587)&lt;&gt;LEN(SUBSTITUTE(A587,"&lt;","")),LEN(A587)&lt;&gt;LEN(SUBSTITUTE(A587,"&gt;","")))),"IDs: text starting with A–Z, up to 64 characters; do not use *, ?, ~, =, &lt; or &gt;. Example: T-001.",IF(COUNTIFS('Exits'!$A$9:$A$608,A587)&lt;&gt;1,"Exit ID is duplicated",IF(B587="","Enter the parent trade ID",IF(IF(IFERROR(OR(CODE(UPPER(LEFT(B587,1)))&lt;65,CODE(UPPER(LEFT(B587,1)))&gt;90),TRUE),TRUE,OR(NOT(ISTEXT(B587)),LEN(B587)&gt;64,LEN(B587)&lt;&gt;LEN(SUBSTITUTE(B587,"*","")),LEN(B587)&lt;&gt;LEN(SUBSTITUTE(B587,"?","")),LEN(B587)&lt;&gt;LEN(SUBSTITUTE(B587,"~","")),LEN(B587)&lt;&gt;LEN(SUBSTITUTE(B587,"=","")),LEN(B587)&lt;&gt;LEN(SUBSTITUTE(B587,"&lt;","")),LEN(B587)&lt;&gt;LEN(SUBSTITUTE(B587,"&gt;","")))),"IDs: text starting with A–Z, up to 64 characters; do not use *, ?, ~, =, &lt; or &gt;. Example: T-001.",IF(COUNTIFS('Trades'!$A$9:$A$208,B587)&lt;&gt;1,"Parent trade ID must match one Trades row",IF(NOT(ISNUMBER(C587)),"Enter a valid closing date/time",IF(OR(C587&lt;1,C587&gt;2958465),"Enter a valid closing date/time",IF(NOT(ISNUMBER(D587)),"Enter a positive closed quantity",IF(OR(D587&lt;=0,D587&gt;1000000,ROUND(D587,8)&lt;&gt;D587),"Enter a positive closed quantity",IF(NOT(ISNUMBER(INDEX('Trades'!$D$9:$D$208,MATCH(B587,'Trades'!$A$9:$A$208,0)))),"Enter a valid opening date/time",IF(C587&lt;INDEX('Trades'!$D$9:$D$208,MATCH(B587,'Trades'!$A$9:$A$208,0)),"Exit precedes the opening",IF(AND(E587&lt;&gt;"",OR(NOT(ISNUMBER(E587)),E587&lt;=0)),"Enter a positive price or leave blank",IF(AND(F587&lt;&gt;"",NOT(ISNUMBER(F587))),"Gross P&amp;L must be numeric or blank",IF(AND(ISNUMBER(F587),OR(ABS(F587)&gt;1000000000,ROUND(F587,2)&lt;&gt;F587)),"Money: at most 2 decimals; absolute input value ≤ 1,000,000,000.",""))))))))))))))))</x:f>
      </x:c>
      <x:c r="I587" s="29" t="str">
        <x:f>IF(ISNUMBER(D587),ROUND(D587,8),"")</x:f>
      </x:c>
      <x:c r="J587" s="29" t="n">
        <x:f>IF(ISNUMBER(F587),1,0)</x:f>
        <x:v>0</x:v>
      </x:c>
      <x:c r="K587" s="29" t="n">
        <x:f>IF(COUNTA(A587:F587)=0,0,1)</x:f>
        <x:v>0</x:v>
      </x:c>
    </x:row>
    <x:row r="588" ht="36" customHeight="1">
      <x:c r="A588" s="34"/>
      <x:c r="B588" s="34"/>
      <x:c r="C588" s="35"/>
      <x:c r="D588" s="36"/>
      <x:c r="E588" s="36"/>
      <x:c r="F588" s="37"/>
      <x:c r="G588" s="38" t="n">
        <x:f>IF(K588=0,0,IF(H588="",1,-1))</x:f>
        <x:v>0</x:v>
      </x:c>
      <x:c r="H588" s="33" t="str">
        <x:f>IF(K588=0,"",IF(A588="","Enter an exit ID",IF(IF(IFERROR(OR(CODE(UPPER(LEFT(A588,1)))&lt;65,CODE(UPPER(LEFT(A588,1)))&gt;90),TRUE),TRUE,OR(NOT(ISTEXT(A588)),LEN(A588)&gt;64,LEN(A588)&lt;&gt;LEN(SUBSTITUTE(A588,"*","")),LEN(A588)&lt;&gt;LEN(SUBSTITUTE(A588,"?","")),LEN(A588)&lt;&gt;LEN(SUBSTITUTE(A588,"~","")),LEN(A588)&lt;&gt;LEN(SUBSTITUTE(A588,"=","")),LEN(A588)&lt;&gt;LEN(SUBSTITUTE(A588,"&lt;","")),LEN(A588)&lt;&gt;LEN(SUBSTITUTE(A588,"&gt;","")))),"IDs: text starting with A–Z, up to 64 characters; do not use *, ?, ~, =, &lt; or &gt;. Example: T-001.",IF(COUNTIFS('Exits'!$A$9:$A$608,A588)&lt;&gt;1,"Exit ID is duplicated",IF(B588="","Enter the parent trade ID",IF(IF(IFERROR(OR(CODE(UPPER(LEFT(B588,1)))&lt;65,CODE(UPPER(LEFT(B588,1)))&gt;90),TRUE),TRUE,OR(NOT(ISTEXT(B588)),LEN(B588)&gt;64,LEN(B588)&lt;&gt;LEN(SUBSTITUTE(B588,"*","")),LEN(B588)&lt;&gt;LEN(SUBSTITUTE(B588,"?","")),LEN(B588)&lt;&gt;LEN(SUBSTITUTE(B588,"~","")),LEN(B588)&lt;&gt;LEN(SUBSTITUTE(B588,"=","")),LEN(B588)&lt;&gt;LEN(SUBSTITUTE(B588,"&lt;","")),LEN(B588)&lt;&gt;LEN(SUBSTITUTE(B588,"&gt;","")))),"IDs: text starting with A–Z, up to 64 characters; do not use *, ?, ~, =, &lt; or &gt;. Example: T-001.",IF(COUNTIFS('Trades'!$A$9:$A$208,B588)&lt;&gt;1,"Parent trade ID must match one Trades row",IF(NOT(ISNUMBER(C588)),"Enter a valid closing date/time",IF(OR(C588&lt;1,C588&gt;2958465),"Enter a valid closing date/time",IF(NOT(ISNUMBER(D588)),"Enter a positive closed quantity",IF(OR(D588&lt;=0,D588&gt;1000000,ROUND(D588,8)&lt;&gt;D588),"Enter a positive closed quantity",IF(NOT(ISNUMBER(INDEX('Trades'!$D$9:$D$208,MATCH(B588,'Trades'!$A$9:$A$208,0)))),"Enter a valid opening date/time",IF(C588&lt;INDEX('Trades'!$D$9:$D$208,MATCH(B588,'Trades'!$A$9:$A$208,0)),"Exit precedes the opening",IF(AND(E588&lt;&gt;"",OR(NOT(ISNUMBER(E588)),E588&lt;=0)),"Enter a positive price or leave blank",IF(AND(F588&lt;&gt;"",NOT(ISNUMBER(F588))),"Gross P&amp;L must be numeric or blank",IF(AND(ISNUMBER(F588),OR(ABS(F588)&gt;1000000000,ROUND(F588,2)&lt;&gt;F588)),"Money: at most 2 decimals; absolute input value ≤ 1,000,000,000.",""))))))))))))))))</x:f>
      </x:c>
      <x:c r="I588" s="29" t="str">
        <x:f>IF(ISNUMBER(D588),ROUND(D588,8),"")</x:f>
      </x:c>
      <x:c r="J588" s="29" t="n">
        <x:f>IF(ISNUMBER(F588),1,0)</x:f>
        <x:v>0</x:v>
      </x:c>
      <x:c r="K588" s="29" t="n">
        <x:f>IF(COUNTA(A588:F588)=0,0,1)</x:f>
        <x:v>0</x:v>
      </x:c>
    </x:row>
    <x:row r="589" ht="36" customHeight="1">
      <x:c r="A589" s="34"/>
      <x:c r="B589" s="34"/>
      <x:c r="C589" s="35"/>
      <x:c r="D589" s="36"/>
      <x:c r="E589" s="36"/>
      <x:c r="F589" s="37"/>
      <x:c r="G589" s="38" t="n">
        <x:f>IF(K589=0,0,IF(H589="",1,-1))</x:f>
        <x:v>0</x:v>
      </x:c>
      <x:c r="H589" s="33" t="str">
        <x:f>IF(K589=0,"",IF(A589="","Enter an exit ID",IF(IF(IFERROR(OR(CODE(UPPER(LEFT(A589,1)))&lt;65,CODE(UPPER(LEFT(A589,1)))&gt;90),TRUE),TRUE,OR(NOT(ISTEXT(A589)),LEN(A589)&gt;64,LEN(A589)&lt;&gt;LEN(SUBSTITUTE(A589,"*","")),LEN(A589)&lt;&gt;LEN(SUBSTITUTE(A589,"?","")),LEN(A589)&lt;&gt;LEN(SUBSTITUTE(A589,"~","")),LEN(A589)&lt;&gt;LEN(SUBSTITUTE(A589,"=","")),LEN(A589)&lt;&gt;LEN(SUBSTITUTE(A589,"&lt;","")),LEN(A589)&lt;&gt;LEN(SUBSTITUTE(A589,"&gt;","")))),"IDs: text starting with A–Z, up to 64 characters; do not use *, ?, ~, =, &lt; or &gt;. Example: T-001.",IF(COUNTIFS('Exits'!$A$9:$A$608,A589)&lt;&gt;1,"Exit ID is duplicated",IF(B589="","Enter the parent trade ID",IF(IF(IFERROR(OR(CODE(UPPER(LEFT(B589,1)))&lt;65,CODE(UPPER(LEFT(B589,1)))&gt;90),TRUE),TRUE,OR(NOT(ISTEXT(B589)),LEN(B589)&gt;64,LEN(B589)&lt;&gt;LEN(SUBSTITUTE(B589,"*","")),LEN(B589)&lt;&gt;LEN(SUBSTITUTE(B589,"?","")),LEN(B589)&lt;&gt;LEN(SUBSTITUTE(B589,"~","")),LEN(B589)&lt;&gt;LEN(SUBSTITUTE(B589,"=","")),LEN(B589)&lt;&gt;LEN(SUBSTITUTE(B589,"&lt;","")),LEN(B589)&lt;&gt;LEN(SUBSTITUTE(B589,"&gt;","")))),"IDs: text starting with A–Z, up to 64 characters; do not use *, ?, ~, =, &lt; or &gt;. Example: T-001.",IF(COUNTIFS('Trades'!$A$9:$A$208,B589)&lt;&gt;1,"Parent trade ID must match one Trades row",IF(NOT(ISNUMBER(C589)),"Enter a valid closing date/time",IF(OR(C589&lt;1,C589&gt;2958465),"Enter a valid closing date/time",IF(NOT(ISNUMBER(D589)),"Enter a positive closed quantity",IF(OR(D589&lt;=0,D589&gt;1000000,ROUND(D589,8)&lt;&gt;D589),"Enter a positive closed quantity",IF(NOT(ISNUMBER(INDEX('Trades'!$D$9:$D$208,MATCH(B589,'Trades'!$A$9:$A$208,0)))),"Enter a valid opening date/time",IF(C589&lt;INDEX('Trades'!$D$9:$D$208,MATCH(B589,'Trades'!$A$9:$A$208,0)),"Exit precedes the opening",IF(AND(E589&lt;&gt;"",OR(NOT(ISNUMBER(E589)),E589&lt;=0)),"Enter a positive price or leave blank",IF(AND(F589&lt;&gt;"",NOT(ISNUMBER(F589))),"Gross P&amp;L must be numeric or blank",IF(AND(ISNUMBER(F589),OR(ABS(F589)&gt;1000000000,ROUND(F589,2)&lt;&gt;F589)),"Money: at most 2 decimals; absolute input value ≤ 1,000,000,000.",""))))))))))))))))</x:f>
      </x:c>
      <x:c r="I589" s="29" t="str">
        <x:f>IF(ISNUMBER(D589),ROUND(D589,8),"")</x:f>
      </x:c>
      <x:c r="J589" s="29" t="n">
        <x:f>IF(ISNUMBER(F589),1,0)</x:f>
        <x:v>0</x:v>
      </x:c>
      <x:c r="K589" s="29" t="n">
        <x:f>IF(COUNTA(A589:F589)=0,0,1)</x:f>
        <x:v>0</x:v>
      </x:c>
    </x:row>
    <x:row r="590" ht="36" customHeight="1">
      <x:c r="A590" s="34"/>
      <x:c r="B590" s="34"/>
      <x:c r="C590" s="35"/>
      <x:c r="D590" s="36"/>
      <x:c r="E590" s="36"/>
      <x:c r="F590" s="37"/>
      <x:c r="G590" s="38" t="n">
        <x:f>IF(K590=0,0,IF(H590="",1,-1))</x:f>
        <x:v>0</x:v>
      </x:c>
      <x:c r="H590" s="33" t="str">
        <x:f>IF(K590=0,"",IF(A590="","Enter an exit ID",IF(IF(IFERROR(OR(CODE(UPPER(LEFT(A590,1)))&lt;65,CODE(UPPER(LEFT(A590,1)))&gt;90),TRUE),TRUE,OR(NOT(ISTEXT(A590)),LEN(A590)&gt;64,LEN(A590)&lt;&gt;LEN(SUBSTITUTE(A590,"*","")),LEN(A590)&lt;&gt;LEN(SUBSTITUTE(A590,"?","")),LEN(A590)&lt;&gt;LEN(SUBSTITUTE(A590,"~","")),LEN(A590)&lt;&gt;LEN(SUBSTITUTE(A590,"=","")),LEN(A590)&lt;&gt;LEN(SUBSTITUTE(A590,"&lt;","")),LEN(A590)&lt;&gt;LEN(SUBSTITUTE(A590,"&gt;","")))),"IDs: text starting with A–Z, up to 64 characters; do not use *, ?, ~, =, &lt; or &gt;. Example: T-001.",IF(COUNTIFS('Exits'!$A$9:$A$608,A590)&lt;&gt;1,"Exit ID is duplicated",IF(B590="","Enter the parent trade ID",IF(IF(IFERROR(OR(CODE(UPPER(LEFT(B590,1)))&lt;65,CODE(UPPER(LEFT(B590,1)))&gt;90),TRUE),TRUE,OR(NOT(ISTEXT(B590)),LEN(B590)&gt;64,LEN(B590)&lt;&gt;LEN(SUBSTITUTE(B590,"*","")),LEN(B590)&lt;&gt;LEN(SUBSTITUTE(B590,"?","")),LEN(B590)&lt;&gt;LEN(SUBSTITUTE(B590,"~","")),LEN(B590)&lt;&gt;LEN(SUBSTITUTE(B590,"=","")),LEN(B590)&lt;&gt;LEN(SUBSTITUTE(B590,"&lt;","")),LEN(B590)&lt;&gt;LEN(SUBSTITUTE(B590,"&gt;","")))),"IDs: text starting with A–Z, up to 64 characters; do not use *, ?, ~, =, &lt; or &gt;. Example: T-001.",IF(COUNTIFS('Trades'!$A$9:$A$208,B590)&lt;&gt;1,"Parent trade ID must match one Trades row",IF(NOT(ISNUMBER(C590)),"Enter a valid closing date/time",IF(OR(C590&lt;1,C590&gt;2958465),"Enter a valid closing date/time",IF(NOT(ISNUMBER(D590)),"Enter a positive closed quantity",IF(OR(D590&lt;=0,D590&gt;1000000,ROUND(D590,8)&lt;&gt;D590),"Enter a positive closed quantity",IF(NOT(ISNUMBER(INDEX('Trades'!$D$9:$D$208,MATCH(B590,'Trades'!$A$9:$A$208,0)))),"Enter a valid opening date/time",IF(C590&lt;INDEX('Trades'!$D$9:$D$208,MATCH(B590,'Trades'!$A$9:$A$208,0)),"Exit precedes the opening",IF(AND(E590&lt;&gt;"",OR(NOT(ISNUMBER(E590)),E590&lt;=0)),"Enter a positive price or leave blank",IF(AND(F590&lt;&gt;"",NOT(ISNUMBER(F590))),"Gross P&amp;L must be numeric or blank",IF(AND(ISNUMBER(F590),OR(ABS(F590)&gt;1000000000,ROUND(F590,2)&lt;&gt;F590)),"Money: at most 2 decimals; absolute input value ≤ 1,000,000,000.",""))))))))))))))))</x:f>
      </x:c>
      <x:c r="I590" s="29" t="str">
        <x:f>IF(ISNUMBER(D590),ROUND(D590,8),"")</x:f>
      </x:c>
      <x:c r="J590" s="29" t="n">
        <x:f>IF(ISNUMBER(F590),1,0)</x:f>
        <x:v>0</x:v>
      </x:c>
      <x:c r="K590" s="29" t="n">
        <x:f>IF(COUNTA(A590:F590)=0,0,1)</x:f>
        <x:v>0</x:v>
      </x:c>
    </x:row>
    <x:row r="591" ht="36" customHeight="1">
      <x:c r="A591" s="34"/>
      <x:c r="B591" s="34"/>
      <x:c r="C591" s="35"/>
      <x:c r="D591" s="36"/>
      <x:c r="E591" s="36"/>
      <x:c r="F591" s="37"/>
      <x:c r="G591" s="38" t="n">
        <x:f>IF(K591=0,0,IF(H591="",1,-1))</x:f>
        <x:v>0</x:v>
      </x:c>
      <x:c r="H591" s="33" t="str">
        <x:f>IF(K591=0,"",IF(A591="","Enter an exit ID",IF(IF(IFERROR(OR(CODE(UPPER(LEFT(A591,1)))&lt;65,CODE(UPPER(LEFT(A591,1)))&gt;90),TRUE),TRUE,OR(NOT(ISTEXT(A591)),LEN(A591)&gt;64,LEN(A591)&lt;&gt;LEN(SUBSTITUTE(A591,"*","")),LEN(A591)&lt;&gt;LEN(SUBSTITUTE(A591,"?","")),LEN(A591)&lt;&gt;LEN(SUBSTITUTE(A591,"~","")),LEN(A591)&lt;&gt;LEN(SUBSTITUTE(A591,"=","")),LEN(A591)&lt;&gt;LEN(SUBSTITUTE(A591,"&lt;","")),LEN(A591)&lt;&gt;LEN(SUBSTITUTE(A591,"&gt;","")))),"IDs: text starting with A–Z, up to 64 characters; do not use *, ?, ~, =, &lt; or &gt;. Example: T-001.",IF(COUNTIFS('Exits'!$A$9:$A$608,A591)&lt;&gt;1,"Exit ID is duplicated",IF(B591="","Enter the parent trade ID",IF(IF(IFERROR(OR(CODE(UPPER(LEFT(B591,1)))&lt;65,CODE(UPPER(LEFT(B591,1)))&gt;90),TRUE),TRUE,OR(NOT(ISTEXT(B591)),LEN(B591)&gt;64,LEN(B591)&lt;&gt;LEN(SUBSTITUTE(B591,"*","")),LEN(B591)&lt;&gt;LEN(SUBSTITUTE(B591,"?","")),LEN(B591)&lt;&gt;LEN(SUBSTITUTE(B591,"~","")),LEN(B591)&lt;&gt;LEN(SUBSTITUTE(B591,"=","")),LEN(B591)&lt;&gt;LEN(SUBSTITUTE(B591,"&lt;","")),LEN(B591)&lt;&gt;LEN(SUBSTITUTE(B591,"&gt;","")))),"IDs: text starting with A–Z, up to 64 characters; do not use *, ?, ~, =, &lt; or &gt;. Example: T-001.",IF(COUNTIFS('Trades'!$A$9:$A$208,B591)&lt;&gt;1,"Parent trade ID must match one Trades row",IF(NOT(ISNUMBER(C591)),"Enter a valid closing date/time",IF(OR(C591&lt;1,C591&gt;2958465),"Enter a valid closing date/time",IF(NOT(ISNUMBER(D591)),"Enter a positive closed quantity",IF(OR(D591&lt;=0,D591&gt;1000000,ROUND(D591,8)&lt;&gt;D591),"Enter a positive closed quantity",IF(NOT(ISNUMBER(INDEX('Trades'!$D$9:$D$208,MATCH(B591,'Trades'!$A$9:$A$208,0)))),"Enter a valid opening date/time",IF(C591&lt;INDEX('Trades'!$D$9:$D$208,MATCH(B591,'Trades'!$A$9:$A$208,0)),"Exit precedes the opening",IF(AND(E591&lt;&gt;"",OR(NOT(ISNUMBER(E591)),E591&lt;=0)),"Enter a positive price or leave blank",IF(AND(F591&lt;&gt;"",NOT(ISNUMBER(F591))),"Gross P&amp;L must be numeric or blank",IF(AND(ISNUMBER(F591),OR(ABS(F591)&gt;1000000000,ROUND(F591,2)&lt;&gt;F591)),"Money: at most 2 decimals; absolute input value ≤ 1,000,000,000.",""))))))))))))))))</x:f>
      </x:c>
      <x:c r="I591" s="29" t="str">
        <x:f>IF(ISNUMBER(D591),ROUND(D591,8),"")</x:f>
      </x:c>
      <x:c r="J591" s="29" t="n">
        <x:f>IF(ISNUMBER(F591),1,0)</x:f>
        <x:v>0</x:v>
      </x:c>
      <x:c r="K591" s="29" t="n">
        <x:f>IF(COUNTA(A591:F591)=0,0,1)</x:f>
        <x:v>0</x:v>
      </x:c>
    </x:row>
    <x:row r="592" ht="36" customHeight="1">
      <x:c r="A592" s="34"/>
      <x:c r="B592" s="34"/>
      <x:c r="C592" s="35"/>
      <x:c r="D592" s="36"/>
      <x:c r="E592" s="36"/>
      <x:c r="F592" s="37"/>
      <x:c r="G592" s="38" t="n">
        <x:f>IF(K592=0,0,IF(H592="",1,-1))</x:f>
        <x:v>0</x:v>
      </x:c>
      <x:c r="H592" s="33" t="str">
        <x:f>IF(K592=0,"",IF(A592="","Enter an exit ID",IF(IF(IFERROR(OR(CODE(UPPER(LEFT(A592,1)))&lt;65,CODE(UPPER(LEFT(A592,1)))&gt;90),TRUE),TRUE,OR(NOT(ISTEXT(A592)),LEN(A592)&gt;64,LEN(A592)&lt;&gt;LEN(SUBSTITUTE(A592,"*","")),LEN(A592)&lt;&gt;LEN(SUBSTITUTE(A592,"?","")),LEN(A592)&lt;&gt;LEN(SUBSTITUTE(A592,"~","")),LEN(A592)&lt;&gt;LEN(SUBSTITUTE(A592,"=","")),LEN(A592)&lt;&gt;LEN(SUBSTITUTE(A592,"&lt;","")),LEN(A592)&lt;&gt;LEN(SUBSTITUTE(A592,"&gt;","")))),"IDs: text starting with A–Z, up to 64 characters; do not use *, ?, ~, =, &lt; or &gt;. Example: T-001.",IF(COUNTIFS('Exits'!$A$9:$A$608,A592)&lt;&gt;1,"Exit ID is duplicated",IF(B592="","Enter the parent trade ID",IF(IF(IFERROR(OR(CODE(UPPER(LEFT(B592,1)))&lt;65,CODE(UPPER(LEFT(B592,1)))&gt;90),TRUE),TRUE,OR(NOT(ISTEXT(B592)),LEN(B592)&gt;64,LEN(B592)&lt;&gt;LEN(SUBSTITUTE(B592,"*","")),LEN(B592)&lt;&gt;LEN(SUBSTITUTE(B592,"?","")),LEN(B592)&lt;&gt;LEN(SUBSTITUTE(B592,"~","")),LEN(B592)&lt;&gt;LEN(SUBSTITUTE(B592,"=","")),LEN(B592)&lt;&gt;LEN(SUBSTITUTE(B592,"&lt;","")),LEN(B592)&lt;&gt;LEN(SUBSTITUTE(B592,"&gt;","")))),"IDs: text starting with A–Z, up to 64 characters; do not use *, ?, ~, =, &lt; or &gt;. Example: T-001.",IF(COUNTIFS('Trades'!$A$9:$A$208,B592)&lt;&gt;1,"Parent trade ID must match one Trades row",IF(NOT(ISNUMBER(C592)),"Enter a valid closing date/time",IF(OR(C592&lt;1,C592&gt;2958465),"Enter a valid closing date/time",IF(NOT(ISNUMBER(D592)),"Enter a positive closed quantity",IF(OR(D592&lt;=0,D592&gt;1000000,ROUND(D592,8)&lt;&gt;D592),"Enter a positive closed quantity",IF(NOT(ISNUMBER(INDEX('Trades'!$D$9:$D$208,MATCH(B592,'Trades'!$A$9:$A$208,0)))),"Enter a valid opening date/time",IF(C592&lt;INDEX('Trades'!$D$9:$D$208,MATCH(B592,'Trades'!$A$9:$A$208,0)),"Exit precedes the opening",IF(AND(E592&lt;&gt;"",OR(NOT(ISNUMBER(E592)),E592&lt;=0)),"Enter a positive price or leave blank",IF(AND(F592&lt;&gt;"",NOT(ISNUMBER(F592))),"Gross P&amp;L must be numeric or blank",IF(AND(ISNUMBER(F592),OR(ABS(F592)&gt;1000000000,ROUND(F592,2)&lt;&gt;F592)),"Money: at most 2 decimals; absolute input value ≤ 1,000,000,000.",""))))))))))))))))</x:f>
      </x:c>
      <x:c r="I592" s="29" t="str">
        <x:f>IF(ISNUMBER(D592),ROUND(D592,8),"")</x:f>
      </x:c>
      <x:c r="J592" s="29" t="n">
        <x:f>IF(ISNUMBER(F592),1,0)</x:f>
        <x:v>0</x:v>
      </x:c>
      <x:c r="K592" s="29" t="n">
        <x:f>IF(COUNTA(A592:F592)=0,0,1)</x:f>
        <x:v>0</x:v>
      </x:c>
    </x:row>
    <x:row r="593" ht="36" customHeight="1">
      <x:c r="A593" s="34"/>
      <x:c r="B593" s="34"/>
      <x:c r="C593" s="35"/>
      <x:c r="D593" s="36"/>
      <x:c r="E593" s="36"/>
      <x:c r="F593" s="37"/>
      <x:c r="G593" s="38" t="n">
        <x:f>IF(K593=0,0,IF(H593="",1,-1))</x:f>
        <x:v>0</x:v>
      </x:c>
      <x:c r="H593" s="33" t="str">
        <x:f>IF(K593=0,"",IF(A593="","Enter an exit ID",IF(IF(IFERROR(OR(CODE(UPPER(LEFT(A593,1)))&lt;65,CODE(UPPER(LEFT(A593,1)))&gt;90),TRUE),TRUE,OR(NOT(ISTEXT(A593)),LEN(A593)&gt;64,LEN(A593)&lt;&gt;LEN(SUBSTITUTE(A593,"*","")),LEN(A593)&lt;&gt;LEN(SUBSTITUTE(A593,"?","")),LEN(A593)&lt;&gt;LEN(SUBSTITUTE(A593,"~","")),LEN(A593)&lt;&gt;LEN(SUBSTITUTE(A593,"=","")),LEN(A593)&lt;&gt;LEN(SUBSTITUTE(A593,"&lt;","")),LEN(A593)&lt;&gt;LEN(SUBSTITUTE(A593,"&gt;","")))),"IDs: text starting with A–Z, up to 64 characters; do not use *, ?, ~, =, &lt; or &gt;. Example: T-001.",IF(COUNTIFS('Exits'!$A$9:$A$608,A593)&lt;&gt;1,"Exit ID is duplicated",IF(B593="","Enter the parent trade ID",IF(IF(IFERROR(OR(CODE(UPPER(LEFT(B593,1)))&lt;65,CODE(UPPER(LEFT(B593,1)))&gt;90),TRUE),TRUE,OR(NOT(ISTEXT(B593)),LEN(B593)&gt;64,LEN(B593)&lt;&gt;LEN(SUBSTITUTE(B593,"*","")),LEN(B593)&lt;&gt;LEN(SUBSTITUTE(B593,"?","")),LEN(B593)&lt;&gt;LEN(SUBSTITUTE(B593,"~","")),LEN(B593)&lt;&gt;LEN(SUBSTITUTE(B593,"=","")),LEN(B593)&lt;&gt;LEN(SUBSTITUTE(B593,"&lt;","")),LEN(B593)&lt;&gt;LEN(SUBSTITUTE(B593,"&gt;","")))),"IDs: text starting with A–Z, up to 64 characters; do not use *, ?, ~, =, &lt; or &gt;. Example: T-001.",IF(COUNTIFS('Trades'!$A$9:$A$208,B593)&lt;&gt;1,"Parent trade ID must match one Trades row",IF(NOT(ISNUMBER(C593)),"Enter a valid closing date/time",IF(OR(C593&lt;1,C593&gt;2958465),"Enter a valid closing date/time",IF(NOT(ISNUMBER(D593)),"Enter a positive closed quantity",IF(OR(D593&lt;=0,D593&gt;1000000,ROUND(D593,8)&lt;&gt;D593),"Enter a positive closed quantity",IF(NOT(ISNUMBER(INDEX('Trades'!$D$9:$D$208,MATCH(B593,'Trades'!$A$9:$A$208,0)))),"Enter a valid opening date/time",IF(C593&lt;INDEX('Trades'!$D$9:$D$208,MATCH(B593,'Trades'!$A$9:$A$208,0)),"Exit precedes the opening",IF(AND(E593&lt;&gt;"",OR(NOT(ISNUMBER(E593)),E593&lt;=0)),"Enter a positive price or leave blank",IF(AND(F593&lt;&gt;"",NOT(ISNUMBER(F593))),"Gross P&amp;L must be numeric or blank",IF(AND(ISNUMBER(F593),OR(ABS(F593)&gt;1000000000,ROUND(F593,2)&lt;&gt;F593)),"Money: at most 2 decimals; absolute input value ≤ 1,000,000,000.",""))))))))))))))))</x:f>
      </x:c>
      <x:c r="I593" s="29" t="str">
        <x:f>IF(ISNUMBER(D593),ROUND(D593,8),"")</x:f>
      </x:c>
      <x:c r="J593" s="29" t="n">
        <x:f>IF(ISNUMBER(F593),1,0)</x:f>
        <x:v>0</x:v>
      </x:c>
      <x:c r="K593" s="29" t="n">
        <x:f>IF(COUNTA(A593:F593)=0,0,1)</x:f>
        <x:v>0</x:v>
      </x:c>
    </x:row>
    <x:row r="594" ht="36" customHeight="1">
      <x:c r="A594" s="34"/>
      <x:c r="B594" s="34"/>
      <x:c r="C594" s="35"/>
      <x:c r="D594" s="36"/>
      <x:c r="E594" s="36"/>
      <x:c r="F594" s="37"/>
      <x:c r="G594" s="38" t="n">
        <x:f>IF(K594=0,0,IF(H594="",1,-1))</x:f>
        <x:v>0</x:v>
      </x:c>
      <x:c r="H594" s="33" t="str">
        <x:f>IF(K594=0,"",IF(A594="","Enter an exit ID",IF(IF(IFERROR(OR(CODE(UPPER(LEFT(A594,1)))&lt;65,CODE(UPPER(LEFT(A594,1)))&gt;90),TRUE),TRUE,OR(NOT(ISTEXT(A594)),LEN(A594)&gt;64,LEN(A594)&lt;&gt;LEN(SUBSTITUTE(A594,"*","")),LEN(A594)&lt;&gt;LEN(SUBSTITUTE(A594,"?","")),LEN(A594)&lt;&gt;LEN(SUBSTITUTE(A594,"~","")),LEN(A594)&lt;&gt;LEN(SUBSTITUTE(A594,"=","")),LEN(A594)&lt;&gt;LEN(SUBSTITUTE(A594,"&lt;","")),LEN(A594)&lt;&gt;LEN(SUBSTITUTE(A594,"&gt;","")))),"IDs: text starting with A–Z, up to 64 characters; do not use *, ?, ~, =, &lt; or &gt;. Example: T-001.",IF(COUNTIFS('Exits'!$A$9:$A$608,A594)&lt;&gt;1,"Exit ID is duplicated",IF(B594="","Enter the parent trade ID",IF(IF(IFERROR(OR(CODE(UPPER(LEFT(B594,1)))&lt;65,CODE(UPPER(LEFT(B594,1)))&gt;90),TRUE),TRUE,OR(NOT(ISTEXT(B594)),LEN(B594)&gt;64,LEN(B594)&lt;&gt;LEN(SUBSTITUTE(B594,"*","")),LEN(B594)&lt;&gt;LEN(SUBSTITUTE(B594,"?","")),LEN(B594)&lt;&gt;LEN(SUBSTITUTE(B594,"~","")),LEN(B594)&lt;&gt;LEN(SUBSTITUTE(B594,"=","")),LEN(B594)&lt;&gt;LEN(SUBSTITUTE(B594,"&lt;","")),LEN(B594)&lt;&gt;LEN(SUBSTITUTE(B594,"&gt;","")))),"IDs: text starting with A–Z, up to 64 characters; do not use *, ?, ~, =, &lt; or &gt;. Example: T-001.",IF(COUNTIFS('Trades'!$A$9:$A$208,B594)&lt;&gt;1,"Parent trade ID must match one Trades row",IF(NOT(ISNUMBER(C594)),"Enter a valid closing date/time",IF(OR(C594&lt;1,C594&gt;2958465),"Enter a valid closing date/time",IF(NOT(ISNUMBER(D594)),"Enter a positive closed quantity",IF(OR(D594&lt;=0,D594&gt;1000000,ROUND(D594,8)&lt;&gt;D594),"Enter a positive closed quantity",IF(NOT(ISNUMBER(INDEX('Trades'!$D$9:$D$208,MATCH(B594,'Trades'!$A$9:$A$208,0)))),"Enter a valid opening date/time",IF(C594&lt;INDEX('Trades'!$D$9:$D$208,MATCH(B594,'Trades'!$A$9:$A$208,0)),"Exit precedes the opening",IF(AND(E594&lt;&gt;"",OR(NOT(ISNUMBER(E594)),E594&lt;=0)),"Enter a positive price or leave blank",IF(AND(F594&lt;&gt;"",NOT(ISNUMBER(F594))),"Gross P&amp;L must be numeric or blank",IF(AND(ISNUMBER(F594),OR(ABS(F594)&gt;1000000000,ROUND(F594,2)&lt;&gt;F594)),"Money: at most 2 decimals; absolute input value ≤ 1,000,000,000.",""))))))))))))))))</x:f>
      </x:c>
      <x:c r="I594" s="29" t="str">
        <x:f>IF(ISNUMBER(D594),ROUND(D594,8),"")</x:f>
      </x:c>
      <x:c r="J594" s="29" t="n">
        <x:f>IF(ISNUMBER(F594),1,0)</x:f>
        <x:v>0</x:v>
      </x:c>
      <x:c r="K594" s="29" t="n">
        <x:f>IF(COUNTA(A594:F594)=0,0,1)</x:f>
        <x:v>0</x:v>
      </x:c>
    </x:row>
    <x:row r="595" ht="36" customHeight="1">
      <x:c r="A595" s="34"/>
      <x:c r="B595" s="34"/>
      <x:c r="C595" s="35"/>
      <x:c r="D595" s="36"/>
      <x:c r="E595" s="36"/>
      <x:c r="F595" s="37"/>
      <x:c r="G595" s="38" t="n">
        <x:f>IF(K595=0,0,IF(H595="",1,-1))</x:f>
        <x:v>0</x:v>
      </x:c>
      <x:c r="H595" s="33" t="str">
        <x:f>IF(K595=0,"",IF(A595="","Enter an exit ID",IF(IF(IFERROR(OR(CODE(UPPER(LEFT(A595,1)))&lt;65,CODE(UPPER(LEFT(A595,1)))&gt;90),TRUE),TRUE,OR(NOT(ISTEXT(A595)),LEN(A595)&gt;64,LEN(A595)&lt;&gt;LEN(SUBSTITUTE(A595,"*","")),LEN(A595)&lt;&gt;LEN(SUBSTITUTE(A595,"?","")),LEN(A595)&lt;&gt;LEN(SUBSTITUTE(A595,"~","")),LEN(A595)&lt;&gt;LEN(SUBSTITUTE(A595,"=","")),LEN(A595)&lt;&gt;LEN(SUBSTITUTE(A595,"&lt;","")),LEN(A595)&lt;&gt;LEN(SUBSTITUTE(A595,"&gt;","")))),"IDs: text starting with A–Z, up to 64 characters; do not use *, ?, ~, =, &lt; or &gt;. Example: T-001.",IF(COUNTIFS('Exits'!$A$9:$A$608,A595)&lt;&gt;1,"Exit ID is duplicated",IF(B595="","Enter the parent trade ID",IF(IF(IFERROR(OR(CODE(UPPER(LEFT(B595,1)))&lt;65,CODE(UPPER(LEFT(B595,1)))&gt;90),TRUE),TRUE,OR(NOT(ISTEXT(B595)),LEN(B595)&gt;64,LEN(B595)&lt;&gt;LEN(SUBSTITUTE(B595,"*","")),LEN(B595)&lt;&gt;LEN(SUBSTITUTE(B595,"?","")),LEN(B595)&lt;&gt;LEN(SUBSTITUTE(B595,"~","")),LEN(B595)&lt;&gt;LEN(SUBSTITUTE(B595,"=","")),LEN(B595)&lt;&gt;LEN(SUBSTITUTE(B595,"&lt;","")),LEN(B595)&lt;&gt;LEN(SUBSTITUTE(B595,"&gt;","")))),"IDs: text starting with A–Z, up to 64 characters; do not use *, ?, ~, =, &lt; or &gt;. Example: T-001.",IF(COUNTIFS('Trades'!$A$9:$A$208,B595)&lt;&gt;1,"Parent trade ID must match one Trades row",IF(NOT(ISNUMBER(C595)),"Enter a valid closing date/time",IF(OR(C595&lt;1,C595&gt;2958465),"Enter a valid closing date/time",IF(NOT(ISNUMBER(D595)),"Enter a positive closed quantity",IF(OR(D595&lt;=0,D595&gt;1000000,ROUND(D595,8)&lt;&gt;D595),"Enter a positive closed quantity",IF(NOT(ISNUMBER(INDEX('Trades'!$D$9:$D$208,MATCH(B595,'Trades'!$A$9:$A$208,0)))),"Enter a valid opening date/time",IF(C595&lt;INDEX('Trades'!$D$9:$D$208,MATCH(B595,'Trades'!$A$9:$A$208,0)),"Exit precedes the opening",IF(AND(E595&lt;&gt;"",OR(NOT(ISNUMBER(E595)),E595&lt;=0)),"Enter a positive price or leave blank",IF(AND(F595&lt;&gt;"",NOT(ISNUMBER(F595))),"Gross P&amp;L must be numeric or blank",IF(AND(ISNUMBER(F595),OR(ABS(F595)&gt;1000000000,ROUND(F595,2)&lt;&gt;F595)),"Money: at most 2 decimals; absolute input value ≤ 1,000,000,000.",""))))))))))))))))</x:f>
      </x:c>
      <x:c r="I595" s="29" t="str">
        <x:f>IF(ISNUMBER(D595),ROUND(D595,8),"")</x:f>
      </x:c>
      <x:c r="J595" s="29" t="n">
        <x:f>IF(ISNUMBER(F595),1,0)</x:f>
        <x:v>0</x:v>
      </x:c>
      <x:c r="K595" s="29" t="n">
        <x:f>IF(COUNTA(A595:F595)=0,0,1)</x:f>
        <x:v>0</x:v>
      </x:c>
    </x:row>
    <x:row r="596" ht="36" customHeight="1">
      <x:c r="A596" s="34"/>
      <x:c r="B596" s="34"/>
      <x:c r="C596" s="35"/>
      <x:c r="D596" s="36"/>
      <x:c r="E596" s="36"/>
      <x:c r="F596" s="37"/>
      <x:c r="G596" s="38" t="n">
        <x:f>IF(K596=0,0,IF(H596="",1,-1))</x:f>
        <x:v>0</x:v>
      </x:c>
      <x:c r="H596" s="33" t="str">
        <x:f>IF(K596=0,"",IF(A596="","Enter an exit ID",IF(IF(IFERROR(OR(CODE(UPPER(LEFT(A596,1)))&lt;65,CODE(UPPER(LEFT(A596,1)))&gt;90),TRUE),TRUE,OR(NOT(ISTEXT(A596)),LEN(A596)&gt;64,LEN(A596)&lt;&gt;LEN(SUBSTITUTE(A596,"*","")),LEN(A596)&lt;&gt;LEN(SUBSTITUTE(A596,"?","")),LEN(A596)&lt;&gt;LEN(SUBSTITUTE(A596,"~","")),LEN(A596)&lt;&gt;LEN(SUBSTITUTE(A596,"=","")),LEN(A596)&lt;&gt;LEN(SUBSTITUTE(A596,"&lt;","")),LEN(A596)&lt;&gt;LEN(SUBSTITUTE(A596,"&gt;","")))),"IDs: text starting with A–Z, up to 64 characters; do not use *, ?, ~, =, &lt; or &gt;. Example: T-001.",IF(COUNTIFS('Exits'!$A$9:$A$608,A596)&lt;&gt;1,"Exit ID is duplicated",IF(B596="","Enter the parent trade ID",IF(IF(IFERROR(OR(CODE(UPPER(LEFT(B596,1)))&lt;65,CODE(UPPER(LEFT(B596,1)))&gt;90),TRUE),TRUE,OR(NOT(ISTEXT(B596)),LEN(B596)&gt;64,LEN(B596)&lt;&gt;LEN(SUBSTITUTE(B596,"*","")),LEN(B596)&lt;&gt;LEN(SUBSTITUTE(B596,"?","")),LEN(B596)&lt;&gt;LEN(SUBSTITUTE(B596,"~","")),LEN(B596)&lt;&gt;LEN(SUBSTITUTE(B596,"=","")),LEN(B596)&lt;&gt;LEN(SUBSTITUTE(B596,"&lt;","")),LEN(B596)&lt;&gt;LEN(SUBSTITUTE(B596,"&gt;","")))),"IDs: text starting with A–Z, up to 64 characters; do not use *, ?, ~, =, &lt; or &gt;. Example: T-001.",IF(COUNTIFS('Trades'!$A$9:$A$208,B596)&lt;&gt;1,"Parent trade ID must match one Trades row",IF(NOT(ISNUMBER(C596)),"Enter a valid closing date/time",IF(OR(C596&lt;1,C596&gt;2958465),"Enter a valid closing date/time",IF(NOT(ISNUMBER(D596)),"Enter a positive closed quantity",IF(OR(D596&lt;=0,D596&gt;1000000,ROUND(D596,8)&lt;&gt;D596),"Enter a positive closed quantity",IF(NOT(ISNUMBER(INDEX('Trades'!$D$9:$D$208,MATCH(B596,'Trades'!$A$9:$A$208,0)))),"Enter a valid opening date/time",IF(C596&lt;INDEX('Trades'!$D$9:$D$208,MATCH(B596,'Trades'!$A$9:$A$208,0)),"Exit precedes the opening",IF(AND(E596&lt;&gt;"",OR(NOT(ISNUMBER(E596)),E596&lt;=0)),"Enter a positive price or leave blank",IF(AND(F596&lt;&gt;"",NOT(ISNUMBER(F596))),"Gross P&amp;L must be numeric or blank",IF(AND(ISNUMBER(F596),OR(ABS(F596)&gt;1000000000,ROUND(F596,2)&lt;&gt;F596)),"Money: at most 2 decimals; absolute input value ≤ 1,000,000,000.",""))))))))))))))))</x:f>
      </x:c>
      <x:c r="I596" s="29" t="str">
        <x:f>IF(ISNUMBER(D596),ROUND(D596,8),"")</x:f>
      </x:c>
      <x:c r="J596" s="29" t="n">
        <x:f>IF(ISNUMBER(F596),1,0)</x:f>
        <x:v>0</x:v>
      </x:c>
      <x:c r="K596" s="29" t="n">
        <x:f>IF(COUNTA(A596:F596)=0,0,1)</x:f>
        <x:v>0</x:v>
      </x:c>
    </x:row>
    <x:row r="597" ht="36" customHeight="1">
      <x:c r="A597" s="34"/>
      <x:c r="B597" s="34"/>
      <x:c r="C597" s="35"/>
      <x:c r="D597" s="36"/>
      <x:c r="E597" s="36"/>
      <x:c r="F597" s="37"/>
      <x:c r="G597" s="38" t="n">
        <x:f>IF(K597=0,0,IF(H597="",1,-1))</x:f>
        <x:v>0</x:v>
      </x:c>
      <x:c r="H597" s="33" t="str">
        <x:f>IF(K597=0,"",IF(A597="","Enter an exit ID",IF(IF(IFERROR(OR(CODE(UPPER(LEFT(A597,1)))&lt;65,CODE(UPPER(LEFT(A597,1)))&gt;90),TRUE),TRUE,OR(NOT(ISTEXT(A597)),LEN(A597)&gt;64,LEN(A597)&lt;&gt;LEN(SUBSTITUTE(A597,"*","")),LEN(A597)&lt;&gt;LEN(SUBSTITUTE(A597,"?","")),LEN(A597)&lt;&gt;LEN(SUBSTITUTE(A597,"~","")),LEN(A597)&lt;&gt;LEN(SUBSTITUTE(A597,"=","")),LEN(A597)&lt;&gt;LEN(SUBSTITUTE(A597,"&lt;","")),LEN(A597)&lt;&gt;LEN(SUBSTITUTE(A597,"&gt;","")))),"IDs: text starting with A–Z, up to 64 characters; do not use *, ?, ~, =, &lt; or &gt;. Example: T-001.",IF(COUNTIFS('Exits'!$A$9:$A$608,A597)&lt;&gt;1,"Exit ID is duplicated",IF(B597="","Enter the parent trade ID",IF(IF(IFERROR(OR(CODE(UPPER(LEFT(B597,1)))&lt;65,CODE(UPPER(LEFT(B597,1)))&gt;90),TRUE),TRUE,OR(NOT(ISTEXT(B597)),LEN(B597)&gt;64,LEN(B597)&lt;&gt;LEN(SUBSTITUTE(B597,"*","")),LEN(B597)&lt;&gt;LEN(SUBSTITUTE(B597,"?","")),LEN(B597)&lt;&gt;LEN(SUBSTITUTE(B597,"~","")),LEN(B597)&lt;&gt;LEN(SUBSTITUTE(B597,"=","")),LEN(B597)&lt;&gt;LEN(SUBSTITUTE(B597,"&lt;","")),LEN(B597)&lt;&gt;LEN(SUBSTITUTE(B597,"&gt;","")))),"IDs: text starting with A–Z, up to 64 characters; do not use *, ?, ~, =, &lt; or &gt;. Example: T-001.",IF(COUNTIFS('Trades'!$A$9:$A$208,B597)&lt;&gt;1,"Parent trade ID must match one Trades row",IF(NOT(ISNUMBER(C597)),"Enter a valid closing date/time",IF(OR(C597&lt;1,C597&gt;2958465),"Enter a valid closing date/time",IF(NOT(ISNUMBER(D597)),"Enter a positive closed quantity",IF(OR(D597&lt;=0,D597&gt;1000000,ROUND(D597,8)&lt;&gt;D597),"Enter a positive closed quantity",IF(NOT(ISNUMBER(INDEX('Trades'!$D$9:$D$208,MATCH(B597,'Trades'!$A$9:$A$208,0)))),"Enter a valid opening date/time",IF(C597&lt;INDEX('Trades'!$D$9:$D$208,MATCH(B597,'Trades'!$A$9:$A$208,0)),"Exit precedes the opening",IF(AND(E597&lt;&gt;"",OR(NOT(ISNUMBER(E597)),E597&lt;=0)),"Enter a positive price or leave blank",IF(AND(F597&lt;&gt;"",NOT(ISNUMBER(F597))),"Gross P&amp;L must be numeric or blank",IF(AND(ISNUMBER(F597),OR(ABS(F597)&gt;1000000000,ROUND(F597,2)&lt;&gt;F597)),"Money: at most 2 decimals; absolute input value ≤ 1,000,000,000.",""))))))))))))))))</x:f>
      </x:c>
      <x:c r="I597" s="29" t="str">
        <x:f>IF(ISNUMBER(D597),ROUND(D597,8),"")</x:f>
      </x:c>
      <x:c r="J597" s="29" t="n">
        <x:f>IF(ISNUMBER(F597),1,0)</x:f>
        <x:v>0</x:v>
      </x:c>
      <x:c r="K597" s="29" t="n">
        <x:f>IF(COUNTA(A597:F597)=0,0,1)</x:f>
        <x:v>0</x:v>
      </x:c>
    </x:row>
    <x:row r="598" ht="36" customHeight="1">
      <x:c r="A598" s="34"/>
      <x:c r="B598" s="34"/>
      <x:c r="C598" s="35"/>
      <x:c r="D598" s="36"/>
      <x:c r="E598" s="36"/>
      <x:c r="F598" s="37"/>
      <x:c r="G598" s="38" t="n">
        <x:f>IF(K598=0,0,IF(H598="",1,-1))</x:f>
        <x:v>0</x:v>
      </x:c>
      <x:c r="H598" s="33" t="str">
        <x:f>IF(K598=0,"",IF(A598="","Enter an exit ID",IF(IF(IFERROR(OR(CODE(UPPER(LEFT(A598,1)))&lt;65,CODE(UPPER(LEFT(A598,1)))&gt;90),TRUE),TRUE,OR(NOT(ISTEXT(A598)),LEN(A598)&gt;64,LEN(A598)&lt;&gt;LEN(SUBSTITUTE(A598,"*","")),LEN(A598)&lt;&gt;LEN(SUBSTITUTE(A598,"?","")),LEN(A598)&lt;&gt;LEN(SUBSTITUTE(A598,"~","")),LEN(A598)&lt;&gt;LEN(SUBSTITUTE(A598,"=","")),LEN(A598)&lt;&gt;LEN(SUBSTITUTE(A598,"&lt;","")),LEN(A598)&lt;&gt;LEN(SUBSTITUTE(A598,"&gt;","")))),"IDs: text starting with A–Z, up to 64 characters; do not use *, ?, ~, =, &lt; or &gt;. Example: T-001.",IF(COUNTIFS('Exits'!$A$9:$A$608,A598)&lt;&gt;1,"Exit ID is duplicated",IF(B598="","Enter the parent trade ID",IF(IF(IFERROR(OR(CODE(UPPER(LEFT(B598,1)))&lt;65,CODE(UPPER(LEFT(B598,1)))&gt;90),TRUE),TRUE,OR(NOT(ISTEXT(B598)),LEN(B598)&gt;64,LEN(B598)&lt;&gt;LEN(SUBSTITUTE(B598,"*","")),LEN(B598)&lt;&gt;LEN(SUBSTITUTE(B598,"?","")),LEN(B598)&lt;&gt;LEN(SUBSTITUTE(B598,"~","")),LEN(B598)&lt;&gt;LEN(SUBSTITUTE(B598,"=","")),LEN(B598)&lt;&gt;LEN(SUBSTITUTE(B598,"&lt;","")),LEN(B598)&lt;&gt;LEN(SUBSTITUTE(B598,"&gt;","")))),"IDs: text starting with A–Z, up to 64 characters; do not use *, ?, ~, =, &lt; or &gt;. Example: T-001.",IF(COUNTIFS('Trades'!$A$9:$A$208,B598)&lt;&gt;1,"Parent trade ID must match one Trades row",IF(NOT(ISNUMBER(C598)),"Enter a valid closing date/time",IF(OR(C598&lt;1,C598&gt;2958465),"Enter a valid closing date/time",IF(NOT(ISNUMBER(D598)),"Enter a positive closed quantity",IF(OR(D598&lt;=0,D598&gt;1000000,ROUND(D598,8)&lt;&gt;D598),"Enter a positive closed quantity",IF(NOT(ISNUMBER(INDEX('Trades'!$D$9:$D$208,MATCH(B598,'Trades'!$A$9:$A$208,0)))),"Enter a valid opening date/time",IF(C598&lt;INDEX('Trades'!$D$9:$D$208,MATCH(B598,'Trades'!$A$9:$A$208,0)),"Exit precedes the opening",IF(AND(E598&lt;&gt;"",OR(NOT(ISNUMBER(E598)),E598&lt;=0)),"Enter a positive price or leave blank",IF(AND(F598&lt;&gt;"",NOT(ISNUMBER(F598))),"Gross P&amp;L must be numeric or blank",IF(AND(ISNUMBER(F598),OR(ABS(F598)&gt;1000000000,ROUND(F598,2)&lt;&gt;F598)),"Money: at most 2 decimals; absolute input value ≤ 1,000,000,000.",""))))))))))))))))</x:f>
      </x:c>
      <x:c r="I598" s="29" t="str">
        <x:f>IF(ISNUMBER(D598),ROUND(D598,8),"")</x:f>
      </x:c>
      <x:c r="J598" s="29" t="n">
        <x:f>IF(ISNUMBER(F598),1,0)</x:f>
        <x:v>0</x:v>
      </x:c>
      <x:c r="K598" s="29" t="n">
        <x:f>IF(COUNTA(A598:F598)=0,0,1)</x:f>
        <x:v>0</x:v>
      </x:c>
    </x:row>
    <x:row r="599" ht="36" customHeight="1">
      <x:c r="A599" s="34"/>
      <x:c r="B599" s="34"/>
      <x:c r="C599" s="35"/>
      <x:c r="D599" s="36"/>
      <x:c r="E599" s="36"/>
      <x:c r="F599" s="37"/>
      <x:c r="G599" s="38" t="n">
        <x:f>IF(K599=0,0,IF(H599="",1,-1))</x:f>
        <x:v>0</x:v>
      </x:c>
      <x:c r="H599" s="33" t="str">
        <x:f>IF(K599=0,"",IF(A599="","Enter an exit ID",IF(IF(IFERROR(OR(CODE(UPPER(LEFT(A599,1)))&lt;65,CODE(UPPER(LEFT(A599,1)))&gt;90),TRUE),TRUE,OR(NOT(ISTEXT(A599)),LEN(A599)&gt;64,LEN(A599)&lt;&gt;LEN(SUBSTITUTE(A599,"*","")),LEN(A599)&lt;&gt;LEN(SUBSTITUTE(A599,"?","")),LEN(A599)&lt;&gt;LEN(SUBSTITUTE(A599,"~","")),LEN(A599)&lt;&gt;LEN(SUBSTITUTE(A599,"=","")),LEN(A599)&lt;&gt;LEN(SUBSTITUTE(A599,"&lt;","")),LEN(A599)&lt;&gt;LEN(SUBSTITUTE(A599,"&gt;","")))),"IDs: text starting with A–Z, up to 64 characters; do not use *, ?, ~, =, &lt; or &gt;. Example: T-001.",IF(COUNTIFS('Exits'!$A$9:$A$608,A599)&lt;&gt;1,"Exit ID is duplicated",IF(B599="","Enter the parent trade ID",IF(IF(IFERROR(OR(CODE(UPPER(LEFT(B599,1)))&lt;65,CODE(UPPER(LEFT(B599,1)))&gt;90),TRUE),TRUE,OR(NOT(ISTEXT(B599)),LEN(B599)&gt;64,LEN(B599)&lt;&gt;LEN(SUBSTITUTE(B599,"*","")),LEN(B599)&lt;&gt;LEN(SUBSTITUTE(B599,"?","")),LEN(B599)&lt;&gt;LEN(SUBSTITUTE(B599,"~","")),LEN(B599)&lt;&gt;LEN(SUBSTITUTE(B599,"=","")),LEN(B599)&lt;&gt;LEN(SUBSTITUTE(B599,"&lt;","")),LEN(B599)&lt;&gt;LEN(SUBSTITUTE(B599,"&gt;","")))),"IDs: text starting with A–Z, up to 64 characters; do not use *, ?, ~, =, &lt; or &gt;. Example: T-001.",IF(COUNTIFS('Trades'!$A$9:$A$208,B599)&lt;&gt;1,"Parent trade ID must match one Trades row",IF(NOT(ISNUMBER(C599)),"Enter a valid closing date/time",IF(OR(C599&lt;1,C599&gt;2958465),"Enter a valid closing date/time",IF(NOT(ISNUMBER(D599)),"Enter a positive closed quantity",IF(OR(D599&lt;=0,D599&gt;1000000,ROUND(D599,8)&lt;&gt;D599),"Enter a positive closed quantity",IF(NOT(ISNUMBER(INDEX('Trades'!$D$9:$D$208,MATCH(B599,'Trades'!$A$9:$A$208,0)))),"Enter a valid opening date/time",IF(C599&lt;INDEX('Trades'!$D$9:$D$208,MATCH(B599,'Trades'!$A$9:$A$208,0)),"Exit precedes the opening",IF(AND(E599&lt;&gt;"",OR(NOT(ISNUMBER(E599)),E599&lt;=0)),"Enter a positive price or leave blank",IF(AND(F599&lt;&gt;"",NOT(ISNUMBER(F599))),"Gross P&amp;L must be numeric or blank",IF(AND(ISNUMBER(F599),OR(ABS(F599)&gt;1000000000,ROUND(F599,2)&lt;&gt;F599)),"Money: at most 2 decimals; absolute input value ≤ 1,000,000,000.",""))))))))))))))))</x:f>
      </x:c>
      <x:c r="I599" s="29" t="str">
        <x:f>IF(ISNUMBER(D599),ROUND(D599,8),"")</x:f>
      </x:c>
      <x:c r="J599" s="29" t="n">
        <x:f>IF(ISNUMBER(F599),1,0)</x:f>
        <x:v>0</x:v>
      </x:c>
      <x:c r="K599" s="29" t="n">
        <x:f>IF(COUNTA(A599:F599)=0,0,1)</x:f>
        <x:v>0</x:v>
      </x:c>
    </x:row>
    <x:row r="600" ht="36" customHeight="1">
      <x:c r="A600" s="34"/>
      <x:c r="B600" s="34"/>
      <x:c r="C600" s="35"/>
      <x:c r="D600" s="36"/>
      <x:c r="E600" s="36"/>
      <x:c r="F600" s="37"/>
      <x:c r="G600" s="38" t="n">
        <x:f>IF(K600=0,0,IF(H600="",1,-1))</x:f>
        <x:v>0</x:v>
      </x:c>
      <x:c r="H600" s="33" t="str">
        <x:f>IF(K600=0,"",IF(A600="","Enter an exit ID",IF(IF(IFERROR(OR(CODE(UPPER(LEFT(A600,1)))&lt;65,CODE(UPPER(LEFT(A600,1)))&gt;90),TRUE),TRUE,OR(NOT(ISTEXT(A600)),LEN(A600)&gt;64,LEN(A600)&lt;&gt;LEN(SUBSTITUTE(A600,"*","")),LEN(A600)&lt;&gt;LEN(SUBSTITUTE(A600,"?","")),LEN(A600)&lt;&gt;LEN(SUBSTITUTE(A600,"~","")),LEN(A600)&lt;&gt;LEN(SUBSTITUTE(A600,"=","")),LEN(A600)&lt;&gt;LEN(SUBSTITUTE(A600,"&lt;","")),LEN(A600)&lt;&gt;LEN(SUBSTITUTE(A600,"&gt;","")))),"IDs: text starting with A–Z, up to 64 characters; do not use *, ?, ~, =, &lt; or &gt;. Example: T-001.",IF(COUNTIFS('Exits'!$A$9:$A$608,A600)&lt;&gt;1,"Exit ID is duplicated",IF(B600="","Enter the parent trade ID",IF(IF(IFERROR(OR(CODE(UPPER(LEFT(B600,1)))&lt;65,CODE(UPPER(LEFT(B600,1)))&gt;90),TRUE),TRUE,OR(NOT(ISTEXT(B600)),LEN(B600)&gt;64,LEN(B600)&lt;&gt;LEN(SUBSTITUTE(B600,"*","")),LEN(B600)&lt;&gt;LEN(SUBSTITUTE(B600,"?","")),LEN(B600)&lt;&gt;LEN(SUBSTITUTE(B600,"~","")),LEN(B600)&lt;&gt;LEN(SUBSTITUTE(B600,"=","")),LEN(B600)&lt;&gt;LEN(SUBSTITUTE(B600,"&lt;","")),LEN(B600)&lt;&gt;LEN(SUBSTITUTE(B600,"&gt;","")))),"IDs: text starting with A–Z, up to 64 characters; do not use *, ?, ~, =, &lt; or &gt;. Example: T-001.",IF(COUNTIFS('Trades'!$A$9:$A$208,B600)&lt;&gt;1,"Parent trade ID must match one Trades row",IF(NOT(ISNUMBER(C600)),"Enter a valid closing date/time",IF(OR(C600&lt;1,C600&gt;2958465),"Enter a valid closing date/time",IF(NOT(ISNUMBER(D600)),"Enter a positive closed quantity",IF(OR(D600&lt;=0,D600&gt;1000000,ROUND(D600,8)&lt;&gt;D600),"Enter a positive closed quantity",IF(NOT(ISNUMBER(INDEX('Trades'!$D$9:$D$208,MATCH(B600,'Trades'!$A$9:$A$208,0)))),"Enter a valid opening date/time",IF(C600&lt;INDEX('Trades'!$D$9:$D$208,MATCH(B600,'Trades'!$A$9:$A$208,0)),"Exit precedes the opening",IF(AND(E600&lt;&gt;"",OR(NOT(ISNUMBER(E600)),E600&lt;=0)),"Enter a positive price or leave blank",IF(AND(F600&lt;&gt;"",NOT(ISNUMBER(F600))),"Gross P&amp;L must be numeric or blank",IF(AND(ISNUMBER(F600),OR(ABS(F600)&gt;1000000000,ROUND(F600,2)&lt;&gt;F600)),"Money: at most 2 decimals; absolute input value ≤ 1,000,000,000.",""))))))))))))))))</x:f>
      </x:c>
      <x:c r="I600" s="29" t="str">
        <x:f>IF(ISNUMBER(D600),ROUND(D600,8),"")</x:f>
      </x:c>
      <x:c r="J600" s="29" t="n">
        <x:f>IF(ISNUMBER(F600),1,0)</x:f>
        <x:v>0</x:v>
      </x:c>
      <x:c r="K600" s="29" t="n">
        <x:f>IF(COUNTA(A600:F600)=0,0,1)</x:f>
        <x:v>0</x:v>
      </x:c>
    </x:row>
    <x:row r="601" ht="36" customHeight="1">
      <x:c r="A601" s="34"/>
      <x:c r="B601" s="34"/>
      <x:c r="C601" s="35"/>
      <x:c r="D601" s="36"/>
      <x:c r="E601" s="36"/>
      <x:c r="F601" s="37"/>
      <x:c r="G601" s="38" t="n">
        <x:f>IF(K601=0,0,IF(H601="",1,-1))</x:f>
        <x:v>0</x:v>
      </x:c>
      <x:c r="H601" s="33" t="str">
        <x:f>IF(K601=0,"",IF(A601="","Enter an exit ID",IF(IF(IFERROR(OR(CODE(UPPER(LEFT(A601,1)))&lt;65,CODE(UPPER(LEFT(A601,1)))&gt;90),TRUE),TRUE,OR(NOT(ISTEXT(A601)),LEN(A601)&gt;64,LEN(A601)&lt;&gt;LEN(SUBSTITUTE(A601,"*","")),LEN(A601)&lt;&gt;LEN(SUBSTITUTE(A601,"?","")),LEN(A601)&lt;&gt;LEN(SUBSTITUTE(A601,"~","")),LEN(A601)&lt;&gt;LEN(SUBSTITUTE(A601,"=","")),LEN(A601)&lt;&gt;LEN(SUBSTITUTE(A601,"&lt;","")),LEN(A601)&lt;&gt;LEN(SUBSTITUTE(A601,"&gt;","")))),"IDs: text starting with A–Z, up to 64 characters; do not use *, ?, ~, =, &lt; or &gt;. Example: T-001.",IF(COUNTIFS('Exits'!$A$9:$A$608,A601)&lt;&gt;1,"Exit ID is duplicated",IF(B601="","Enter the parent trade ID",IF(IF(IFERROR(OR(CODE(UPPER(LEFT(B601,1)))&lt;65,CODE(UPPER(LEFT(B601,1)))&gt;90),TRUE),TRUE,OR(NOT(ISTEXT(B601)),LEN(B601)&gt;64,LEN(B601)&lt;&gt;LEN(SUBSTITUTE(B601,"*","")),LEN(B601)&lt;&gt;LEN(SUBSTITUTE(B601,"?","")),LEN(B601)&lt;&gt;LEN(SUBSTITUTE(B601,"~","")),LEN(B601)&lt;&gt;LEN(SUBSTITUTE(B601,"=","")),LEN(B601)&lt;&gt;LEN(SUBSTITUTE(B601,"&lt;","")),LEN(B601)&lt;&gt;LEN(SUBSTITUTE(B601,"&gt;","")))),"IDs: text starting with A–Z, up to 64 characters; do not use *, ?, ~, =, &lt; or &gt;. Example: T-001.",IF(COUNTIFS('Trades'!$A$9:$A$208,B601)&lt;&gt;1,"Parent trade ID must match one Trades row",IF(NOT(ISNUMBER(C601)),"Enter a valid closing date/time",IF(OR(C601&lt;1,C601&gt;2958465),"Enter a valid closing date/time",IF(NOT(ISNUMBER(D601)),"Enter a positive closed quantity",IF(OR(D601&lt;=0,D601&gt;1000000,ROUND(D601,8)&lt;&gt;D601),"Enter a positive closed quantity",IF(NOT(ISNUMBER(INDEX('Trades'!$D$9:$D$208,MATCH(B601,'Trades'!$A$9:$A$208,0)))),"Enter a valid opening date/time",IF(C601&lt;INDEX('Trades'!$D$9:$D$208,MATCH(B601,'Trades'!$A$9:$A$208,0)),"Exit precedes the opening",IF(AND(E601&lt;&gt;"",OR(NOT(ISNUMBER(E601)),E601&lt;=0)),"Enter a positive price or leave blank",IF(AND(F601&lt;&gt;"",NOT(ISNUMBER(F601))),"Gross P&amp;L must be numeric or blank",IF(AND(ISNUMBER(F601),OR(ABS(F601)&gt;1000000000,ROUND(F601,2)&lt;&gt;F601)),"Money: at most 2 decimals; absolute input value ≤ 1,000,000,000.",""))))))))))))))))</x:f>
      </x:c>
      <x:c r="I601" s="29" t="str">
        <x:f>IF(ISNUMBER(D601),ROUND(D601,8),"")</x:f>
      </x:c>
      <x:c r="J601" s="29" t="n">
        <x:f>IF(ISNUMBER(F601),1,0)</x:f>
        <x:v>0</x:v>
      </x:c>
      <x:c r="K601" s="29" t="n">
        <x:f>IF(COUNTA(A601:F601)=0,0,1)</x:f>
        <x:v>0</x:v>
      </x:c>
    </x:row>
    <x:row r="602" ht="36" customHeight="1">
      <x:c r="A602" s="34"/>
      <x:c r="B602" s="34"/>
      <x:c r="C602" s="35"/>
      <x:c r="D602" s="36"/>
      <x:c r="E602" s="36"/>
      <x:c r="F602" s="37"/>
      <x:c r="G602" s="38" t="n">
        <x:f>IF(K602=0,0,IF(H602="",1,-1))</x:f>
        <x:v>0</x:v>
      </x:c>
      <x:c r="H602" s="33" t="str">
        <x:f>IF(K602=0,"",IF(A602="","Enter an exit ID",IF(IF(IFERROR(OR(CODE(UPPER(LEFT(A602,1)))&lt;65,CODE(UPPER(LEFT(A602,1)))&gt;90),TRUE),TRUE,OR(NOT(ISTEXT(A602)),LEN(A602)&gt;64,LEN(A602)&lt;&gt;LEN(SUBSTITUTE(A602,"*","")),LEN(A602)&lt;&gt;LEN(SUBSTITUTE(A602,"?","")),LEN(A602)&lt;&gt;LEN(SUBSTITUTE(A602,"~","")),LEN(A602)&lt;&gt;LEN(SUBSTITUTE(A602,"=","")),LEN(A602)&lt;&gt;LEN(SUBSTITUTE(A602,"&lt;","")),LEN(A602)&lt;&gt;LEN(SUBSTITUTE(A602,"&gt;","")))),"IDs: text starting with A–Z, up to 64 characters; do not use *, ?, ~, =, &lt; or &gt;. Example: T-001.",IF(COUNTIFS('Exits'!$A$9:$A$608,A602)&lt;&gt;1,"Exit ID is duplicated",IF(B602="","Enter the parent trade ID",IF(IF(IFERROR(OR(CODE(UPPER(LEFT(B602,1)))&lt;65,CODE(UPPER(LEFT(B602,1)))&gt;90),TRUE),TRUE,OR(NOT(ISTEXT(B602)),LEN(B602)&gt;64,LEN(B602)&lt;&gt;LEN(SUBSTITUTE(B602,"*","")),LEN(B602)&lt;&gt;LEN(SUBSTITUTE(B602,"?","")),LEN(B602)&lt;&gt;LEN(SUBSTITUTE(B602,"~","")),LEN(B602)&lt;&gt;LEN(SUBSTITUTE(B602,"=","")),LEN(B602)&lt;&gt;LEN(SUBSTITUTE(B602,"&lt;","")),LEN(B602)&lt;&gt;LEN(SUBSTITUTE(B602,"&gt;","")))),"IDs: text starting with A–Z, up to 64 characters; do not use *, ?, ~, =, &lt; or &gt;. Example: T-001.",IF(COUNTIFS('Trades'!$A$9:$A$208,B602)&lt;&gt;1,"Parent trade ID must match one Trades row",IF(NOT(ISNUMBER(C602)),"Enter a valid closing date/time",IF(OR(C602&lt;1,C602&gt;2958465),"Enter a valid closing date/time",IF(NOT(ISNUMBER(D602)),"Enter a positive closed quantity",IF(OR(D602&lt;=0,D602&gt;1000000,ROUND(D602,8)&lt;&gt;D602),"Enter a positive closed quantity",IF(NOT(ISNUMBER(INDEX('Trades'!$D$9:$D$208,MATCH(B602,'Trades'!$A$9:$A$208,0)))),"Enter a valid opening date/time",IF(C602&lt;INDEX('Trades'!$D$9:$D$208,MATCH(B602,'Trades'!$A$9:$A$208,0)),"Exit precedes the opening",IF(AND(E602&lt;&gt;"",OR(NOT(ISNUMBER(E602)),E602&lt;=0)),"Enter a positive price or leave blank",IF(AND(F602&lt;&gt;"",NOT(ISNUMBER(F602))),"Gross P&amp;L must be numeric or blank",IF(AND(ISNUMBER(F602),OR(ABS(F602)&gt;1000000000,ROUND(F602,2)&lt;&gt;F602)),"Money: at most 2 decimals; absolute input value ≤ 1,000,000,000.",""))))))))))))))))</x:f>
      </x:c>
      <x:c r="I602" s="29" t="str">
        <x:f>IF(ISNUMBER(D602),ROUND(D602,8),"")</x:f>
      </x:c>
      <x:c r="J602" s="29" t="n">
        <x:f>IF(ISNUMBER(F602),1,0)</x:f>
        <x:v>0</x:v>
      </x:c>
      <x:c r="K602" s="29" t="n">
        <x:f>IF(COUNTA(A602:F602)=0,0,1)</x:f>
        <x:v>0</x:v>
      </x:c>
    </x:row>
    <x:row r="603" ht="36" customHeight="1">
      <x:c r="A603" s="34"/>
      <x:c r="B603" s="34"/>
      <x:c r="C603" s="35"/>
      <x:c r="D603" s="36"/>
      <x:c r="E603" s="36"/>
      <x:c r="F603" s="37"/>
      <x:c r="G603" s="38" t="n">
        <x:f>IF(K603=0,0,IF(H603="",1,-1))</x:f>
        <x:v>0</x:v>
      </x:c>
      <x:c r="H603" s="33" t="str">
        <x:f>IF(K603=0,"",IF(A603="","Enter an exit ID",IF(IF(IFERROR(OR(CODE(UPPER(LEFT(A603,1)))&lt;65,CODE(UPPER(LEFT(A603,1)))&gt;90),TRUE),TRUE,OR(NOT(ISTEXT(A603)),LEN(A603)&gt;64,LEN(A603)&lt;&gt;LEN(SUBSTITUTE(A603,"*","")),LEN(A603)&lt;&gt;LEN(SUBSTITUTE(A603,"?","")),LEN(A603)&lt;&gt;LEN(SUBSTITUTE(A603,"~","")),LEN(A603)&lt;&gt;LEN(SUBSTITUTE(A603,"=","")),LEN(A603)&lt;&gt;LEN(SUBSTITUTE(A603,"&lt;","")),LEN(A603)&lt;&gt;LEN(SUBSTITUTE(A603,"&gt;","")))),"IDs: text starting with A–Z, up to 64 characters; do not use *, ?, ~, =, &lt; or &gt;. Example: T-001.",IF(COUNTIFS('Exits'!$A$9:$A$608,A603)&lt;&gt;1,"Exit ID is duplicated",IF(B603="","Enter the parent trade ID",IF(IF(IFERROR(OR(CODE(UPPER(LEFT(B603,1)))&lt;65,CODE(UPPER(LEFT(B603,1)))&gt;90),TRUE),TRUE,OR(NOT(ISTEXT(B603)),LEN(B603)&gt;64,LEN(B603)&lt;&gt;LEN(SUBSTITUTE(B603,"*","")),LEN(B603)&lt;&gt;LEN(SUBSTITUTE(B603,"?","")),LEN(B603)&lt;&gt;LEN(SUBSTITUTE(B603,"~","")),LEN(B603)&lt;&gt;LEN(SUBSTITUTE(B603,"=","")),LEN(B603)&lt;&gt;LEN(SUBSTITUTE(B603,"&lt;","")),LEN(B603)&lt;&gt;LEN(SUBSTITUTE(B603,"&gt;","")))),"IDs: text starting with A–Z, up to 64 characters; do not use *, ?, ~, =, &lt; or &gt;. Example: T-001.",IF(COUNTIFS('Trades'!$A$9:$A$208,B603)&lt;&gt;1,"Parent trade ID must match one Trades row",IF(NOT(ISNUMBER(C603)),"Enter a valid closing date/time",IF(OR(C603&lt;1,C603&gt;2958465),"Enter a valid closing date/time",IF(NOT(ISNUMBER(D603)),"Enter a positive closed quantity",IF(OR(D603&lt;=0,D603&gt;1000000,ROUND(D603,8)&lt;&gt;D603),"Enter a positive closed quantity",IF(NOT(ISNUMBER(INDEX('Trades'!$D$9:$D$208,MATCH(B603,'Trades'!$A$9:$A$208,0)))),"Enter a valid opening date/time",IF(C603&lt;INDEX('Trades'!$D$9:$D$208,MATCH(B603,'Trades'!$A$9:$A$208,0)),"Exit precedes the opening",IF(AND(E603&lt;&gt;"",OR(NOT(ISNUMBER(E603)),E603&lt;=0)),"Enter a positive price or leave blank",IF(AND(F603&lt;&gt;"",NOT(ISNUMBER(F603))),"Gross P&amp;L must be numeric or blank",IF(AND(ISNUMBER(F603),OR(ABS(F603)&gt;1000000000,ROUND(F603,2)&lt;&gt;F603)),"Money: at most 2 decimals; absolute input value ≤ 1,000,000,000.",""))))))))))))))))</x:f>
      </x:c>
      <x:c r="I603" s="29" t="str">
        <x:f>IF(ISNUMBER(D603),ROUND(D603,8),"")</x:f>
      </x:c>
      <x:c r="J603" s="29" t="n">
        <x:f>IF(ISNUMBER(F603),1,0)</x:f>
        <x:v>0</x:v>
      </x:c>
      <x:c r="K603" s="29" t="n">
        <x:f>IF(COUNTA(A603:F603)=0,0,1)</x:f>
        <x:v>0</x:v>
      </x:c>
    </x:row>
    <x:row r="604" ht="36" customHeight="1">
      <x:c r="A604" s="34"/>
      <x:c r="B604" s="34"/>
      <x:c r="C604" s="35"/>
      <x:c r="D604" s="36"/>
      <x:c r="E604" s="36"/>
      <x:c r="F604" s="37"/>
      <x:c r="G604" s="38" t="n">
        <x:f>IF(K604=0,0,IF(H604="",1,-1))</x:f>
        <x:v>0</x:v>
      </x:c>
      <x:c r="H604" s="33" t="str">
        <x:f>IF(K604=0,"",IF(A604="","Enter an exit ID",IF(IF(IFERROR(OR(CODE(UPPER(LEFT(A604,1)))&lt;65,CODE(UPPER(LEFT(A604,1)))&gt;90),TRUE),TRUE,OR(NOT(ISTEXT(A604)),LEN(A604)&gt;64,LEN(A604)&lt;&gt;LEN(SUBSTITUTE(A604,"*","")),LEN(A604)&lt;&gt;LEN(SUBSTITUTE(A604,"?","")),LEN(A604)&lt;&gt;LEN(SUBSTITUTE(A604,"~","")),LEN(A604)&lt;&gt;LEN(SUBSTITUTE(A604,"=","")),LEN(A604)&lt;&gt;LEN(SUBSTITUTE(A604,"&lt;","")),LEN(A604)&lt;&gt;LEN(SUBSTITUTE(A604,"&gt;","")))),"IDs: text starting with A–Z, up to 64 characters; do not use *, ?, ~, =, &lt; or &gt;. Example: T-001.",IF(COUNTIFS('Exits'!$A$9:$A$608,A604)&lt;&gt;1,"Exit ID is duplicated",IF(B604="","Enter the parent trade ID",IF(IF(IFERROR(OR(CODE(UPPER(LEFT(B604,1)))&lt;65,CODE(UPPER(LEFT(B604,1)))&gt;90),TRUE),TRUE,OR(NOT(ISTEXT(B604)),LEN(B604)&gt;64,LEN(B604)&lt;&gt;LEN(SUBSTITUTE(B604,"*","")),LEN(B604)&lt;&gt;LEN(SUBSTITUTE(B604,"?","")),LEN(B604)&lt;&gt;LEN(SUBSTITUTE(B604,"~","")),LEN(B604)&lt;&gt;LEN(SUBSTITUTE(B604,"=","")),LEN(B604)&lt;&gt;LEN(SUBSTITUTE(B604,"&lt;","")),LEN(B604)&lt;&gt;LEN(SUBSTITUTE(B604,"&gt;","")))),"IDs: text starting with A–Z, up to 64 characters; do not use *, ?, ~, =, &lt; or &gt;. Example: T-001.",IF(COUNTIFS('Trades'!$A$9:$A$208,B604)&lt;&gt;1,"Parent trade ID must match one Trades row",IF(NOT(ISNUMBER(C604)),"Enter a valid closing date/time",IF(OR(C604&lt;1,C604&gt;2958465),"Enter a valid closing date/time",IF(NOT(ISNUMBER(D604)),"Enter a positive closed quantity",IF(OR(D604&lt;=0,D604&gt;1000000,ROUND(D604,8)&lt;&gt;D604),"Enter a positive closed quantity",IF(NOT(ISNUMBER(INDEX('Trades'!$D$9:$D$208,MATCH(B604,'Trades'!$A$9:$A$208,0)))),"Enter a valid opening date/time",IF(C604&lt;INDEX('Trades'!$D$9:$D$208,MATCH(B604,'Trades'!$A$9:$A$208,0)),"Exit precedes the opening",IF(AND(E604&lt;&gt;"",OR(NOT(ISNUMBER(E604)),E604&lt;=0)),"Enter a positive price or leave blank",IF(AND(F604&lt;&gt;"",NOT(ISNUMBER(F604))),"Gross P&amp;L must be numeric or blank",IF(AND(ISNUMBER(F604),OR(ABS(F604)&gt;1000000000,ROUND(F604,2)&lt;&gt;F604)),"Money: at most 2 decimals; absolute input value ≤ 1,000,000,000.",""))))))))))))))))</x:f>
      </x:c>
      <x:c r="I604" s="29" t="str">
        <x:f>IF(ISNUMBER(D604),ROUND(D604,8),"")</x:f>
      </x:c>
      <x:c r="J604" s="29" t="n">
        <x:f>IF(ISNUMBER(F604),1,0)</x:f>
        <x:v>0</x:v>
      </x:c>
      <x:c r="K604" s="29" t="n">
        <x:f>IF(COUNTA(A604:F604)=0,0,1)</x:f>
        <x:v>0</x:v>
      </x:c>
    </x:row>
    <x:row r="605" ht="36" customHeight="1">
      <x:c r="A605" s="34"/>
      <x:c r="B605" s="34"/>
      <x:c r="C605" s="35"/>
      <x:c r="D605" s="36"/>
      <x:c r="E605" s="36"/>
      <x:c r="F605" s="37"/>
      <x:c r="G605" s="38" t="n">
        <x:f>IF(K605=0,0,IF(H605="",1,-1))</x:f>
        <x:v>0</x:v>
      </x:c>
      <x:c r="H605" s="33" t="str">
        <x:f>IF(K605=0,"",IF(A605="","Enter an exit ID",IF(IF(IFERROR(OR(CODE(UPPER(LEFT(A605,1)))&lt;65,CODE(UPPER(LEFT(A605,1)))&gt;90),TRUE),TRUE,OR(NOT(ISTEXT(A605)),LEN(A605)&gt;64,LEN(A605)&lt;&gt;LEN(SUBSTITUTE(A605,"*","")),LEN(A605)&lt;&gt;LEN(SUBSTITUTE(A605,"?","")),LEN(A605)&lt;&gt;LEN(SUBSTITUTE(A605,"~","")),LEN(A605)&lt;&gt;LEN(SUBSTITUTE(A605,"=","")),LEN(A605)&lt;&gt;LEN(SUBSTITUTE(A605,"&lt;","")),LEN(A605)&lt;&gt;LEN(SUBSTITUTE(A605,"&gt;","")))),"IDs: text starting with A–Z, up to 64 characters; do not use *, ?, ~, =, &lt; or &gt;. Example: T-001.",IF(COUNTIFS('Exits'!$A$9:$A$608,A605)&lt;&gt;1,"Exit ID is duplicated",IF(B605="","Enter the parent trade ID",IF(IF(IFERROR(OR(CODE(UPPER(LEFT(B605,1)))&lt;65,CODE(UPPER(LEFT(B605,1)))&gt;90),TRUE),TRUE,OR(NOT(ISTEXT(B605)),LEN(B605)&gt;64,LEN(B605)&lt;&gt;LEN(SUBSTITUTE(B605,"*","")),LEN(B605)&lt;&gt;LEN(SUBSTITUTE(B605,"?","")),LEN(B605)&lt;&gt;LEN(SUBSTITUTE(B605,"~","")),LEN(B605)&lt;&gt;LEN(SUBSTITUTE(B605,"=","")),LEN(B605)&lt;&gt;LEN(SUBSTITUTE(B605,"&lt;","")),LEN(B605)&lt;&gt;LEN(SUBSTITUTE(B605,"&gt;","")))),"IDs: text starting with A–Z, up to 64 characters; do not use *, ?, ~, =, &lt; or &gt;. Example: T-001.",IF(COUNTIFS('Trades'!$A$9:$A$208,B605)&lt;&gt;1,"Parent trade ID must match one Trades row",IF(NOT(ISNUMBER(C605)),"Enter a valid closing date/time",IF(OR(C605&lt;1,C605&gt;2958465),"Enter a valid closing date/time",IF(NOT(ISNUMBER(D605)),"Enter a positive closed quantity",IF(OR(D605&lt;=0,D605&gt;1000000,ROUND(D605,8)&lt;&gt;D605),"Enter a positive closed quantity",IF(NOT(ISNUMBER(INDEX('Trades'!$D$9:$D$208,MATCH(B605,'Trades'!$A$9:$A$208,0)))),"Enter a valid opening date/time",IF(C605&lt;INDEX('Trades'!$D$9:$D$208,MATCH(B605,'Trades'!$A$9:$A$208,0)),"Exit precedes the opening",IF(AND(E605&lt;&gt;"",OR(NOT(ISNUMBER(E605)),E605&lt;=0)),"Enter a positive price or leave blank",IF(AND(F605&lt;&gt;"",NOT(ISNUMBER(F605))),"Gross P&amp;L must be numeric or blank",IF(AND(ISNUMBER(F605),OR(ABS(F605)&gt;1000000000,ROUND(F605,2)&lt;&gt;F605)),"Money: at most 2 decimals; absolute input value ≤ 1,000,000,000.",""))))))))))))))))</x:f>
      </x:c>
      <x:c r="I605" s="29" t="str">
        <x:f>IF(ISNUMBER(D605),ROUND(D605,8),"")</x:f>
      </x:c>
      <x:c r="J605" s="29" t="n">
        <x:f>IF(ISNUMBER(F605),1,0)</x:f>
        <x:v>0</x:v>
      </x:c>
      <x:c r="K605" s="29" t="n">
        <x:f>IF(COUNTA(A605:F605)=0,0,1)</x:f>
        <x:v>0</x:v>
      </x:c>
    </x:row>
    <x:row r="606" ht="36" customHeight="1">
      <x:c r="A606" s="34"/>
      <x:c r="B606" s="34"/>
      <x:c r="C606" s="35"/>
      <x:c r="D606" s="36"/>
      <x:c r="E606" s="36"/>
      <x:c r="F606" s="37"/>
      <x:c r="G606" s="38" t="n">
        <x:f>IF(K606=0,0,IF(H606="",1,-1))</x:f>
        <x:v>0</x:v>
      </x:c>
      <x:c r="H606" s="33" t="str">
        <x:f>IF(K606=0,"",IF(A606="","Enter an exit ID",IF(IF(IFERROR(OR(CODE(UPPER(LEFT(A606,1)))&lt;65,CODE(UPPER(LEFT(A606,1)))&gt;90),TRUE),TRUE,OR(NOT(ISTEXT(A606)),LEN(A606)&gt;64,LEN(A606)&lt;&gt;LEN(SUBSTITUTE(A606,"*","")),LEN(A606)&lt;&gt;LEN(SUBSTITUTE(A606,"?","")),LEN(A606)&lt;&gt;LEN(SUBSTITUTE(A606,"~","")),LEN(A606)&lt;&gt;LEN(SUBSTITUTE(A606,"=","")),LEN(A606)&lt;&gt;LEN(SUBSTITUTE(A606,"&lt;","")),LEN(A606)&lt;&gt;LEN(SUBSTITUTE(A606,"&gt;","")))),"IDs: text starting with A–Z, up to 64 characters; do not use *, ?, ~, =, &lt; or &gt;. Example: T-001.",IF(COUNTIFS('Exits'!$A$9:$A$608,A606)&lt;&gt;1,"Exit ID is duplicated",IF(B606="","Enter the parent trade ID",IF(IF(IFERROR(OR(CODE(UPPER(LEFT(B606,1)))&lt;65,CODE(UPPER(LEFT(B606,1)))&gt;90),TRUE),TRUE,OR(NOT(ISTEXT(B606)),LEN(B606)&gt;64,LEN(B606)&lt;&gt;LEN(SUBSTITUTE(B606,"*","")),LEN(B606)&lt;&gt;LEN(SUBSTITUTE(B606,"?","")),LEN(B606)&lt;&gt;LEN(SUBSTITUTE(B606,"~","")),LEN(B606)&lt;&gt;LEN(SUBSTITUTE(B606,"=","")),LEN(B606)&lt;&gt;LEN(SUBSTITUTE(B606,"&lt;","")),LEN(B606)&lt;&gt;LEN(SUBSTITUTE(B606,"&gt;","")))),"IDs: text starting with A–Z, up to 64 characters; do not use *, ?, ~, =, &lt; or &gt;. Example: T-001.",IF(COUNTIFS('Trades'!$A$9:$A$208,B606)&lt;&gt;1,"Parent trade ID must match one Trades row",IF(NOT(ISNUMBER(C606)),"Enter a valid closing date/time",IF(OR(C606&lt;1,C606&gt;2958465),"Enter a valid closing date/time",IF(NOT(ISNUMBER(D606)),"Enter a positive closed quantity",IF(OR(D606&lt;=0,D606&gt;1000000,ROUND(D606,8)&lt;&gt;D606),"Enter a positive closed quantity",IF(NOT(ISNUMBER(INDEX('Trades'!$D$9:$D$208,MATCH(B606,'Trades'!$A$9:$A$208,0)))),"Enter a valid opening date/time",IF(C606&lt;INDEX('Trades'!$D$9:$D$208,MATCH(B606,'Trades'!$A$9:$A$208,0)),"Exit precedes the opening",IF(AND(E606&lt;&gt;"",OR(NOT(ISNUMBER(E606)),E606&lt;=0)),"Enter a positive price or leave blank",IF(AND(F606&lt;&gt;"",NOT(ISNUMBER(F606))),"Gross P&amp;L must be numeric or blank",IF(AND(ISNUMBER(F606),OR(ABS(F606)&gt;1000000000,ROUND(F606,2)&lt;&gt;F606)),"Money: at most 2 decimals; absolute input value ≤ 1,000,000,000.",""))))))))))))))))</x:f>
      </x:c>
      <x:c r="I606" s="29" t="str">
        <x:f>IF(ISNUMBER(D606),ROUND(D606,8),"")</x:f>
      </x:c>
      <x:c r="J606" s="29" t="n">
        <x:f>IF(ISNUMBER(F606),1,0)</x:f>
        <x:v>0</x:v>
      </x:c>
      <x:c r="K606" s="29" t="n">
        <x:f>IF(COUNTA(A606:F606)=0,0,1)</x:f>
        <x:v>0</x:v>
      </x:c>
    </x:row>
    <x:row r="607" ht="36" customHeight="1">
      <x:c r="A607" s="34"/>
      <x:c r="B607" s="34"/>
      <x:c r="C607" s="35"/>
      <x:c r="D607" s="36"/>
      <x:c r="E607" s="36"/>
      <x:c r="F607" s="37"/>
      <x:c r="G607" s="38" t="n">
        <x:f>IF(K607=0,0,IF(H607="",1,-1))</x:f>
        <x:v>0</x:v>
      </x:c>
      <x:c r="H607" s="33" t="str">
        <x:f>IF(K607=0,"",IF(A607="","Enter an exit ID",IF(IF(IFERROR(OR(CODE(UPPER(LEFT(A607,1)))&lt;65,CODE(UPPER(LEFT(A607,1)))&gt;90),TRUE),TRUE,OR(NOT(ISTEXT(A607)),LEN(A607)&gt;64,LEN(A607)&lt;&gt;LEN(SUBSTITUTE(A607,"*","")),LEN(A607)&lt;&gt;LEN(SUBSTITUTE(A607,"?","")),LEN(A607)&lt;&gt;LEN(SUBSTITUTE(A607,"~","")),LEN(A607)&lt;&gt;LEN(SUBSTITUTE(A607,"=","")),LEN(A607)&lt;&gt;LEN(SUBSTITUTE(A607,"&lt;","")),LEN(A607)&lt;&gt;LEN(SUBSTITUTE(A607,"&gt;","")))),"IDs: text starting with A–Z, up to 64 characters; do not use *, ?, ~, =, &lt; or &gt;. Example: T-001.",IF(COUNTIFS('Exits'!$A$9:$A$608,A607)&lt;&gt;1,"Exit ID is duplicated",IF(B607="","Enter the parent trade ID",IF(IF(IFERROR(OR(CODE(UPPER(LEFT(B607,1)))&lt;65,CODE(UPPER(LEFT(B607,1)))&gt;90),TRUE),TRUE,OR(NOT(ISTEXT(B607)),LEN(B607)&gt;64,LEN(B607)&lt;&gt;LEN(SUBSTITUTE(B607,"*","")),LEN(B607)&lt;&gt;LEN(SUBSTITUTE(B607,"?","")),LEN(B607)&lt;&gt;LEN(SUBSTITUTE(B607,"~","")),LEN(B607)&lt;&gt;LEN(SUBSTITUTE(B607,"=","")),LEN(B607)&lt;&gt;LEN(SUBSTITUTE(B607,"&lt;","")),LEN(B607)&lt;&gt;LEN(SUBSTITUTE(B607,"&gt;","")))),"IDs: text starting with A–Z, up to 64 characters; do not use *, ?, ~, =, &lt; or &gt;. Example: T-001.",IF(COUNTIFS('Trades'!$A$9:$A$208,B607)&lt;&gt;1,"Parent trade ID must match one Trades row",IF(NOT(ISNUMBER(C607)),"Enter a valid closing date/time",IF(OR(C607&lt;1,C607&gt;2958465),"Enter a valid closing date/time",IF(NOT(ISNUMBER(D607)),"Enter a positive closed quantity",IF(OR(D607&lt;=0,D607&gt;1000000,ROUND(D607,8)&lt;&gt;D607),"Enter a positive closed quantity",IF(NOT(ISNUMBER(INDEX('Trades'!$D$9:$D$208,MATCH(B607,'Trades'!$A$9:$A$208,0)))),"Enter a valid opening date/time",IF(C607&lt;INDEX('Trades'!$D$9:$D$208,MATCH(B607,'Trades'!$A$9:$A$208,0)),"Exit precedes the opening",IF(AND(E607&lt;&gt;"",OR(NOT(ISNUMBER(E607)),E607&lt;=0)),"Enter a positive price or leave blank",IF(AND(F607&lt;&gt;"",NOT(ISNUMBER(F607))),"Gross P&amp;L must be numeric or blank",IF(AND(ISNUMBER(F607),OR(ABS(F607)&gt;1000000000,ROUND(F607,2)&lt;&gt;F607)),"Money: at most 2 decimals; absolute input value ≤ 1,000,000,000.",""))))))))))))))))</x:f>
      </x:c>
      <x:c r="I607" s="29" t="str">
        <x:f>IF(ISNUMBER(D607),ROUND(D607,8),"")</x:f>
      </x:c>
      <x:c r="J607" s="29" t="n">
        <x:f>IF(ISNUMBER(F607),1,0)</x:f>
        <x:v>0</x:v>
      </x:c>
      <x:c r="K607" s="29" t="n">
        <x:f>IF(COUNTA(A607:F607)=0,0,1)</x:f>
        <x:v>0</x:v>
      </x:c>
    </x:row>
    <x:row r="608" ht="36" customHeight="1">
      <x:c r="A608" s="34"/>
      <x:c r="B608" s="34"/>
      <x:c r="C608" s="35"/>
      <x:c r="D608" s="36"/>
      <x:c r="E608" s="36"/>
      <x:c r="F608" s="37"/>
      <x:c r="G608" s="38" t="n">
        <x:f>IF(K608=0,0,IF(H608="",1,-1))</x:f>
        <x:v>0</x:v>
      </x:c>
      <x:c r="H608" s="33" t="str">
        <x:f>IF(K608=0,"",IF(A608="","Enter an exit ID",IF(IF(IFERROR(OR(CODE(UPPER(LEFT(A608,1)))&lt;65,CODE(UPPER(LEFT(A608,1)))&gt;90),TRUE),TRUE,OR(NOT(ISTEXT(A608)),LEN(A608)&gt;64,LEN(A608)&lt;&gt;LEN(SUBSTITUTE(A608,"*","")),LEN(A608)&lt;&gt;LEN(SUBSTITUTE(A608,"?","")),LEN(A608)&lt;&gt;LEN(SUBSTITUTE(A608,"~","")),LEN(A608)&lt;&gt;LEN(SUBSTITUTE(A608,"=","")),LEN(A608)&lt;&gt;LEN(SUBSTITUTE(A608,"&lt;","")),LEN(A608)&lt;&gt;LEN(SUBSTITUTE(A608,"&gt;","")))),"IDs: text starting with A–Z, up to 64 characters; do not use *, ?, ~, =, &lt; or &gt;. Example: T-001.",IF(COUNTIFS('Exits'!$A$9:$A$608,A608)&lt;&gt;1,"Exit ID is duplicated",IF(B608="","Enter the parent trade ID",IF(IF(IFERROR(OR(CODE(UPPER(LEFT(B608,1)))&lt;65,CODE(UPPER(LEFT(B608,1)))&gt;90),TRUE),TRUE,OR(NOT(ISTEXT(B608)),LEN(B608)&gt;64,LEN(B608)&lt;&gt;LEN(SUBSTITUTE(B608,"*","")),LEN(B608)&lt;&gt;LEN(SUBSTITUTE(B608,"?","")),LEN(B608)&lt;&gt;LEN(SUBSTITUTE(B608,"~","")),LEN(B608)&lt;&gt;LEN(SUBSTITUTE(B608,"=","")),LEN(B608)&lt;&gt;LEN(SUBSTITUTE(B608,"&lt;","")),LEN(B608)&lt;&gt;LEN(SUBSTITUTE(B608,"&gt;","")))),"IDs: text starting with A–Z, up to 64 characters; do not use *, ?, ~, =, &lt; or &gt;. Example: T-001.",IF(COUNTIFS('Trades'!$A$9:$A$208,B608)&lt;&gt;1,"Parent trade ID must match one Trades row",IF(NOT(ISNUMBER(C608)),"Enter a valid closing date/time",IF(OR(C608&lt;1,C608&gt;2958465),"Enter a valid closing date/time",IF(NOT(ISNUMBER(D608)),"Enter a positive closed quantity",IF(OR(D608&lt;=0,D608&gt;1000000,ROUND(D608,8)&lt;&gt;D608),"Enter a positive closed quantity",IF(NOT(ISNUMBER(INDEX('Trades'!$D$9:$D$208,MATCH(B608,'Trades'!$A$9:$A$208,0)))),"Enter a valid opening date/time",IF(C608&lt;INDEX('Trades'!$D$9:$D$208,MATCH(B608,'Trades'!$A$9:$A$208,0)),"Exit precedes the opening",IF(AND(E608&lt;&gt;"",OR(NOT(ISNUMBER(E608)),E608&lt;=0)),"Enter a positive price or leave blank",IF(AND(F608&lt;&gt;"",NOT(ISNUMBER(F608))),"Gross P&amp;L must be numeric or blank",IF(AND(ISNUMBER(F608),OR(ABS(F608)&gt;1000000000,ROUND(F608,2)&lt;&gt;F608)),"Money: at most 2 decimals; absolute input value ≤ 1,000,000,000.",""))))))))))))))))</x:f>
      </x:c>
      <x:c r="I608" s="29" t="str">
        <x:f>IF(ISNUMBER(D608),ROUND(D608,8),"")</x:f>
      </x:c>
      <x:c r="J608" s="29" t="n">
        <x:f>IF(ISNUMBER(F608),1,0)</x:f>
        <x:v>0</x:v>
      </x:c>
      <x:c r="K608" s="29" t="n">
        <x:f>IF(COUNTA(A608:F608)=0,0,1)</x:f>
        <x:v>0</x:v>
      </x:c>
    </x:row>
  </x:sheetData>
  <x:conditionalFormatting sqref="H9:H608">
    <x:cfRule type="expression" dxfId="0" priority="1">
      <x:formula>$G9=-1</x:formula>
    </x:cfRule>
  </x:conditionalFormatting>
  <x:pageMargins left="0.7" right="0.7" top="0.75" bottom="0.75" header="0.3" footer="0.3"/>
  <x:tableParts count="1">
    <x:tablePart xmlns:r="http://schemas.openxmlformats.org/officeDocument/2006/relationships" r:id="R6782d5b5cfea41f7"/>
  </x:tableParts>
</x:worksheet>
</file>

<file path=xl/worksheets/sheet5.xml><?xml version="1.0" encoding="utf-8"?>
<x:worksheet xmlns:x="http://schemas.openxmlformats.org/spreadsheetml/2006/main">
  <x:sheetPr>
    <x:tabColor rgb="FFADADB1"/>
  </x:sheetPr>
  <x:sheetViews>
    <x:sheetView showGridLines="0" workbookViewId="0"/>
  </x:sheetViews>
  <x:sheetFormatPr defaultRowHeight="15"/>
  <x:cols>
    <x:col min="1" max="1" width="24" hidden="0" customWidth="1"/>
    <x:col min="2" max="2" width="120" hidden="0" customWidth="1"/>
  </x:cols>
  <x:sheetData>
    <x:row r="1" ht="21" customHeight="1">
      <x:c r="A1" s="2"/>
      <x:c r="B1" s="2"/>
    </x:row>
    <x:row r="2" ht="21" customHeight="1">
      <x:c r="A2" s="7" t="str">
        <x:v>IFT-JOURNAL-V1-en-EXAMPLE</x:v>
      </x:c>
      <x:c r="B2" s="2"/>
    </x:row>
    <x:row r="3" ht="21" customHeight="1">
      <x:c r="A3" s="2"/>
      <x:c r="B3" s="2"/>
    </x:row>
    <x:row r="4" ht="21" customHeight="1">
      <x:c r="A4" s="3" t="str">
        <x:v>How to use the journal</x:v>
      </x:c>
      <x:c r="B4" s="2"/>
    </x:row>
    <x:row r="5" ht="21" customHeight="1">
      <x:c r="A5" s="2"/>
      <x:c r="B5" s="2"/>
    </x:row>
    <x:row r="6" ht="50" customHeight="1">
      <x:c r="A6" s="41" t="str">
        <x:v>Start</x:v>
      </x:c>
      <x:c r="B6" s="42" t="str">
        <x:v>Keep the example as a reference. Use a blank file for your records. The workbook is macro-free; use numeric values and dates, not text that looks like numbers.</x:v>
      </x:c>
    </x:row>
    <x:row r="7" ht="50" customHeight="1">
      <x:c r="A7" s="41" t="str">
        <x:v>Settings</x:v>
      </x:c>
      <x:c r="B7" s="42" t="str">
        <x:v>Summary shows one account currency and one timestamp zone. These labels do not convert values or times. The default mode labels the prepared blank rows; change the mode of each actual trade when needed.</x:v>
      </x:c>
    </x:row>
    <x:row r="8" ht="50" customHeight="1">
      <x:c r="A8" s="41" t="str">
        <x:v>One position</x:v>
      </x:c>
      <x:c r="B8" s="42" t="str">
        <x:v>Give one original position a unique Trade ID in Trades. No additions or reversals are supported. Use the same quantity unit for its original amount and every closing event.</x:v>
      </x:c>
    </x:row>
    <x:row r="9" ht="50" customHeight="1">
      <x:c r="A9" s="41" t="str">
        <x:v>Every exit</x:v>
      </x:c>
      <x:c r="B9" s="42" t="str">
        <x:v>Record each closing event in Exits with a unique Exit ID and the parent Trade ID. A single full close still needs one exit row. The sum of closed quantities must equal the original quantity before CLOSED can enter the summary.</x:v>
      </x:c>
    </x:row>
    <x:row r="10" ht="50" customHeight="1">
      <x:c r="A10" s="41" t="str">
        <x:v>NET mode</x:v>
      </x:c>
      <x:c r="B10" s="42" t="str">
        <x:v>Enter the manually reconciled net result of the whole position in Statement net P&amp;L and choose YES in Net reconciled. Gross and cost breakdowns may remain blank. The workbook does not subtract them again.</x:v>
      </x:c>
    </x:row>
    <x:row r="11" ht="50" customHeight="1">
      <x:c r="A11" s="41" t="str">
        <x:v>GROSS mode</x:v>
      </x:c>
      <x:c r="B11" s="42" t="str">
        <x:v>Enter gross money P&amp;L for every exit. Enter total commission and other fees once on the parent position as nonnegative costs. Financing is signed: positive is a credit, negative is a debit. Explicit zero differs from an unknown blank.</x:v>
      </x:c>
    </x:row>
    <x:row r="12" ht="50" customHeight="1">
      <x:c r="A12" s="41" t="str">
        <x:v>Cost convention</x:v>
      </x:c>
      <x:c r="B12" s="42" t="str">
        <x:v>Net = total exit gross − parent commission − parent other fees + signed financing. Do not deduct spread or slippage again when already reflected in execution prices. The workbook checks consistency, not the authenticity of a statement.</x:v>
      </x:c>
    </x:row>
    <x:row r="13" ht="50" customHeight="1">
      <x:c r="A13" s="41" t="str">
        <x:v>Initial risk</x:v>
      </x:c>
      <x:c r="B13" s="42" t="str">
        <x:v>Record the original positive money risk in the same currency. PRICE means original price-distance risk before separate costs. ALL_IN means an original recorded budget including stated cost allowances. Never replace missing risk with the eventual loss.</x:v>
      </x:c>
    </x:row>
    <x:row r="14" ht="50" customHeight="1">
      <x:c r="A14" s="41" t="str">
        <x:v>R coverage</x:v>
      </x:c>
      <x:c r="B14" s="42" t="str">
        <x:v>The R basis selector on Summary affects only R statistics. Money totals include every eligible completed position. Missing, zero, negative or differently based risk remains visible and does not invent a zero R.</x:v>
      </x:c>
    </x:row>
    <x:row r="15" ht="50" customHeight="1">
      <x:c r="A15" s="41" t="str">
        <x:v>Period</x:v>
      </x:c>
      <x:c r="B15" s="42" t="str">
        <x:v>From date and Through date are optional inclusive calendar dates. A position enters the period by its final exit. All of its exits and full-position costs count, even those recorded before the period. This is not a statement cash-postings report.</x:v>
      </x:c>
    </x:row>
    <x:row r="16" ht="50" customHeight="1">
      <x:c r="A16" s="41" t="str">
        <x:v>Time</x:v>
      </x:c>
      <x:c r="B16" s="42" t="str">
        <x:v>Use real spreadsheet date/time values displayed as yyyy-mm-dd hh:mm. All times must already be in the declared zone. Convert mixed source zones before entry. UTC is recommended around daylight-saving changes.</x:v>
      </x:c>
    </x:row>
    <x:row r="17" ht="50" customHeight="1">
      <x:c r="A17" s="41" t="str">
        <x:v>Status codes</x:v>
      </x:c>
      <x:c r="B17" s="42" t="str">
        <x:v>LONG / SHORT indicate direction. OPEN keeps a position out of completed results. CLOSED requires full closure. UNSUPPORTED marks additions or reversals. NET / GROSS choose the calculation method. YES confirms reconciled whole-position net.</x:v>
      </x:c>
    </x:row>
    <x:row r="18" ht="50" customHeight="1">
      <x:c r="A18" s="41" t="str">
        <x:v>Review fields</x:v>
      </x:c>
      <x:c r="B18" s="42" t="str">
        <x:v>Setup, Plan and Lesson are optional notes. The download customizer can hide them; hiding does not delete data. Entry price and initial stop are context fields, not an automatic pip-value or position-risk calculator.</x:v>
      </x:c>
    </x:row>
    <x:row r="19" ht="50" customHeight="1">
      <x:c r="A19" s="41" t="str">
        <x:v>Editing</x:v>
      </x:c>
      <x:c r="B19" s="42" t="str">
        <x:v>Enter values only in yellow cells. Preserve grey formulas. Sort or filter complete input tables, never one isolated column. Results use IDs to join exits, so row order need not match.</x:v>
      </x:c>
    </x:row>
    <x:row r="20" ht="50" customHeight="1">
      <x:c r="A20" s="41" t="str">
        <x:v>Capacity</x:v>
      </x:c>
      <x:c r="B20" s="42" t="str">
        <x:v>There are 200 Trades slots and 600 Exits slots. Rows outside those ranges are not counted. Start a new file with an explicit review period before reaching capacity; do not assume a manually added row updates formulas.</x:v>
      </x:c>
    </x:row>
    <x:row r="21" ht="50" customHeight="1">
      <x:c r="A21" s="41" t="str">
        <x:v>Limits</x:v>
      </x:c>
      <x:c r="B21" s="42" t="str">
        <x:v>No automatic broker import, currency conversion, added quantity, reversals, account returns, intratrade drawdown or MAE/MFE. Deposits, withdrawals and account-level adjustments must remain separate. Small samples do not establish future performance.</x:v>
      </x:c>
    </x:row>
    <x:row r="22" ht="50" customHeight="1">
      <x:c r="A22" s="41" t="str">
        <x:v>Example</x:v>
      </x:c>
      <x:c r="B22" s="42" t="str">
        <x:v>The three fictional EDU-LINEAR positions finish at +12, +45 and −25 USD. Total +32, two wins out of three, profit factor 2.28. Initial risks 100 and 50 give 0.12R and 0.90R. The third risk is unknown, so selected PRICE coverage is two of three and mean R is 0.51.</x:v>
      </x:c>
    </x:row>
    <x:row r="23" ht="50" customHeight="1">
      <x:c r="A23" s="41" t="str">
        <x:v>Sources</x:v>
      </x:c>
      <x:c r="B23" s="42" t="str">
        <x:v>MetaTrader documentation distinguishes orders, deals and positions, and lists separate deal cash fields. The workbook is a manual journal, not a broker-export parser. Source URLs below document those distinctions.</x:v>
      </x:c>
    </x:row>
    <x:row r="24" ht="21" customHeight="1">
      <x:c r="A24" s="2"/>
      <x:c r="B24" s="2"/>
    </x:row>
    <x:row r="25" ht="21" customHeight="1">
      <x:c r="A25" s="2" t="str">
        <x:v>MetaTrader 5</x:v>
      </x:c>
      <x:c r="B25" s="2" t="str">
        <x:v>https://www.metatrader5.com/en/terminal/help/trading/general_concept</x:v>
      </x:c>
    </x:row>
    <x:row r="26" ht="21" customHeight="1">
      <x:c r="A26" s="2" t="str">
        <x:v>MQL5 deals</x:v>
      </x:c>
      <x:c r="B26" s="2" t="str">
        <x:v>https://www.mql5.com/en/docs/constants/tradingconstants/dealproperties</x:v>
      </x:c>
    </x:row>
    <x:row r="27" ht="21" customHeight="1">
      <x:c r="A27" s="2" t="str">
        <x:v>MQL5 positions</x:v>
      </x:c>
      <x:c r="B27" s="2" t="str">
        <x:v>https://www.mql5.com/en/docs/constants/tradingconstants/positionproperties</x:v>
      </x:c>
    </x:row>
    <x:row r="28" ht="21" customHeight="1">
      <x:c r="A28" s="2"/>
      <x:c r="B28" s="2"/>
    </x:row>
    <x:row r="29" ht="21" customHeight="1">
      <x:c r="A29" s="2" t="str">
        <x:v>1.0.0 · 2026-10-23</x:v>
      </x:c>
      <x:c r="B29" s="2"/>
    </x:row>
    <x:row r="30" ht="46" customHeight="1">
      <x:c r="A30" s="2" t="str">
        <x:v>Precision</x:v>
      </x:c>
      <x:c r="B30" s="40" t="str">
        <x:v>Quantity: positive, at most 1,000,000, up to 8 decimals.</x:v>
      </x:c>
    </x:row>
    <x:row r="31" ht="46" customHeight="1">
      <x:c r="A31" s="2" t="str">
        <x:v>Precision</x:v>
      </x:c>
      <x:c r="B31" s="40" t="str">
        <x:v>Money: at most 2 decimals; absolute input value ≤ 1,000,000,000.</x:v>
      </x:c>
    </x:row>
    <x:row r="32" ht="46" customHeight="1">
      <x:c r="A32" s="2" t="str">
        <x:v>Download default</x:v>
      </x:c>
      <x:c r="B32" s="40" t="str">
        <x:v>Changing this label after download does not update existing Trades rows. Set the actual mode in Trades column J.</x:v>
      </x:c>
    </x:row>
    <x:row r="33" ht="46" customHeight="1">
      <x:c r="A33" s="2" t="str">
        <x:v>IDs</x:v>
      </x:c>
      <x:c r="B33" s="40" t="str">
        <x:v>IDs: text starting with A–Z, up to 64 characters; do not use *, ?, ~, =, &lt; or &gt;. Example: T-001.</x:v>
      </x:c>
    </x:row>
    <x:row r="34" ht="21" customHeight="1">
      <x:c r="A34" s="2"/>
      <x:c r="B34" s="2"/>
    </x:row>
    <x:row r="35" ht="21" customHeight="1">
      <x:c r="A35" s="2"/>
      <x:c r="B35" s="2"/>
    </x:row>
    <x:row r="36" ht="21" customHeight="1">
      <x:c r="A36" s="2"/>
      <x:c r="B36" s="2"/>
    </x:row>
    <x:row r="37" ht="21" customHeight="1">
      <x:c r="A37" s="2"/>
      <x:c r="B37" s="2"/>
    </x:row>
    <x:row r="38" ht="21" customHeight="1">
      <x:c r="A38" s="2"/>
      <x:c r="B38" s="2"/>
    </x:row>
    <x:row r="39" ht="21" customHeight="1">
      <x:c r="A39" s="2"/>
      <x:c r="B39" s="2"/>
    </x:row>
    <x:row r="40" ht="21" customHeight="1">
      <x:c r="A40" s="2"/>
      <x:c r="B40" s="2"/>
    </x:row>
    <x:row r="41" ht="21" customHeight="1">
      <x:c r="A41" s="2"/>
      <x:c r="B41" s="2"/>
    </x:row>
    <x:row r="42" ht="21" customHeight="1">
      <x:c r="A42" s="2"/>
      <x:c r="B42" s="2"/>
    </x:row>
    <x:row r="43" ht="21" customHeight="1">
      <x:c r="A43" s="2"/>
      <x:c r="B43" s="2"/>
    </x:row>
    <x:row r="44" ht="21" customHeight="1">
      <x:c r="A44" s="2"/>
      <x:c r="B44" s="2"/>
    </x:row>
    <x:row r="45" ht="21" customHeight="1">
      <x:c r="A45" s="2"/>
      <x:c r="B45" s="2"/>
    </x:row>
    <x:row r="46" ht="21" customHeight="1">
      <x:c r="A46" s="2"/>
      <x:c r="B46" s="2"/>
    </x:row>
    <x:row r="47" ht="21" customHeight="1">
      <x:c r="A47" s="2"/>
      <x:c r="B47" s="2"/>
    </x:row>
    <x:row r="48" ht="21" customHeight="1">
      <x:c r="A48" s="2"/>
      <x:c r="B48" s="2"/>
    </x:row>
  </x:sheetData>
  <x:pageMargins left="0.7" right="0.7" top="0.75" bottom="0.75" header="0.3" footer="0.3"/>
</x:worksheet>
</file>